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opor\Desktop\ENERO 2025 POA Y PORTAL TRANSPARENCIA\"/>
    </mc:Choice>
  </mc:AlternateContent>
  <xr:revisionPtr revIDLastSave="0" documentId="8_{894F134D-30EB-41C1-B414-FB27E2AD0A41}" xr6:coauthVersionLast="47" xr6:coauthVersionMax="47" xr10:uidLastSave="{00000000-0000-0000-0000-000000000000}"/>
  <bookViews>
    <workbookView xWindow="-108" yWindow="-108" windowWidth="23256" windowHeight="12456" tabRatio="1000" xr2:uid="{00000000-000D-0000-FFFF-FFFF00000000}"/>
  </bookViews>
  <sheets>
    <sheet name="ESF SNS" sheetId="18" r:id="rId1"/>
    <sheet name="ERF SRS" sheetId="19" r:id="rId2"/>
  </sheets>
  <externalReferences>
    <externalReference r:id="rId3"/>
  </externalReferences>
  <definedNames>
    <definedName name="_xlnm.Print_Area" localSheetId="1">'ERF SRS'!$B$1:$H$40</definedName>
    <definedName name="_xlnm.Print_Area" localSheetId="0">'ESF SNS'!$C$2:$I$68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8" i="18" l="1"/>
  <c r="F38" i="18"/>
  <c r="F10" i="18"/>
  <c r="F18" i="19"/>
  <c r="F16" i="19"/>
  <c r="F17" i="18" l="1"/>
  <c r="F23" i="19" l="1"/>
  <c r="G7" i="19" l="1"/>
  <c r="G13" i="19"/>
  <c r="G22" i="19"/>
  <c r="G23" i="19" s="1"/>
  <c r="G34" i="19"/>
  <c r="G29" i="19" l="1"/>
  <c r="F42" i="18" l="1"/>
  <c r="F51" i="18" l="1"/>
  <c r="F34" i="19"/>
  <c r="F13" i="19"/>
  <c r="H42" i="18"/>
  <c r="H52" i="18" s="1"/>
  <c r="H62" i="18" s="1"/>
  <c r="H27" i="18"/>
  <c r="F27" i="18"/>
  <c r="F29" i="18" s="1"/>
  <c r="H17" i="18"/>
  <c r="H7" i="18"/>
  <c r="F29" i="19" l="1"/>
  <c r="F52" i="18"/>
  <c r="H29" i="18"/>
  <c r="F60" i="18" l="1"/>
  <c r="F62" i="18" s="1"/>
  <c r="K62" i="18" s="1"/>
</calcChain>
</file>

<file path=xl/sharedStrings.xml><?xml version="1.0" encoding="utf-8"?>
<sst xmlns="http://schemas.openxmlformats.org/spreadsheetml/2006/main" count="142" uniqueCount="132">
  <si>
    <t>(Valores en RD$)</t>
  </si>
  <si>
    <t>Activos</t>
  </si>
  <si>
    <t>Activos corrientes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</si>
  <si>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</si>
  <si>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</si>
  <si>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</si>
  <si>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</si>
  <si>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</si>
  <si>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</si>
  <si>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</si>
  <si>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</si>
  <si>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</si>
  <si>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</si>
  <si>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</si>
  <si>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</si>
  <si>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</si>
  <si>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</si>
  <si>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</si>
  <si>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</si>
  <si>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21)</t>
  </si>
  <si>
    <t>Préstamos a corto plazo (Nota 23)</t>
  </si>
  <si>
    <t>Parte corriente de préstamos a largo plazo (Nota 24)</t>
  </si>
  <si>
    <t>Provisiones a corto plazo (Nota 26)</t>
  </si>
  <si>
    <t>Pensiones (Nota 28)</t>
  </si>
  <si>
    <t>Otros pasivos corrientes (Nota 29)</t>
  </si>
  <si>
    <t>Total pasivos corrientes</t>
  </si>
  <si>
    <t>Pasivos no corrientes</t>
  </si>
  <si>
    <t>Préstamos a largo plazo (Nota 31)</t>
  </si>
  <si>
    <t>Instrumentos de deuda (Nota 32)</t>
  </si>
  <si>
    <t>Provisiones a largo plazo (Nota 33)</t>
  </si>
  <si>
    <t>Otros pasivos no corrientes (Nota 35)</t>
  </si>
  <si>
    <t>Total pasivos no corrientes</t>
  </si>
  <si>
    <t xml:space="preserve">Total pasivos </t>
  </si>
  <si>
    <t>Reservas</t>
  </si>
  <si>
    <t>Intereses minoritarios</t>
  </si>
  <si>
    <t>Total activos netos/patrimonio</t>
  </si>
  <si>
    <t xml:space="preserve">Impuestos </t>
  </si>
  <si>
    <t>Recargos, multas y otros ingresos</t>
  </si>
  <si>
    <t>Sueldos, salarios y beneficios a empleados</t>
  </si>
  <si>
    <t>Subvenciones y otros pagos por transferencias</t>
  </si>
  <si>
    <t>Gasto de depreciación y amortización</t>
  </si>
  <si>
    <t>Deterioro del valor de propiedad, planta y equipo</t>
  </si>
  <si>
    <t>Otros gastos</t>
  </si>
  <si>
    <t>Gastos financieros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</si>
  <si>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</si>
  <si>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</si>
  <si>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</si>
  <si>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</si>
  <si>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</si>
  <si>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</si>
  <si>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</si>
  <si>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</si>
  <si>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</si>
  <si>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</si>
  <si>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</si>
  <si>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</si>
  <si>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</si>
  <si>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</si>
  <si>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</si>
  <si>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</si>
  <si>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</si>
  <si>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</si>
  <si>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</si>
  <si>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</si>
  <si>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</si>
  <si>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</si>
  <si>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</si>
  <si>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</si>
  <si>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</si>
  <si>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</si>
  <si>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</si>
  <si>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</si>
  <si>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</si>
  <si>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0026</t>
  </si>
  <si>
    <t>0023</t>
  </si>
  <si>
    <t>0024</t>
  </si>
  <si>
    <t>0025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</si>
  <si>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</si>
  <si>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</si>
  <si>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</si>
  <si>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</si>
  <si>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</si>
  <si>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</si>
  <si>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</si>
  <si>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</si>
  <si>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</si>
  <si>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</si>
  <si>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</si>
  <si>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</si>
  <si>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</si>
  <si>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</si>
  <si>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</si>
  <si>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</si>
  <si>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</si>
  <si>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</si>
  <si>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</si>
  <si>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</si>
  <si>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</si>
  <si>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</si>
  <si>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</si>
  <si>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Transferencias</t>
  </si>
  <si>
    <t xml:space="preserve">Activos intangibles (Nota 10) </t>
  </si>
  <si>
    <t>Total pasivos y activos netos/patrimonio</t>
  </si>
  <si>
    <t>Efectivo y equivalentes de efectivo (Nota 7)</t>
  </si>
  <si>
    <t>Resultados positivos (ahorro) / negativo (desahorro)</t>
  </si>
  <si>
    <t>Suministros y materiales para consumo</t>
  </si>
  <si>
    <t xml:space="preserve">Resultados acumulados </t>
  </si>
  <si>
    <t>Ingresos por transacciones con contraprestación</t>
  </si>
  <si>
    <t>Mapeo</t>
  </si>
  <si>
    <t>Estado de Situación Financiera</t>
  </si>
  <si>
    <t>Capital</t>
  </si>
  <si>
    <t>Estado de Rendimiento Financiero</t>
  </si>
  <si>
    <t>Cuenta por cobrar a corto plazo (Notas 8)</t>
  </si>
  <si>
    <t>Inventarios (Nota 9)</t>
  </si>
  <si>
    <t>Mobiliarios y equipos neto (Nota 10)</t>
  </si>
  <si>
    <t>Cuentas por pagar a corto plazo (Nota 11)</t>
  </si>
  <si>
    <t>Retenciones y acumulaciones por pagar (Nota 12)</t>
  </si>
  <si>
    <t>Beneficios a empleados a corto plazo (Nota 13)</t>
  </si>
  <si>
    <t>Cuentas por pagar a largo plazo (Nota 14)</t>
  </si>
  <si>
    <t>Beneficios a empleados a largo plazo (Nota 15)</t>
  </si>
  <si>
    <t>Activos Netos/Patrimonio (Nota 16)</t>
  </si>
  <si>
    <t>Ingresos (Nota 17)</t>
  </si>
  <si>
    <t>Gastos (Notas 18, 19, 20, 21 y 22)</t>
  </si>
  <si>
    <t>Servicio Regional VIII de Salud, Cibao Central</t>
  </si>
  <si>
    <t>Realizado por</t>
  </si>
  <si>
    <t>Silvio de la Cruz Veloz</t>
  </si>
  <si>
    <t>Contador</t>
  </si>
  <si>
    <t>Licda María Cristina Moronta</t>
  </si>
  <si>
    <t>Revisado Por</t>
  </si>
  <si>
    <t>Administradora Financiera</t>
  </si>
  <si>
    <t>Al 31 de ENERO de 2025</t>
  </si>
  <si>
    <t>Del ejercicio terminado al 31 Enero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</si>
</sst>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3" formatCode="_(* #,##0.00_);_(* \(#,##0.00\);_(* &quot;-&quot;??_);_(@_)"/>
    <numFmt numFmtId="164" formatCode="_(&quot;RD$&quot;* #,##0_);_(&quot;RD$&quot;* \(#,##0\);_(&quot;RD$&quot;* &quot;-&quot;_);_(@_)"/>
    <numFmt numFmtId="165" formatCode="_(&quot;RD$&quot;* #,##0.00_);_(&quot;RD$&quot;* \(#,##0.00\);_(&quot;RD$&quot;* &quot;-&quot;??_);_(@_)"/>
    <numFmt numFmtId="166" formatCode="_-* #,##0.00\ _P_t_s_-;\-* #,##0.00\ _P_t_s_-;_-* &quot;-&quot;??\ _P_t_s_-;_-@_-"/>
    <numFmt numFmtId="167" formatCode="#,##0.00000000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8" fillId="0" borderId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6" fillId="0" borderId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49" fontId="0" fillId="0" borderId="0" xfId="0" applyNumberFormat="1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37" fontId="3" fillId="0" borderId="0" xfId="0" applyNumberFormat="1" applyFont="1" applyAlignment="1">
      <alignment vertical="center"/>
    </xf>
    <xf numFmtId="43" fontId="3" fillId="0" borderId="0" xfId="0" applyNumberFormat="1" applyFont="1" applyAlignment="1">
      <alignment vertical="center"/>
    </xf>
    <xf numFmtId="0" fontId="3" fillId="2" borderId="0" xfId="0" applyFont="1" applyFill="1" applyAlignment="1">
      <alignment vertical="center"/>
    </xf>
    <xf numFmtId="4" fontId="0" fillId="0" borderId="0" xfId="0" applyNumberFormat="1"/>
    <xf numFmtId="41" fontId="3" fillId="0" borderId="0" xfId="0" applyNumberFormat="1" applyFont="1" applyAlignment="1">
      <alignment vertical="center"/>
    </xf>
    <xf numFmtId="41" fontId="3" fillId="0" borderId="0" xfId="0" applyNumberFormat="1" applyFont="1"/>
    <xf numFmtId="0" fontId="11" fillId="0" borderId="0" xfId="0" applyFont="1" applyAlignment="1">
      <alignment vertical="center"/>
    </xf>
    <xf numFmtId="37" fontId="0" fillId="0" borderId="0" xfId="0" applyNumberFormat="1" applyAlignment="1">
      <alignment vertical="center"/>
    </xf>
    <xf numFmtId="164" fontId="3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0" fontId="2" fillId="2" borderId="0" xfId="0" applyFont="1" applyFill="1" applyAlignment="1">
      <alignment horizontal="left" vertical="center"/>
    </xf>
    <xf numFmtId="1" fontId="7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4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41" fontId="3" fillId="2" borderId="0" xfId="0" applyNumberFormat="1" applyFont="1" applyFill="1"/>
    <xf numFmtId="41" fontId="3" fillId="2" borderId="0" xfId="0" applyNumberFormat="1" applyFont="1" applyFill="1" applyAlignment="1">
      <alignment horizontal="left" vertical="center" indent="5"/>
    </xf>
    <xf numFmtId="41" fontId="3" fillId="2" borderId="1" xfId="0" applyNumberFormat="1" applyFont="1" applyFill="1" applyBorder="1" applyAlignment="1">
      <alignment vertical="center"/>
    </xf>
    <xf numFmtId="41" fontId="3" fillId="2" borderId="1" xfId="0" applyNumberFormat="1" applyFont="1" applyFill="1" applyBorder="1"/>
    <xf numFmtId="41" fontId="4" fillId="2" borderId="1" xfId="0" applyNumberFormat="1" applyFont="1" applyFill="1" applyBorder="1" applyAlignment="1">
      <alignment vertical="center"/>
    </xf>
    <xf numFmtId="41" fontId="4" fillId="2" borderId="0" xfId="0" applyNumberFormat="1" applyFont="1" applyFill="1" applyAlignment="1">
      <alignment vertical="center"/>
    </xf>
    <xf numFmtId="41" fontId="4" fillId="2" borderId="2" xfId="0" applyNumberFormat="1" applyFont="1" applyFill="1" applyBorder="1" applyAlignment="1">
      <alignment vertical="center"/>
    </xf>
    <xf numFmtId="41" fontId="5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top"/>
    </xf>
    <xf numFmtId="43" fontId="3" fillId="2" borderId="0" xfId="0" applyNumberFormat="1" applyFont="1" applyFill="1" applyAlignment="1">
      <alignment vertical="center"/>
    </xf>
    <xf numFmtId="49" fontId="0" fillId="2" borderId="0" xfId="0" applyNumberForma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" fontId="3" fillId="0" borderId="0" xfId="0" applyNumberFormat="1" applyFont="1" applyAlignment="1">
      <alignment vertical="center"/>
    </xf>
    <xf numFmtId="0" fontId="4" fillId="2" borderId="0" xfId="0" applyFont="1" applyFill="1" applyAlignment="1">
      <alignment vertical="center"/>
    </xf>
    <xf numFmtId="41" fontId="0" fillId="0" borderId="0" xfId="0" applyNumberFormat="1" applyAlignment="1">
      <alignment vertical="center"/>
    </xf>
    <xf numFmtId="167" fontId="3" fillId="0" borderId="0" xfId="0" applyNumberFormat="1" applyFont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</cellXfs>
  <cellStyles count="12">
    <cellStyle name="Comma_Hoja de trabajo flujo 2007" xfId="7" xr:uid="{00000000-0005-0000-0000-000000000000}"/>
    <cellStyle name="Millares 2" xfId="2" xr:uid="{00000000-0005-0000-0000-000002000000}"/>
    <cellStyle name="Millares 3" xfId="6" xr:uid="{00000000-0005-0000-0000-000003000000}"/>
    <cellStyle name="Millares 3 2" xfId="5" xr:uid="{00000000-0005-0000-0000-000004000000}"/>
    <cellStyle name="Millares 4" xfId="11" xr:uid="{00000000-0005-0000-0000-000005000000}"/>
    <cellStyle name="Millares 5" xfId="10" xr:uid="{00000000-0005-0000-0000-000006000000}"/>
    <cellStyle name="Moneda 2" xfId="3" xr:uid="{00000000-0005-0000-0000-000007000000}"/>
    <cellStyle name="Normal" xfId="0" builtinId="0"/>
    <cellStyle name="Normal 2" xfId="8" xr:uid="{00000000-0005-0000-0000-000009000000}"/>
    <cellStyle name="Normal 2 2" xfId="1" xr:uid="{00000000-0005-0000-0000-00000A000000}"/>
    <cellStyle name="Normal 2 2 2" xfId="4" xr:uid="{00000000-0005-0000-0000-00000B000000}"/>
    <cellStyle name="Normal 3" xfId="9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87343</xdr:colOff>
      <xdr:row>2</xdr:row>
      <xdr:rowOff>127598</xdr:rowOff>
    </xdr:from>
    <xdr:to>
      <xdr:col>3</xdr:col>
      <xdr:colOff>887443</xdr:colOff>
      <xdr:row>5</xdr:row>
      <xdr:rowOff>59940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43" y="513990"/>
          <a:ext cx="1087647" cy="52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</xdr:row>
      <xdr:rowOff>0</xdr:rowOff>
    </xdr:from>
    <xdr:to>
      <xdr:col>3</xdr:col>
      <xdr:colOff>609600</xdr:colOff>
      <xdr:row>3</xdr:row>
      <xdr:rowOff>132367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90500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45EA9B51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3">
          <cell r="G3">
            <v>1920100</v>
          </cell>
        </row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1">
          <cell r="B11" t="str">
            <v>Mapeo</v>
          </cell>
          <cell r="G11">
            <v>2016</v>
          </cell>
        </row>
        <row r="12">
          <cell r="B12" t="str">
            <v>**</v>
          </cell>
          <cell r="G12">
            <v>0</v>
          </cell>
        </row>
        <row r="13">
          <cell r="B13" t="str">
            <v>0001</v>
          </cell>
          <cell r="G13">
            <v>29607</v>
          </cell>
        </row>
        <row r="14">
          <cell r="B14" t="str">
            <v>0001</v>
          </cell>
          <cell r="G14">
            <v>162619</v>
          </cell>
        </row>
        <row r="15">
          <cell r="B15" t="str">
            <v>0004</v>
          </cell>
          <cell r="G15">
            <v>0</v>
          </cell>
        </row>
        <row r="16">
          <cell r="B16" t="str">
            <v>0005</v>
          </cell>
          <cell r="G16">
            <v>1548517</v>
          </cell>
        </row>
        <row r="17">
          <cell r="B17" t="str">
            <v>0006</v>
          </cell>
          <cell r="G17">
            <v>0</v>
          </cell>
        </row>
        <row r="18">
          <cell r="B18" t="str">
            <v>0012</v>
          </cell>
          <cell r="G18">
            <v>66323158</v>
          </cell>
        </row>
        <row r="19">
          <cell r="B19" t="str">
            <v>0012</v>
          </cell>
          <cell r="G19">
            <v>-44760480</v>
          </cell>
        </row>
        <row r="20">
          <cell r="B20" t="str">
            <v>0013</v>
          </cell>
          <cell r="G20">
            <v>7590659</v>
          </cell>
        </row>
        <row r="21">
          <cell r="B21" t="str">
            <v>0013</v>
          </cell>
          <cell r="G21">
            <v>-2196477</v>
          </cell>
        </row>
        <row r="22">
          <cell r="B22">
            <v>0</v>
          </cell>
          <cell r="G22">
            <v>0</v>
          </cell>
        </row>
        <row r="23">
          <cell r="B23" t="str">
            <v>**</v>
          </cell>
          <cell r="G23">
            <v>0</v>
          </cell>
        </row>
        <row r="24">
          <cell r="B24" t="str">
            <v>0016</v>
          </cell>
          <cell r="G24">
            <v>-1789939</v>
          </cell>
        </row>
        <row r="25">
          <cell r="B25" t="str">
            <v>0019</v>
          </cell>
          <cell r="G25">
            <v>0</v>
          </cell>
        </row>
        <row r="26">
          <cell r="B26">
            <v>0</v>
          </cell>
          <cell r="G26">
            <v>0</v>
          </cell>
        </row>
        <row r="27">
          <cell r="B27" t="str">
            <v>**</v>
          </cell>
          <cell r="G27">
            <v>0</v>
          </cell>
        </row>
        <row r="28">
          <cell r="B28" t="str">
            <v>0033</v>
          </cell>
          <cell r="G28">
            <v>-28827764</v>
          </cell>
        </row>
        <row r="29">
          <cell r="B29" t="str">
            <v>0032</v>
          </cell>
          <cell r="G29">
            <v>0</v>
          </cell>
        </row>
        <row r="30">
          <cell r="B30">
            <v>0</v>
          </cell>
          <cell r="G30">
            <v>0</v>
          </cell>
        </row>
        <row r="31">
          <cell r="B31">
            <v>0</v>
          </cell>
          <cell r="G31">
            <v>0</v>
          </cell>
        </row>
        <row r="32">
          <cell r="B32" t="str">
            <v>**</v>
          </cell>
          <cell r="G32">
            <v>0</v>
          </cell>
        </row>
        <row r="33">
          <cell r="B33" t="str">
            <v>0037</v>
          </cell>
          <cell r="G33">
            <v>-283208198</v>
          </cell>
        </row>
        <row r="34">
          <cell r="B34">
            <v>0</v>
          </cell>
          <cell r="G34">
            <v>0</v>
          </cell>
        </row>
        <row r="35">
          <cell r="B35" t="str">
            <v>**</v>
          </cell>
          <cell r="G35">
            <v>0</v>
          </cell>
        </row>
        <row r="36">
          <cell r="B36">
            <v>0</v>
          </cell>
          <cell r="G36">
            <v>0</v>
          </cell>
        </row>
        <row r="37">
          <cell r="B37">
            <v>0</v>
          </cell>
          <cell r="G37">
            <v>0</v>
          </cell>
        </row>
        <row r="38">
          <cell r="B38" t="str">
            <v>0039</v>
          </cell>
          <cell r="G38">
            <v>129533983</v>
          </cell>
        </row>
        <row r="39">
          <cell r="B39" t="str">
            <v>0039</v>
          </cell>
          <cell r="G39">
            <v>21966500</v>
          </cell>
        </row>
        <row r="40">
          <cell r="B40" t="str">
            <v>0039</v>
          </cell>
          <cell r="G40">
            <v>1390000</v>
          </cell>
        </row>
        <row r="41">
          <cell r="B41" t="str">
            <v>0039</v>
          </cell>
          <cell r="G41">
            <v>12813415</v>
          </cell>
        </row>
        <row r="42">
          <cell r="B42" t="str">
            <v>0039</v>
          </cell>
          <cell r="G42">
            <v>0</v>
          </cell>
        </row>
        <row r="43">
          <cell r="B43" t="str">
            <v>0039</v>
          </cell>
          <cell r="G43">
            <v>903553</v>
          </cell>
        </row>
        <row r="44">
          <cell r="B44">
            <v>0</v>
          </cell>
          <cell r="G44">
            <v>0</v>
          </cell>
        </row>
        <row r="45">
          <cell r="B45" t="str">
            <v>0039</v>
          </cell>
          <cell r="G45">
            <v>32316698</v>
          </cell>
        </row>
        <row r="46">
          <cell r="B46" t="str">
            <v>0039</v>
          </cell>
          <cell r="G46">
            <v>1998500</v>
          </cell>
        </row>
        <row r="47">
          <cell r="B47" t="str">
            <v>0039</v>
          </cell>
          <cell r="G47">
            <v>5905750</v>
          </cell>
        </row>
        <row r="48">
          <cell r="B48">
            <v>0</v>
          </cell>
          <cell r="G48">
            <v>0</v>
          </cell>
        </row>
        <row r="49">
          <cell r="B49" t="str">
            <v>0039</v>
          </cell>
          <cell r="G49">
            <v>12650117</v>
          </cell>
        </row>
        <row r="50">
          <cell r="B50">
            <v>0</v>
          </cell>
          <cell r="G50">
            <v>0</v>
          </cell>
        </row>
        <row r="51">
          <cell r="B51" t="str">
            <v>0039</v>
          </cell>
          <cell r="G51">
            <v>10113254</v>
          </cell>
        </row>
        <row r="52">
          <cell r="B52" t="str">
            <v>0039</v>
          </cell>
          <cell r="G52">
            <v>10799930</v>
          </cell>
        </row>
        <row r="53">
          <cell r="B53" t="str">
            <v>0039</v>
          </cell>
          <cell r="G53">
            <v>1161346</v>
          </cell>
        </row>
        <row r="54">
          <cell r="B54">
            <v>0</v>
          </cell>
          <cell r="G54">
            <v>0</v>
          </cell>
        </row>
        <row r="55">
          <cell r="B55">
            <v>0</v>
          </cell>
          <cell r="G55">
            <v>0</v>
          </cell>
        </row>
        <row r="56">
          <cell r="B56" t="str">
            <v>0044</v>
          </cell>
          <cell r="G56">
            <v>6926</v>
          </cell>
        </row>
        <row r="57">
          <cell r="B57" t="str">
            <v>0044</v>
          </cell>
          <cell r="G57">
            <v>890703</v>
          </cell>
        </row>
        <row r="58">
          <cell r="B58" t="str">
            <v>0044</v>
          </cell>
          <cell r="G58">
            <v>58262</v>
          </cell>
        </row>
        <row r="59">
          <cell r="B59" t="str">
            <v>0044</v>
          </cell>
          <cell r="G59">
            <v>1724167</v>
          </cell>
        </row>
        <row r="60">
          <cell r="B60" t="str">
            <v>0044</v>
          </cell>
          <cell r="G60">
            <v>3546253</v>
          </cell>
        </row>
        <row r="61">
          <cell r="B61">
            <v>0</v>
          </cell>
          <cell r="G61">
            <v>0</v>
          </cell>
        </row>
        <row r="62">
          <cell r="B62" t="str">
            <v>0044</v>
          </cell>
          <cell r="G62">
            <v>153897</v>
          </cell>
        </row>
        <row r="63">
          <cell r="B63" t="str">
            <v>0044</v>
          </cell>
          <cell r="G63">
            <v>159209</v>
          </cell>
        </row>
        <row r="64">
          <cell r="B64">
            <v>0</v>
          </cell>
          <cell r="G64">
            <v>0</v>
          </cell>
        </row>
        <row r="65">
          <cell r="B65" t="str">
            <v>0044</v>
          </cell>
          <cell r="G65">
            <v>43050</v>
          </cell>
        </row>
        <row r="66">
          <cell r="B66" t="str">
            <v>0044</v>
          </cell>
          <cell r="G66">
            <v>129190</v>
          </cell>
        </row>
        <row r="67">
          <cell r="B67">
            <v>0</v>
          </cell>
          <cell r="G67">
            <v>0</v>
          </cell>
        </row>
        <row r="68">
          <cell r="B68" t="str">
            <v>0044</v>
          </cell>
          <cell r="G68">
            <v>241758</v>
          </cell>
        </row>
        <row r="69">
          <cell r="B69" t="str">
            <v>0044</v>
          </cell>
          <cell r="G69">
            <v>600</v>
          </cell>
        </row>
        <row r="70">
          <cell r="B70">
            <v>0</v>
          </cell>
          <cell r="G70">
            <v>0</v>
          </cell>
        </row>
        <row r="71">
          <cell r="B71" t="str">
            <v>0044</v>
          </cell>
          <cell r="G71">
            <v>184800</v>
          </cell>
        </row>
        <row r="72">
          <cell r="B72" t="str">
            <v>0044</v>
          </cell>
          <cell r="G72">
            <v>0</v>
          </cell>
        </row>
        <row r="73">
          <cell r="B73" t="str">
            <v>0044</v>
          </cell>
          <cell r="G73">
            <v>6672</v>
          </cell>
        </row>
        <row r="74">
          <cell r="B74">
            <v>0</v>
          </cell>
          <cell r="G74">
            <v>0</v>
          </cell>
        </row>
        <row r="75">
          <cell r="B75" t="str">
            <v>0044</v>
          </cell>
          <cell r="G75">
            <v>1431496</v>
          </cell>
        </row>
        <row r="76">
          <cell r="B76" t="str">
            <v>0044</v>
          </cell>
          <cell r="G76">
            <v>2780030</v>
          </cell>
        </row>
        <row r="77">
          <cell r="B77">
            <v>0</v>
          </cell>
          <cell r="G77">
            <v>0</v>
          </cell>
        </row>
        <row r="78">
          <cell r="B78" t="str">
            <v>0044</v>
          </cell>
          <cell r="G78">
            <v>125188</v>
          </cell>
        </row>
        <row r="79">
          <cell r="B79" t="str">
            <v>0044</v>
          </cell>
          <cell r="G79">
            <v>0</v>
          </cell>
        </row>
        <row r="80">
          <cell r="B80" t="str">
            <v>0044</v>
          </cell>
          <cell r="G80">
            <v>0</v>
          </cell>
        </row>
        <row r="81">
          <cell r="B81" t="str">
            <v>0044</v>
          </cell>
          <cell r="G81">
            <v>601385</v>
          </cell>
        </row>
        <row r="82">
          <cell r="B82" t="str">
            <v>0044</v>
          </cell>
          <cell r="G82">
            <v>0</v>
          </cell>
        </row>
        <row r="83">
          <cell r="B83" t="str">
            <v>0044</v>
          </cell>
          <cell r="G83">
            <v>1094412</v>
          </cell>
        </row>
        <row r="84">
          <cell r="B84">
            <v>0</v>
          </cell>
          <cell r="G84">
            <v>0</v>
          </cell>
        </row>
        <row r="85">
          <cell r="B85" t="str">
            <v>0044</v>
          </cell>
          <cell r="G85">
            <v>5496</v>
          </cell>
        </row>
        <row r="86">
          <cell r="B86" t="str">
            <v>0044</v>
          </cell>
          <cell r="G86">
            <v>0</v>
          </cell>
        </row>
        <row r="87">
          <cell r="B87" t="str">
            <v>0044</v>
          </cell>
          <cell r="G87">
            <v>40000</v>
          </cell>
        </row>
        <row r="88">
          <cell r="B88" t="str">
            <v>0044</v>
          </cell>
          <cell r="G88">
            <v>12528</v>
          </cell>
        </row>
        <row r="89">
          <cell r="B89" t="str">
            <v>0044</v>
          </cell>
          <cell r="G89">
            <v>44150</v>
          </cell>
        </row>
        <row r="90">
          <cell r="B90" t="str">
            <v>0044</v>
          </cell>
          <cell r="G90">
            <v>112878</v>
          </cell>
        </row>
        <row r="91">
          <cell r="B91" t="str">
            <v>0044</v>
          </cell>
          <cell r="G91">
            <v>50327</v>
          </cell>
        </row>
        <row r="92">
          <cell r="B92" t="str">
            <v>0044</v>
          </cell>
          <cell r="G92">
            <v>59545</v>
          </cell>
        </row>
        <row r="93">
          <cell r="B93" t="str">
            <v>0044</v>
          </cell>
          <cell r="G93">
            <v>169700</v>
          </cell>
        </row>
        <row r="94">
          <cell r="B94" t="str">
            <v>0044</v>
          </cell>
          <cell r="G94">
            <v>4000</v>
          </cell>
        </row>
        <row r="95">
          <cell r="B95" t="str">
            <v>0044</v>
          </cell>
          <cell r="G95">
            <v>2245</v>
          </cell>
        </row>
        <row r="96">
          <cell r="B96">
            <v>0</v>
          </cell>
          <cell r="G96">
            <v>0</v>
          </cell>
        </row>
        <row r="97">
          <cell r="B97">
            <v>0</v>
          </cell>
          <cell r="G97">
            <v>0</v>
          </cell>
        </row>
        <row r="98">
          <cell r="B98" t="str">
            <v>0039</v>
          </cell>
          <cell r="G98">
            <v>6366492</v>
          </cell>
        </row>
        <row r="99">
          <cell r="B99" t="str">
            <v>0041</v>
          </cell>
          <cell r="G99">
            <v>37268</v>
          </cell>
        </row>
        <row r="100">
          <cell r="B100">
            <v>0</v>
          </cell>
          <cell r="G100">
            <v>0</v>
          </cell>
        </row>
        <row r="101">
          <cell r="B101" t="str">
            <v>0041</v>
          </cell>
          <cell r="G101">
            <v>1180</v>
          </cell>
        </row>
        <row r="102">
          <cell r="B102" t="str">
            <v>0041</v>
          </cell>
          <cell r="G102">
            <v>4444</v>
          </cell>
        </row>
        <row r="103">
          <cell r="B103" t="str">
            <v>0039</v>
          </cell>
          <cell r="G103">
            <v>211643</v>
          </cell>
        </row>
        <row r="104">
          <cell r="B104">
            <v>0</v>
          </cell>
          <cell r="G104">
            <v>0</v>
          </cell>
        </row>
        <row r="105">
          <cell r="B105" t="str">
            <v>0041</v>
          </cell>
          <cell r="G105">
            <v>162695</v>
          </cell>
        </row>
        <row r="106">
          <cell r="B106" t="str">
            <v>0041</v>
          </cell>
          <cell r="G106">
            <v>420542</v>
          </cell>
        </row>
        <row r="107">
          <cell r="B107" t="str">
            <v>0041</v>
          </cell>
          <cell r="G107">
            <v>51842</v>
          </cell>
        </row>
        <row r="108">
          <cell r="B108" t="str">
            <v>0039</v>
          </cell>
          <cell r="G108">
            <v>0</v>
          </cell>
        </row>
        <row r="109">
          <cell r="B109">
            <v>0</v>
          </cell>
          <cell r="G109">
            <v>0</v>
          </cell>
        </row>
        <row r="110">
          <cell r="B110" t="str">
            <v>0041</v>
          </cell>
          <cell r="G110">
            <v>0</v>
          </cell>
        </row>
        <row r="111">
          <cell r="B111" t="str">
            <v>0041</v>
          </cell>
          <cell r="G111">
            <v>6600</v>
          </cell>
        </row>
        <row r="112">
          <cell r="B112" t="str">
            <v>0041</v>
          </cell>
          <cell r="G112">
            <v>232753</v>
          </cell>
        </row>
        <row r="113">
          <cell r="B113" t="str">
            <v>0041</v>
          </cell>
          <cell r="G113">
            <v>7717</v>
          </cell>
        </row>
        <row r="114">
          <cell r="B114" t="str">
            <v>0041</v>
          </cell>
          <cell r="G114">
            <v>153372</v>
          </cell>
        </row>
        <row r="115">
          <cell r="B115">
            <v>0</v>
          </cell>
          <cell r="G115">
            <v>0</v>
          </cell>
        </row>
        <row r="116">
          <cell r="B116" t="str">
            <v>0041</v>
          </cell>
          <cell r="G116">
            <v>6371</v>
          </cell>
        </row>
        <row r="117">
          <cell r="B117" t="str">
            <v>0041</v>
          </cell>
          <cell r="G117">
            <v>0</v>
          </cell>
        </row>
        <row r="118">
          <cell r="B118" t="str">
            <v>0041</v>
          </cell>
          <cell r="G118">
            <v>0</v>
          </cell>
        </row>
        <row r="119">
          <cell r="B119" t="str">
            <v>0041</v>
          </cell>
          <cell r="G119">
            <v>0</v>
          </cell>
        </row>
        <row r="120">
          <cell r="B120" t="str">
            <v>0041</v>
          </cell>
          <cell r="G120">
            <v>0</v>
          </cell>
        </row>
        <row r="121">
          <cell r="B121" t="str">
            <v>0041</v>
          </cell>
          <cell r="G121">
            <v>750</v>
          </cell>
        </row>
        <row r="122">
          <cell r="B122" t="str">
            <v>0041</v>
          </cell>
          <cell r="G122">
            <v>12272</v>
          </cell>
        </row>
        <row r="123">
          <cell r="B123" t="str">
            <v>0041</v>
          </cell>
          <cell r="G123">
            <v>60645</v>
          </cell>
        </row>
        <row r="124">
          <cell r="B124" t="str">
            <v>0041</v>
          </cell>
          <cell r="G124">
            <v>1424</v>
          </cell>
        </row>
        <row r="125">
          <cell r="B125">
            <v>0</v>
          </cell>
          <cell r="G125">
            <v>0</v>
          </cell>
        </row>
        <row r="126">
          <cell r="B126" t="str">
            <v>0041</v>
          </cell>
          <cell r="G126">
            <v>2430000</v>
          </cell>
        </row>
        <row r="127">
          <cell r="B127" t="str">
            <v>0041</v>
          </cell>
          <cell r="G127">
            <v>3087805</v>
          </cell>
        </row>
        <row r="128">
          <cell r="B128" t="str">
            <v>0041</v>
          </cell>
          <cell r="G128">
            <v>3296</v>
          </cell>
        </row>
        <row r="129">
          <cell r="B129" t="str">
            <v>0041</v>
          </cell>
          <cell r="G129">
            <v>1533</v>
          </cell>
        </row>
        <row r="130">
          <cell r="B130" t="str">
            <v>0041</v>
          </cell>
          <cell r="G130">
            <v>2133</v>
          </cell>
        </row>
        <row r="131">
          <cell r="B131" t="str">
            <v>0041</v>
          </cell>
          <cell r="G131">
            <v>30416</v>
          </cell>
        </row>
        <row r="132">
          <cell r="B132">
            <v>0</v>
          </cell>
          <cell r="G132">
            <v>0</v>
          </cell>
        </row>
        <row r="133">
          <cell r="B133" t="str">
            <v>0041</v>
          </cell>
          <cell r="G133">
            <v>100661</v>
          </cell>
        </row>
        <row r="134">
          <cell r="B134" t="str">
            <v>0041</v>
          </cell>
          <cell r="G134">
            <v>692393</v>
          </cell>
        </row>
        <row r="135">
          <cell r="B135" t="str">
            <v>0041</v>
          </cell>
          <cell r="G135">
            <v>8727</v>
          </cell>
        </row>
        <row r="136">
          <cell r="B136" t="str">
            <v>0041</v>
          </cell>
          <cell r="G136">
            <v>0</v>
          </cell>
        </row>
        <row r="137">
          <cell r="B137" t="str">
            <v>0041</v>
          </cell>
          <cell r="G137">
            <v>0</v>
          </cell>
        </row>
        <row r="138">
          <cell r="B138" t="str">
            <v>0041</v>
          </cell>
          <cell r="G138">
            <v>555134</v>
          </cell>
        </row>
        <row r="139">
          <cell r="B139" t="str">
            <v>0041</v>
          </cell>
          <cell r="G139">
            <v>0</v>
          </cell>
        </row>
        <row r="140">
          <cell r="B140" t="str">
            <v>0041</v>
          </cell>
          <cell r="G140">
            <v>62362</v>
          </cell>
        </row>
        <row r="141">
          <cell r="B141" t="str">
            <v>0041</v>
          </cell>
          <cell r="G141">
            <v>7957</v>
          </cell>
        </row>
        <row r="142">
          <cell r="B142" t="str">
            <v>0039</v>
          </cell>
          <cell r="G142">
            <v>6542000</v>
          </cell>
        </row>
        <row r="143">
          <cell r="B143">
            <v>0</v>
          </cell>
          <cell r="G143">
            <v>0</v>
          </cell>
        </row>
        <row r="144">
          <cell r="B144" t="str">
            <v>0041</v>
          </cell>
          <cell r="G144">
            <v>0</v>
          </cell>
        </row>
        <row r="145">
          <cell r="B145" t="str">
            <v>0041</v>
          </cell>
          <cell r="G145">
            <v>53068</v>
          </cell>
        </row>
        <row r="146">
          <cell r="B146">
            <v>0</v>
          </cell>
          <cell r="G146">
            <v>0</v>
          </cell>
        </row>
        <row r="147">
          <cell r="B147" t="str">
            <v>0044</v>
          </cell>
          <cell r="G147">
            <v>0</v>
          </cell>
        </row>
        <row r="148">
          <cell r="B148">
            <v>0</v>
          </cell>
          <cell r="G148">
            <v>0</v>
          </cell>
        </row>
        <row r="149">
          <cell r="B149" t="str">
            <v>0040</v>
          </cell>
          <cell r="G149">
            <v>0</v>
          </cell>
        </row>
        <row r="150">
          <cell r="B150" t="str">
            <v>0039</v>
          </cell>
          <cell r="G150">
            <v>0</v>
          </cell>
        </row>
        <row r="151">
          <cell r="B151" t="str">
            <v>0039</v>
          </cell>
          <cell r="G151">
            <v>0</v>
          </cell>
        </row>
        <row r="152">
          <cell r="B152" t="str">
            <v>0040</v>
          </cell>
          <cell r="G152">
            <v>0</v>
          </cell>
        </row>
        <row r="153">
          <cell r="B153" t="str">
            <v>0042</v>
          </cell>
          <cell r="G153">
            <v>5253248</v>
          </cell>
        </row>
        <row r="154">
          <cell r="B154" t="str">
            <v>0042</v>
          </cell>
          <cell r="G154">
            <v>1211978</v>
          </cell>
        </row>
        <row r="155">
          <cell r="B155" t="str">
            <v>0044</v>
          </cell>
          <cell r="G155">
            <v>2115664</v>
          </cell>
        </row>
        <row r="156">
          <cell r="B156">
            <v>0</v>
          </cell>
          <cell r="G156">
            <v>0</v>
          </cell>
        </row>
        <row r="157">
          <cell r="B157">
            <v>0</v>
          </cell>
          <cell r="G157">
            <v>1920100</v>
          </cell>
        </row>
        <row r="158">
          <cell r="G158">
            <v>0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</sheetData>
      <sheetData sheetId="1">
        <row r="2">
          <cell r="C2" t="str">
            <v>Entidad Modelo</v>
          </cell>
        </row>
        <row r="7">
          <cell r="H7">
            <v>2016</v>
          </cell>
        </row>
      </sheetData>
      <sheetData sheetId="2">
        <row r="4">
          <cell r="C4" t="str">
            <v>Del ejercicio terminado al 31 de diciembre del 2017 y 2016</v>
          </cell>
        </row>
        <row r="22">
          <cell r="A22" t="str">
            <v>0045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3"/>
  <sheetViews>
    <sheetView tabSelected="1" topLeftCell="C1" zoomScale="106" zoomScaleNormal="106" workbookViewId="0">
      <selection activeCell="F57" sqref="F57"/>
    </sheetView>
  </sheetViews>
  <sheetFormatPr baseColWidth="10" defaultColWidth="11.44140625" defaultRowHeight="14.4" x14ac:dyDescent="0.3"/>
  <cols>
    <col min="1" max="1" width="7.5546875" style="5" hidden="1" customWidth="1"/>
    <col min="2" max="2" width="3.6640625" style="1" hidden="1" customWidth="1"/>
    <col min="3" max="3" width="4.33203125" style="1" customWidth="1"/>
    <col min="4" max="4" width="50" style="1" customWidth="1"/>
    <col min="5" max="5" width="1.6640625" style="1" customWidth="1"/>
    <col min="6" max="6" width="19.109375" style="1" customWidth="1"/>
    <col min="7" max="7" width="1.6640625" style="1" customWidth="1"/>
    <col min="8" max="8" width="13.109375" style="1" hidden="1" customWidth="1"/>
    <col min="9" max="9" width="8.6640625" style="1" customWidth="1"/>
    <col min="10" max="10" width="14.109375" style="4" customWidth="1"/>
    <col min="11" max="11" width="28.6640625" style="4" customWidth="1"/>
    <col min="12" max="12" width="20.44140625" style="4" customWidth="1"/>
    <col min="13" max="16384" width="11.44140625" style="4"/>
  </cols>
  <sheetData>
    <row r="1" spans="1:9" x14ac:dyDescent="0.3">
      <c r="C1" s="8"/>
      <c r="D1" s="8"/>
      <c r="E1" s="8"/>
      <c r="F1" s="8"/>
      <c r="G1" s="8"/>
      <c r="H1" s="8"/>
    </row>
    <row r="2" spans="1:9" ht="15.6" x14ac:dyDescent="0.3">
      <c r="C2" s="43" t="s">
        <v>123</v>
      </c>
      <c r="D2" s="43"/>
      <c r="E2" s="43"/>
      <c r="F2" s="43"/>
      <c r="G2" s="43"/>
      <c r="H2" s="43"/>
    </row>
    <row r="3" spans="1:9" ht="15.6" x14ac:dyDescent="0.3">
      <c r="C3" s="43" t="s">
        <v>109</v>
      </c>
      <c r="D3" s="43"/>
      <c r="E3" s="43"/>
      <c r="F3" s="43"/>
      <c r="G3" s="43"/>
      <c r="H3" s="43"/>
    </row>
    <row r="4" spans="1:9" ht="15.6" x14ac:dyDescent="0.3">
      <c r="C4" s="43" t="s">
        <v>130</v>
      </c>
      <c r="D4" s="43"/>
      <c r="E4" s="43"/>
      <c r="F4" s="43"/>
      <c r="G4" s="43"/>
      <c r="H4" s="43"/>
    </row>
    <row r="5" spans="1:9" ht="15.6" x14ac:dyDescent="0.3">
      <c r="C5" s="43" t="s">
        <v>0</v>
      </c>
      <c r="D5" s="43"/>
      <c r="E5" s="43"/>
      <c r="F5" s="43"/>
      <c r="G5" s="43"/>
      <c r="H5" s="43"/>
    </row>
    <row r="6" spans="1:9" x14ac:dyDescent="0.3">
      <c r="C6" s="8"/>
      <c r="D6" s="16"/>
      <c r="E6" s="16"/>
      <c r="F6" s="8"/>
      <c r="G6" s="8"/>
      <c r="H6" s="8"/>
    </row>
    <row r="7" spans="1:9" x14ac:dyDescent="0.3">
      <c r="C7" s="8"/>
      <c r="D7" s="8"/>
      <c r="E7" s="8"/>
      <c r="F7" s="17">
        <v>2025</v>
      </c>
      <c r="G7" s="18"/>
      <c r="H7" s="17">
        <f>+[1]BC!G11</f>
        <v>2016</v>
      </c>
    </row>
    <row r="8" spans="1:9" x14ac:dyDescent="0.3">
      <c r="A8" s="5" t="s">
        <v>108</v>
      </c>
      <c r="C8" s="19" t="s">
        <v>1</v>
      </c>
      <c r="D8" s="20"/>
      <c r="E8" s="20"/>
      <c r="F8" s="21"/>
      <c r="G8" s="22"/>
      <c r="H8" s="22"/>
    </row>
    <row r="9" spans="1:9" x14ac:dyDescent="0.3">
      <c r="C9" s="19" t="s">
        <v>2</v>
      </c>
      <c r="D9" s="20"/>
      <c r="E9" s="20"/>
      <c r="F9" s="22"/>
      <c r="G9" s="22"/>
      <c r="H9" s="22"/>
    </row>
    <row r="10" spans="1:9" x14ac:dyDescent="0.3">
      <c r="A10" s="5" t="s">
        <v>51</v>
      </c>
      <c r="C10" s="8"/>
      <c r="D10" s="8" t="s">
        <v>103</v>
      </c>
      <c r="E10" s="8"/>
      <c r="F10" s="28">
        <f>28530442.29+2773.96+741.64</f>
        <v>28533957.890000001</v>
      </c>
      <c r="G10" s="24"/>
      <c r="H10" s="23"/>
    </row>
    <row r="11" spans="1:9" customFormat="1" x14ac:dyDescent="0.3">
      <c r="A11" s="3" t="s">
        <v>52</v>
      </c>
      <c r="B11" s="2"/>
      <c r="C11" s="25"/>
      <c r="D11" s="8" t="s">
        <v>3</v>
      </c>
      <c r="E11" s="8"/>
      <c r="F11" s="26"/>
      <c r="G11" s="27"/>
      <c r="H11" s="26"/>
      <c r="I11" s="2"/>
    </row>
    <row r="12" spans="1:9" customFormat="1" x14ac:dyDescent="0.3">
      <c r="A12" s="3" t="s">
        <v>53</v>
      </c>
      <c r="B12" s="2"/>
      <c r="C12" s="25"/>
      <c r="D12" s="8" t="s">
        <v>4</v>
      </c>
      <c r="E12" s="8"/>
      <c r="F12" s="26"/>
      <c r="G12" s="27"/>
      <c r="H12" s="26"/>
      <c r="I12" s="2"/>
    </row>
    <row r="13" spans="1:9" customFormat="1" x14ac:dyDescent="0.3">
      <c r="A13" s="3" t="s">
        <v>54</v>
      </c>
      <c r="B13" s="2"/>
      <c r="C13" s="25"/>
      <c r="D13" s="8" t="s">
        <v>112</v>
      </c>
      <c r="E13" s="8"/>
      <c r="F13" s="26">
        <v>0</v>
      </c>
      <c r="G13" s="27"/>
      <c r="H13" s="26"/>
      <c r="I13" s="2"/>
    </row>
    <row r="14" spans="1:9" x14ac:dyDescent="0.3">
      <c r="A14" s="5" t="s">
        <v>55</v>
      </c>
      <c r="C14" s="8"/>
      <c r="D14" s="8" t="s">
        <v>113</v>
      </c>
      <c r="E14" s="8"/>
      <c r="F14" s="28">
        <v>19539215.899999999</v>
      </c>
      <c r="G14" s="24"/>
      <c r="H14" s="23"/>
      <c r="I14" s="39"/>
    </row>
    <row r="15" spans="1:9" customFormat="1" x14ac:dyDescent="0.3">
      <c r="A15" s="3" t="s">
        <v>56</v>
      </c>
      <c r="B15" s="2"/>
      <c r="C15" s="25"/>
      <c r="D15" s="8" t="s">
        <v>5</v>
      </c>
      <c r="E15" s="8"/>
      <c r="F15" s="26">
        <v>456204.91</v>
      </c>
      <c r="G15" s="27"/>
      <c r="H15" s="26"/>
      <c r="I15" s="2"/>
    </row>
    <row r="16" spans="1:9" customFormat="1" x14ac:dyDescent="0.3">
      <c r="A16" s="3" t="s">
        <v>57</v>
      </c>
      <c r="B16" s="2"/>
      <c r="C16" s="25"/>
      <c r="D16" s="8" t="s">
        <v>6</v>
      </c>
      <c r="E16" s="8"/>
      <c r="F16" s="29"/>
      <c r="G16" s="27"/>
      <c r="H16" s="29"/>
      <c r="I16" s="2"/>
    </row>
    <row r="17" spans="1:12" x14ac:dyDescent="0.3">
      <c r="C17" s="19" t="s">
        <v>7</v>
      </c>
      <c r="D17" s="8"/>
      <c r="E17" s="8"/>
      <c r="F17" s="30">
        <f>SUM(F9:F16)</f>
        <v>48529378.699999996</v>
      </c>
      <c r="G17" s="24"/>
      <c r="H17" s="30">
        <f>SUM(H9:H16)</f>
        <v>0</v>
      </c>
    </row>
    <row r="18" spans="1:12" x14ac:dyDescent="0.3">
      <c r="C18" s="19"/>
      <c r="D18" s="8"/>
      <c r="E18" s="8"/>
      <c r="F18" s="31"/>
      <c r="G18" s="24"/>
      <c r="H18" s="31"/>
    </row>
    <row r="19" spans="1:12" x14ac:dyDescent="0.3">
      <c r="C19" s="19" t="s">
        <v>8</v>
      </c>
      <c r="D19" s="8"/>
      <c r="E19" s="8"/>
      <c r="F19" s="23"/>
      <c r="G19" s="23"/>
      <c r="H19" s="23"/>
    </row>
    <row r="20" spans="1:12" customFormat="1" x14ac:dyDescent="0.3">
      <c r="A20" s="3" t="s">
        <v>58</v>
      </c>
      <c r="B20" s="2"/>
      <c r="C20" s="25"/>
      <c r="D20" s="8" t="s">
        <v>9</v>
      </c>
      <c r="E20" s="8"/>
      <c r="F20" s="26">
        <v>0</v>
      </c>
      <c r="G20" s="27"/>
      <c r="H20" s="26"/>
      <c r="I20" s="2"/>
    </row>
    <row r="21" spans="1:12" customFormat="1" x14ac:dyDescent="0.3">
      <c r="A21" s="3" t="s">
        <v>59</v>
      </c>
      <c r="B21" s="2"/>
      <c r="C21" s="25"/>
      <c r="D21" s="8" t="s">
        <v>10</v>
      </c>
      <c r="E21" s="8"/>
      <c r="F21" s="26"/>
      <c r="G21" s="27"/>
      <c r="H21" s="26"/>
      <c r="I21" s="2"/>
    </row>
    <row r="22" spans="1:12" customFormat="1" x14ac:dyDescent="0.3">
      <c r="A22" s="3" t="s">
        <v>60</v>
      </c>
      <c r="B22" s="2"/>
      <c r="C22" s="25"/>
      <c r="D22" s="8" t="s">
        <v>11</v>
      </c>
      <c r="E22" s="8"/>
      <c r="F22" s="26"/>
      <c r="G22" s="27"/>
      <c r="H22" s="26"/>
      <c r="I22" s="2"/>
    </row>
    <row r="23" spans="1:12" customFormat="1" x14ac:dyDescent="0.3">
      <c r="A23" s="3" t="s">
        <v>61</v>
      </c>
      <c r="B23" s="2"/>
      <c r="C23" s="25"/>
      <c r="D23" s="8" t="s">
        <v>12</v>
      </c>
      <c r="E23" s="8"/>
      <c r="F23" s="26">
        <v>0</v>
      </c>
      <c r="G23" s="27"/>
      <c r="H23" s="26"/>
      <c r="I23" s="2"/>
    </row>
    <row r="24" spans="1:12" x14ac:dyDescent="0.3">
      <c r="A24" s="5" t="s">
        <v>62</v>
      </c>
      <c r="C24" s="8"/>
      <c r="D24" s="8" t="s">
        <v>114</v>
      </c>
      <c r="E24" s="8"/>
      <c r="F24" s="28">
        <v>65032524.789999999</v>
      </c>
      <c r="G24" s="24"/>
      <c r="H24" s="23"/>
      <c r="L24" s="15"/>
    </row>
    <row r="25" spans="1:12" x14ac:dyDescent="0.3">
      <c r="A25" s="5" t="s">
        <v>63</v>
      </c>
      <c r="C25" s="8"/>
      <c r="D25" s="8" t="s">
        <v>101</v>
      </c>
      <c r="E25" s="8"/>
      <c r="F25" s="23"/>
      <c r="G25" s="24"/>
      <c r="H25" s="23"/>
      <c r="I25" s="12"/>
      <c r="L25" s="15"/>
    </row>
    <row r="26" spans="1:12" customFormat="1" x14ac:dyDescent="0.3">
      <c r="A26" s="3" t="s">
        <v>64</v>
      </c>
      <c r="B26" s="2"/>
      <c r="C26" s="25"/>
      <c r="D26" s="8" t="s">
        <v>13</v>
      </c>
      <c r="E26" s="8"/>
      <c r="F26" s="26"/>
      <c r="G26" s="27"/>
      <c r="H26" s="26"/>
      <c r="I26" s="1"/>
      <c r="L26" s="9"/>
    </row>
    <row r="27" spans="1:12" x14ac:dyDescent="0.3">
      <c r="C27" s="19" t="s">
        <v>14</v>
      </c>
      <c r="D27" s="8"/>
      <c r="E27" s="8"/>
      <c r="F27" s="30">
        <f>SUM(F20:F26)</f>
        <v>65032524.789999999</v>
      </c>
      <c r="G27" s="24"/>
      <c r="H27" s="30">
        <f>SUM(H20:H26)</f>
        <v>0</v>
      </c>
      <c r="L27" s="15"/>
    </row>
    <row r="28" spans="1:12" x14ac:dyDescent="0.3">
      <c r="C28" s="19"/>
      <c r="D28" s="8"/>
      <c r="E28" s="8"/>
      <c r="F28" s="31"/>
      <c r="G28" s="24"/>
      <c r="H28" s="31"/>
      <c r="L28" s="15"/>
    </row>
    <row r="29" spans="1:12" ht="15" thickBot="1" x14ac:dyDescent="0.35">
      <c r="C29" s="19" t="s">
        <v>15</v>
      </c>
      <c r="D29" s="8"/>
      <c r="E29" s="8"/>
      <c r="F29" s="32">
        <f>SUM(F27,F17)</f>
        <v>113561903.48999999</v>
      </c>
      <c r="G29" s="33"/>
      <c r="H29" s="32">
        <f>SUM(H27,H17)</f>
        <v>0</v>
      </c>
    </row>
    <row r="30" spans="1:12" ht="15" thickTop="1" x14ac:dyDescent="0.3">
      <c r="C30" s="8"/>
      <c r="D30" s="8" t="s">
        <v>16</v>
      </c>
      <c r="E30" s="8"/>
      <c r="F30" s="23"/>
      <c r="G30" s="23"/>
      <c r="H30" s="23"/>
    </row>
    <row r="31" spans="1:12" x14ac:dyDescent="0.3">
      <c r="C31" s="19" t="s">
        <v>17</v>
      </c>
      <c r="D31" s="8"/>
      <c r="E31" s="8"/>
      <c r="F31" s="23"/>
      <c r="G31" s="23"/>
      <c r="H31" s="23"/>
    </row>
    <row r="32" spans="1:12" x14ac:dyDescent="0.3">
      <c r="C32" s="19" t="s">
        <v>18</v>
      </c>
      <c r="D32" s="8"/>
      <c r="E32" s="8"/>
      <c r="F32" s="24"/>
      <c r="G32" s="24"/>
      <c r="H32" s="24"/>
    </row>
    <row r="33" spans="1:9" customFormat="1" x14ac:dyDescent="0.3">
      <c r="A33" s="3" t="s">
        <v>65</v>
      </c>
      <c r="B33" s="2"/>
      <c r="C33" s="25"/>
      <c r="D33" s="8" t="s">
        <v>19</v>
      </c>
      <c r="E33" s="8"/>
      <c r="F33" s="26">
        <v>0</v>
      </c>
      <c r="G33" s="26"/>
      <c r="H33" s="26"/>
      <c r="I33" s="2"/>
    </row>
    <row r="34" spans="1:9" x14ac:dyDescent="0.3">
      <c r="A34" s="5" t="s">
        <v>66</v>
      </c>
      <c r="C34" s="8"/>
      <c r="D34" s="8" t="s">
        <v>115</v>
      </c>
      <c r="E34" s="8"/>
      <c r="F34" s="23">
        <v>4476494.53</v>
      </c>
      <c r="G34" s="24"/>
      <c r="H34" s="23"/>
      <c r="I34" s="10"/>
    </row>
    <row r="35" spans="1:9" customFormat="1" x14ac:dyDescent="0.3">
      <c r="A35" s="3" t="s">
        <v>67</v>
      </c>
      <c r="B35" s="2"/>
      <c r="C35" s="25"/>
      <c r="D35" s="8" t="s">
        <v>20</v>
      </c>
      <c r="E35" s="8"/>
      <c r="F35" s="26"/>
      <c r="G35" s="27"/>
      <c r="H35" s="26"/>
      <c r="I35" s="2"/>
    </row>
    <row r="36" spans="1:9" customFormat="1" x14ac:dyDescent="0.3">
      <c r="A36" s="3" t="s">
        <v>68</v>
      </c>
      <c r="B36" s="2"/>
      <c r="C36" s="25"/>
      <c r="D36" s="8" t="s">
        <v>21</v>
      </c>
      <c r="E36" s="8"/>
      <c r="F36" s="26"/>
      <c r="G36" s="27"/>
      <c r="H36" s="26"/>
      <c r="I36" s="2"/>
    </row>
    <row r="37" spans="1:9" customFormat="1" x14ac:dyDescent="0.3">
      <c r="A37" s="3" t="s">
        <v>69</v>
      </c>
      <c r="B37" s="2"/>
      <c r="C37" s="25"/>
      <c r="D37" s="8" t="s">
        <v>116</v>
      </c>
      <c r="E37" s="8"/>
      <c r="F37" s="26">
        <v>2809356.92</v>
      </c>
      <c r="G37" s="27"/>
      <c r="H37" s="26"/>
      <c r="I37" s="2"/>
    </row>
    <row r="38" spans="1:9" customFormat="1" x14ac:dyDescent="0.3">
      <c r="A38" s="3" t="s">
        <v>70</v>
      </c>
      <c r="B38" s="2"/>
      <c r="C38" s="25"/>
      <c r="D38" s="8" t="s">
        <v>22</v>
      </c>
      <c r="E38" s="8"/>
      <c r="F38" s="26">
        <f>123952.05+8356413.58</f>
        <v>8480365.6300000008</v>
      </c>
      <c r="G38" s="27"/>
      <c r="H38" s="26"/>
      <c r="I38" s="2"/>
    </row>
    <row r="39" spans="1:9" customFormat="1" x14ac:dyDescent="0.3">
      <c r="A39" s="3" t="s">
        <v>71</v>
      </c>
      <c r="B39" s="2"/>
      <c r="C39" s="25"/>
      <c r="D39" s="8" t="s">
        <v>117</v>
      </c>
      <c r="E39" s="8"/>
      <c r="F39" s="29"/>
      <c r="G39" s="27"/>
      <c r="H39" s="26"/>
      <c r="I39" s="2"/>
    </row>
    <row r="40" spans="1:9" customFormat="1" x14ac:dyDescent="0.3">
      <c r="A40" s="3" t="s">
        <v>72</v>
      </c>
      <c r="B40" s="2"/>
      <c r="C40" s="25"/>
      <c r="D40" s="8" t="s">
        <v>23</v>
      </c>
      <c r="E40" s="8"/>
      <c r="F40" s="26"/>
      <c r="G40" s="27"/>
      <c r="H40" s="26"/>
      <c r="I40" s="2"/>
    </row>
    <row r="41" spans="1:9" customFormat="1" x14ac:dyDescent="0.3">
      <c r="A41" s="3" t="s">
        <v>74</v>
      </c>
      <c r="B41" s="2"/>
      <c r="C41" s="25"/>
      <c r="D41" s="8" t="s">
        <v>24</v>
      </c>
      <c r="E41" s="8"/>
      <c r="F41" s="29">
        <v>297963.96000000002</v>
      </c>
      <c r="G41" s="27"/>
      <c r="H41" s="26"/>
      <c r="I41" s="2"/>
    </row>
    <row r="42" spans="1:9" x14ac:dyDescent="0.3">
      <c r="C42" s="19" t="s">
        <v>25</v>
      </c>
      <c r="D42" s="8"/>
      <c r="E42" s="8"/>
      <c r="F42" s="31">
        <f>SUM(F33:F41)</f>
        <v>16064181.040000003</v>
      </c>
      <c r="G42" s="24"/>
      <c r="H42" s="31">
        <f>SUM(H33:H41)</f>
        <v>0</v>
      </c>
      <c r="I42" s="10"/>
    </row>
    <row r="43" spans="1:9" x14ac:dyDescent="0.3">
      <c r="C43" s="19"/>
      <c r="D43" s="8"/>
      <c r="E43" s="8"/>
      <c r="F43" s="31"/>
      <c r="G43" s="24"/>
      <c r="H43" s="23"/>
    </row>
    <row r="44" spans="1:9" customFormat="1" x14ac:dyDescent="0.3">
      <c r="A44" s="3"/>
      <c r="B44" s="2"/>
      <c r="C44" s="34" t="s">
        <v>26</v>
      </c>
      <c r="D44" s="25"/>
      <c r="E44" s="25"/>
      <c r="F44" s="26"/>
      <c r="G44" s="26"/>
      <c r="H44" s="26"/>
      <c r="I44" s="2"/>
    </row>
    <row r="45" spans="1:9" customFormat="1" x14ac:dyDescent="0.3">
      <c r="A45" s="3" t="s">
        <v>75</v>
      </c>
      <c r="B45" s="2"/>
      <c r="C45" s="25"/>
      <c r="D45" s="8" t="s">
        <v>118</v>
      </c>
      <c r="E45" s="8"/>
      <c r="F45" s="26"/>
      <c r="G45" s="27"/>
      <c r="H45" s="26"/>
      <c r="I45" s="2"/>
    </row>
    <row r="46" spans="1:9" customFormat="1" x14ac:dyDescent="0.3">
      <c r="A46" s="3" t="s">
        <v>76</v>
      </c>
      <c r="B46" s="2"/>
      <c r="C46" s="25"/>
      <c r="D46" s="8" t="s">
        <v>27</v>
      </c>
      <c r="E46" s="8"/>
      <c r="F46" s="26"/>
      <c r="G46" s="27"/>
      <c r="H46" s="26"/>
      <c r="I46" s="2"/>
    </row>
    <row r="47" spans="1:9" customFormat="1" x14ac:dyDescent="0.3">
      <c r="A47" s="3" t="s">
        <v>73</v>
      </c>
      <c r="B47" s="2"/>
      <c r="C47" s="25"/>
      <c r="D47" s="8" t="s">
        <v>28</v>
      </c>
      <c r="E47" s="8"/>
      <c r="F47" s="26"/>
      <c r="G47" s="27"/>
      <c r="H47" s="26"/>
      <c r="I47" s="2"/>
    </row>
    <row r="48" spans="1:9" customFormat="1" x14ac:dyDescent="0.3">
      <c r="A48" s="3" t="s">
        <v>77</v>
      </c>
      <c r="B48" s="2"/>
      <c r="C48" s="25"/>
      <c r="D48" s="8" t="s">
        <v>29</v>
      </c>
      <c r="E48" s="8"/>
      <c r="F48" s="26"/>
      <c r="G48" s="27"/>
      <c r="H48" s="26"/>
      <c r="I48" s="2"/>
    </row>
    <row r="49" spans="1:11" customFormat="1" x14ac:dyDescent="0.3">
      <c r="A49" s="3" t="s">
        <v>78</v>
      </c>
      <c r="B49" s="2"/>
      <c r="C49" s="25"/>
      <c r="D49" s="8" t="s">
        <v>119</v>
      </c>
      <c r="E49" s="8"/>
      <c r="F49" s="29"/>
      <c r="G49" s="27"/>
      <c r="H49" s="26"/>
      <c r="I49" s="2"/>
    </row>
    <row r="50" spans="1:11" customFormat="1" x14ac:dyDescent="0.3">
      <c r="A50" s="3" t="s">
        <v>79</v>
      </c>
      <c r="B50" s="2"/>
      <c r="C50" s="25"/>
      <c r="D50" s="8" t="s">
        <v>30</v>
      </c>
      <c r="E50" s="8"/>
      <c r="F50" s="26"/>
      <c r="G50" s="27"/>
      <c r="H50" s="26"/>
      <c r="I50" s="2"/>
    </row>
    <row r="51" spans="1:11" customFormat="1" ht="16.5" customHeight="1" x14ac:dyDescent="0.3">
      <c r="A51" s="3"/>
      <c r="B51" s="2"/>
      <c r="C51" s="34" t="s">
        <v>31</v>
      </c>
      <c r="D51" s="25"/>
      <c r="E51" s="25"/>
      <c r="F51" s="30">
        <f>+F45+F49</f>
        <v>0</v>
      </c>
      <c r="G51" s="27"/>
      <c r="H51" s="23"/>
      <c r="I51" s="2"/>
    </row>
    <row r="52" spans="1:11" x14ac:dyDescent="0.3">
      <c r="C52" s="19" t="s">
        <v>32</v>
      </c>
      <c r="D52" s="8"/>
      <c r="E52" s="8"/>
      <c r="F52" s="31">
        <f>+F42+F51</f>
        <v>16064181.040000003</v>
      </c>
      <c r="G52" s="33"/>
      <c r="H52" s="30">
        <f>SUM(H42,H51)</f>
        <v>0</v>
      </c>
    </row>
    <row r="53" spans="1:11" x14ac:dyDescent="0.3">
      <c r="C53" s="19"/>
      <c r="D53" s="8"/>
      <c r="E53" s="8"/>
      <c r="F53" s="23"/>
      <c r="G53" s="23"/>
      <c r="H53" s="23"/>
    </row>
    <row r="54" spans="1:11" x14ac:dyDescent="0.3">
      <c r="C54" s="19" t="s">
        <v>120</v>
      </c>
      <c r="D54" s="8"/>
      <c r="E54" s="8"/>
      <c r="F54" s="23"/>
      <c r="G54" s="23"/>
      <c r="H54" s="23"/>
    </row>
    <row r="55" spans="1:11" customFormat="1" x14ac:dyDescent="0.3">
      <c r="A55" s="3" t="s">
        <v>80</v>
      </c>
      <c r="B55" s="2"/>
      <c r="C55" s="34"/>
      <c r="D55" s="8" t="s">
        <v>110</v>
      </c>
      <c r="E55" s="8"/>
      <c r="F55" s="26">
        <v>8467442.4000000004</v>
      </c>
      <c r="G55" s="27"/>
      <c r="H55" s="26"/>
      <c r="I55" s="11"/>
    </row>
    <row r="56" spans="1:11" customFormat="1" x14ac:dyDescent="0.3">
      <c r="A56" s="3" t="s">
        <v>81</v>
      </c>
      <c r="B56" s="2"/>
      <c r="C56" s="25"/>
      <c r="D56" s="8" t="s">
        <v>33</v>
      </c>
      <c r="E56" s="8"/>
      <c r="F56" s="26">
        <v>0</v>
      </c>
      <c r="G56" s="27"/>
      <c r="H56" s="26"/>
      <c r="I56" s="2"/>
    </row>
    <row r="57" spans="1:11" x14ac:dyDescent="0.3">
      <c r="A57" s="5" t="s">
        <v>82</v>
      </c>
      <c r="C57" s="8"/>
      <c r="D57" s="8" t="s">
        <v>104</v>
      </c>
      <c r="E57" s="8"/>
      <c r="F57" s="23">
        <v>6205012.6600000001</v>
      </c>
      <c r="G57" s="24"/>
      <c r="H57" s="23"/>
    </row>
    <row r="58" spans="1:11" x14ac:dyDescent="0.3">
      <c r="A58" s="5" t="s">
        <v>83</v>
      </c>
      <c r="C58" s="8"/>
      <c r="D58" s="8" t="s">
        <v>106</v>
      </c>
      <c r="E58" s="8"/>
      <c r="F58" s="28">
        <f>80641981.56+2183285.87</f>
        <v>82825267.430000007</v>
      </c>
      <c r="G58" s="24"/>
      <c r="H58" s="28"/>
      <c r="I58" s="10"/>
    </row>
    <row r="59" spans="1:11" customFormat="1" x14ac:dyDescent="0.3">
      <c r="A59" s="3" t="s">
        <v>84</v>
      </c>
      <c r="B59" s="2"/>
      <c r="C59" s="25"/>
      <c r="D59" s="8" t="s">
        <v>34</v>
      </c>
      <c r="E59" s="8"/>
      <c r="F59" s="23"/>
      <c r="G59" s="27"/>
      <c r="H59" s="23"/>
      <c r="I59" s="2"/>
    </row>
    <row r="60" spans="1:11" x14ac:dyDescent="0.3">
      <c r="C60" s="19" t="s">
        <v>35</v>
      </c>
      <c r="D60" s="8"/>
      <c r="E60" s="8"/>
      <c r="F60" s="30">
        <f>+F55+F57+F58</f>
        <v>97497722.49000001</v>
      </c>
      <c r="G60" s="33"/>
      <c r="H60" s="30"/>
    </row>
    <row r="61" spans="1:11" x14ac:dyDescent="0.3">
      <c r="C61" s="19"/>
      <c r="D61" s="8"/>
      <c r="E61" s="8"/>
      <c r="F61" s="22"/>
      <c r="G61" s="22"/>
      <c r="H61" s="22"/>
    </row>
    <row r="62" spans="1:11" ht="15" thickBot="1" x14ac:dyDescent="0.35">
      <c r="C62" s="19" t="s">
        <v>102</v>
      </c>
      <c r="D62" s="8"/>
      <c r="E62" s="8"/>
      <c r="F62" s="32">
        <f>+F60+F42</f>
        <v>113561903.53000002</v>
      </c>
      <c r="G62" s="22"/>
      <c r="H62" s="32">
        <f>+H52+H60</f>
        <v>0</v>
      </c>
      <c r="I62" s="14"/>
      <c r="J62" s="41"/>
      <c r="K62" s="41">
        <f>+F62-F29</f>
        <v>4.0000021457672119E-2</v>
      </c>
    </row>
    <row r="63" spans="1:11" ht="15" thickTop="1" x14ac:dyDescent="0.3">
      <c r="C63" s="19"/>
      <c r="D63" s="8"/>
      <c r="E63" s="8"/>
      <c r="F63" s="31"/>
      <c r="G63" s="22"/>
      <c r="H63" s="31"/>
      <c r="I63" s="14"/>
      <c r="K63" s="41"/>
    </row>
    <row r="64" spans="1:11" x14ac:dyDescent="0.3">
      <c r="C64" s="19"/>
      <c r="D64" s="8"/>
      <c r="E64" s="8"/>
      <c r="F64" s="31"/>
      <c r="G64" s="22"/>
      <c r="H64" s="31"/>
      <c r="I64" s="14"/>
      <c r="J64" s="41"/>
    </row>
    <row r="65" spans="3:9" x14ac:dyDescent="0.3">
      <c r="C65" s="19"/>
      <c r="D65" s="8"/>
      <c r="E65" s="8"/>
      <c r="G65" s="22"/>
      <c r="H65" s="31"/>
      <c r="I65" s="14"/>
    </row>
    <row r="66" spans="3:9" x14ac:dyDescent="0.3">
      <c r="C66" s="8"/>
      <c r="D66" s="19" t="s">
        <v>124</v>
      </c>
      <c r="E66" s="40"/>
      <c r="F66" s="19" t="s">
        <v>128</v>
      </c>
      <c r="G66" s="8"/>
      <c r="H66" s="23"/>
      <c r="I66" s="10"/>
    </row>
    <row r="67" spans="3:9" x14ac:dyDescent="0.3">
      <c r="C67" s="24"/>
      <c r="D67" s="40" t="s">
        <v>125</v>
      </c>
      <c r="E67" s="19"/>
      <c r="F67" s="31" t="s">
        <v>127</v>
      </c>
      <c r="G67" s="38"/>
      <c r="H67" s="38"/>
    </row>
    <row r="68" spans="3:9" x14ac:dyDescent="0.3">
      <c r="C68" s="8"/>
      <c r="D68" s="40" t="s">
        <v>126</v>
      </c>
      <c r="E68" s="19"/>
      <c r="F68" s="40" t="s">
        <v>129</v>
      </c>
      <c r="G68" s="8"/>
      <c r="H68" s="8"/>
    </row>
    <row r="69" spans="3:9" x14ac:dyDescent="0.3">
      <c r="C69" s="8"/>
      <c r="D69" s="8"/>
      <c r="E69" s="8"/>
      <c r="F69" s="35"/>
      <c r="G69" s="35"/>
      <c r="H69" s="35"/>
    </row>
    <row r="71" spans="3:9" x14ac:dyDescent="0.3">
      <c r="F71" s="7"/>
      <c r="H71" s="7"/>
    </row>
    <row r="73" spans="3:9" x14ac:dyDescent="0.3">
      <c r="F73" s="7"/>
      <c r="H73" s="10"/>
    </row>
  </sheetData>
  <mergeCells count="4">
    <mergeCell ref="C2:H2"/>
    <mergeCell ref="C3:H3"/>
    <mergeCell ref="C4:H4"/>
    <mergeCell ref="C5:H5"/>
  </mergeCells>
  <pageMargins left="0.51181102362204722" right="0.31496062992125984" top="0.19685039370078741" bottom="0" header="0.31496062992125984" footer="0.31496062992125984"/>
  <pageSetup paperSize="5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B48" workbookViewId="0">
      <selection activeCell="F8" sqref="F8"/>
    </sheetView>
  </sheetViews>
  <sheetFormatPr baseColWidth="10" defaultColWidth="11.44140625" defaultRowHeight="14.4" x14ac:dyDescent="0.3"/>
  <cols>
    <col min="1" max="1" width="5.44140625" style="5" hidden="1" customWidth="1"/>
    <col min="2" max="3" width="4.33203125" style="1" customWidth="1"/>
    <col min="4" max="4" width="50" style="1" customWidth="1"/>
    <col min="5" max="5" width="1.6640625" style="1" customWidth="1"/>
    <col min="6" max="6" width="16.44140625" style="1" customWidth="1"/>
    <col min="7" max="7" width="3.88671875" style="1" hidden="1" customWidth="1"/>
    <col min="8" max="8" width="12.33203125" style="1" customWidth="1"/>
    <col min="9" max="9" width="19.88671875" style="1" customWidth="1"/>
    <col min="10" max="10" width="14.88671875" style="1" customWidth="1"/>
    <col min="11" max="12" width="11.44140625" style="1"/>
    <col min="13" max="16384" width="11.44140625" style="4"/>
  </cols>
  <sheetData>
    <row r="1" spans="1:10" x14ac:dyDescent="0.3">
      <c r="A1" s="36"/>
      <c r="B1" s="8"/>
      <c r="C1" s="8"/>
      <c r="D1" s="8"/>
      <c r="E1" s="8"/>
      <c r="F1" s="8"/>
      <c r="G1" s="8"/>
    </row>
    <row r="2" spans="1:10" ht="15.6" x14ac:dyDescent="0.3">
      <c r="A2" s="36"/>
      <c r="B2" s="8"/>
      <c r="C2" s="43" t="s">
        <v>123</v>
      </c>
      <c r="D2" s="43"/>
      <c r="E2" s="43"/>
      <c r="F2" s="43"/>
      <c r="G2" s="43"/>
    </row>
    <row r="3" spans="1:10" ht="15.6" x14ac:dyDescent="0.3">
      <c r="A3" s="36"/>
      <c r="B3" s="8"/>
      <c r="C3" s="43" t="s">
        <v>111</v>
      </c>
      <c r="D3" s="43"/>
      <c r="E3" s="43"/>
      <c r="F3" s="43"/>
      <c r="G3" s="43"/>
    </row>
    <row r="4" spans="1:10" ht="15.6" x14ac:dyDescent="0.3">
      <c r="A4" s="36"/>
      <c r="B4" s="8"/>
      <c r="C4" s="43" t="s">
        <v>131</v>
      </c>
      <c r="D4" s="43"/>
      <c r="E4" s="43"/>
      <c r="F4" s="43"/>
      <c r="G4" s="43"/>
    </row>
    <row r="5" spans="1:10" ht="15.6" x14ac:dyDescent="0.3">
      <c r="A5" s="36"/>
      <c r="B5" s="8"/>
      <c r="C5" s="43" t="s">
        <v>0</v>
      </c>
      <c r="D5" s="43"/>
      <c r="E5" s="43"/>
      <c r="F5" s="43"/>
      <c r="G5" s="43"/>
    </row>
    <row r="6" spans="1:10" x14ac:dyDescent="0.3">
      <c r="A6" s="36"/>
      <c r="B6" s="8"/>
      <c r="C6" s="8"/>
      <c r="D6" s="16"/>
      <c r="E6" s="16"/>
      <c r="F6" s="8"/>
      <c r="G6" s="8"/>
    </row>
    <row r="7" spans="1:10" x14ac:dyDescent="0.3">
      <c r="A7" s="36"/>
      <c r="B7" s="8"/>
      <c r="C7" s="8"/>
      <c r="D7" s="8"/>
      <c r="E7" s="8"/>
      <c r="F7" s="37">
        <v>2025</v>
      </c>
      <c r="G7" s="37">
        <f>+[1]ESF!H7</f>
        <v>2016</v>
      </c>
    </row>
    <row r="8" spans="1:10" x14ac:dyDescent="0.3">
      <c r="A8" s="36"/>
      <c r="B8" s="8"/>
      <c r="C8" s="19" t="s">
        <v>121</v>
      </c>
      <c r="D8" s="20"/>
      <c r="E8" s="20"/>
      <c r="F8" s="21"/>
      <c r="G8" s="22"/>
      <c r="J8" s="10"/>
    </row>
    <row r="9" spans="1:10" x14ac:dyDescent="0.3">
      <c r="A9" s="36" t="s">
        <v>85</v>
      </c>
      <c r="B9" s="8"/>
      <c r="C9" s="8"/>
      <c r="D9" s="8" t="s">
        <v>36</v>
      </c>
      <c r="E9" s="8"/>
      <c r="F9" s="23"/>
      <c r="G9" s="23"/>
      <c r="J9" s="10"/>
    </row>
    <row r="10" spans="1:10" x14ac:dyDescent="0.3">
      <c r="A10" s="36" t="s">
        <v>86</v>
      </c>
      <c r="B10" s="8"/>
      <c r="C10" s="8"/>
      <c r="D10" s="8" t="s">
        <v>107</v>
      </c>
      <c r="E10" s="8"/>
      <c r="F10" s="23">
        <v>309850</v>
      </c>
      <c r="G10" s="23"/>
      <c r="J10" s="10"/>
    </row>
    <row r="11" spans="1:10" x14ac:dyDescent="0.3">
      <c r="A11" s="36" t="s">
        <v>87</v>
      </c>
      <c r="B11" s="8"/>
      <c r="C11" s="8"/>
      <c r="D11" s="8" t="s">
        <v>100</v>
      </c>
      <c r="E11" s="8"/>
      <c r="F11" s="23">
        <v>13307784.5</v>
      </c>
      <c r="G11" s="23"/>
      <c r="J11" s="10"/>
    </row>
    <row r="12" spans="1:10" x14ac:dyDescent="0.3">
      <c r="A12" s="36" t="s">
        <v>88</v>
      </c>
      <c r="B12" s="8"/>
      <c r="C12" s="8"/>
      <c r="D12" s="8" t="s">
        <v>37</v>
      </c>
      <c r="E12" s="8"/>
      <c r="F12" s="28"/>
      <c r="G12" s="23"/>
      <c r="H12" s="10"/>
      <c r="J12" s="10"/>
    </row>
    <row r="13" spans="1:10" x14ac:dyDescent="0.3">
      <c r="A13" s="36"/>
      <c r="B13" s="8"/>
      <c r="C13" s="19" t="s">
        <v>47</v>
      </c>
      <c r="D13" s="8"/>
      <c r="E13" s="8"/>
      <c r="F13" s="30">
        <f>SUM(F9:F12)</f>
        <v>13617634.5</v>
      </c>
      <c r="G13" s="30">
        <f>SUM(G9:G12)</f>
        <v>0</v>
      </c>
      <c r="J13" s="10"/>
    </row>
    <row r="14" spans="1:10" x14ac:dyDescent="0.3">
      <c r="A14" s="36"/>
      <c r="B14" s="8"/>
      <c r="C14" s="8"/>
      <c r="D14" s="8" t="s">
        <v>16</v>
      </c>
      <c r="E14" s="8"/>
      <c r="F14" s="23"/>
      <c r="G14" s="23"/>
    </row>
    <row r="15" spans="1:10" x14ac:dyDescent="0.3">
      <c r="A15" s="36"/>
      <c r="B15" s="8"/>
      <c r="C15" s="19" t="s">
        <v>122</v>
      </c>
      <c r="D15" s="8"/>
      <c r="E15" s="8"/>
      <c r="F15" s="24"/>
      <c r="G15" s="24"/>
      <c r="J15" s="10"/>
    </row>
    <row r="16" spans="1:10" x14ac:dyDescent="0.3">
      <c r="A16" s="36" t="s">
        <v>89</v>
      </c>
      <c r="B16" s="8"/>
      <c r="C16" s="8"/>
      <c r="D16" s="8" t="s">
        <v>38</v>
      </c>
      <c r="E16" s="8"/>
      <c r="F16" s="23">
        <f>1564863.31+1330778.45+123952.05+111770.33+93031.3+15723.6</f>
        <v>3240119.0399999996</v>
      </c>
      <c r="G16" s="23"/>
      <c r="H16" s="39"/>
      <c r="I16" s="42"/>
      <c r="J16" s="10"/>
    </row>
    <row r="17" spans="1:13" x14ac:dyDescent="0.3">
      <c r="A17" s="36" t="s">
        <v>90</v>
      </c>
      <c r="B17" s="8"/>
      <c r="C17" s="8"/>
      <c r="D17" s="8" t="s">
        <v>39</v>
      </c>
      <c r="E17" s="8"/>
      <c r="F17" s="23"/>
      <c r="G17" s="23"/>
      <c r="J17" s="10"/>
    </row>
    <row r="18" spans="1:13" x14ac:dyDescent="0.3">
      <c r="A18" s="36" t="s">
        <v>91</v>
      </c>
      <c r="B18" s="8"/>
      <c r="C18" s="8"/>
      <c r="D18" s="8" t="s">
        <v>105</v>
      </c>
      <c r="E18" s="8"/>
      <c r="F18" s="23">
        <f>51500+509510+50689.43+1118828.77+101480+859035.79+12444.28+233360.21+1176773.82</f>
        <v>4113622.3</v>
      </c>
      <c r="G18" s="23"/>
      <c r="J18" s="10"/>
      <c r="K18" s="6"/>
      <c r="M18" s="13"/>
    </row>
    <row r="19" spans="1:13" x14ac:dyDescent="0.3">
      <c r="A19" s="36" t="s">
        <v>92</v>
      </c>
      <c r="B19" s="8"/>
      <c r="C19" s="8"/>
      <c r="D19" s="8" t="s">
        <v>40</v>
      </c>
      <c r="E19" s="8"/>
      <c r="F19" s="23">
        <v>45875.55</v>
      </c>
      <c r="G19" s="23"/>
      <c r="J19" s="10"/>
    </row>
    <row r="20" spans="1:13" x14ac:dyDescent="0.3">
      <c r="A20" s="36" t="s">
        <v>93</v>
      </c>
      <c r="B20" s="8"/>
      <c r="C20" s="8"/>
      <c r="D20" s="8" t="s">
        <v>41</v>
      </c>
      <c r="E20" s="8"/>
      <c r="F20" s="23">
        <v>0</v>
      </c>
      <c r="G20" s="23"/>
      <c r="J20" s="10"/>
    </row>
    <row r="21" spans="1:13" x14ac:dyDescent="0.3">
      <c r="A21" s="36" t="s">
        <v>94</v>
      </c>
      <c r="B21" s="8"/>
      <c r="C21" s="8"/>
      <c r="D21" s="8" t="s">
        <v>42</v>
      </c>
      <c r="E21" s="8"/>
      <c r="F21" s="23">
        <v>0</v>
      </c>
      <c r="G21" s="28"/>
      <c r="I21" s="10"/>
      <c r="J21" s="10"/>
      <c r="K21" s="6"/>
      <c r="M21" s="13"/>
    </row>
    <row r="22" spans="1:13" x14ac:dyDescent="0.3">
      <c r="A22" s="36" t="s">
        <v>95</v>
      </c>
      <c r="B22" s="8"/>
      <c r="C22" s="8"/>
      <c r="D22" s="8" t="s">
        <v>43</v>
      </c>
      <c r="E22" s="8"/>
      <c r="F22" s="28">
        <v>13004.95</v>
      </c>
      <c r="G22" s="23" t="e">
        <f>SUMIF([1]BC!B:B,[1]ERF!A22,[1]BC!G:G)</f>
        <v>#VALUE!</v>
      </c>
      <c r="J22" s="10"/>
    </row>
    <row r="23" spans="1:13" x14ac:dyDescent="0.3">
      <c r="A23" s="36"/>
      <c r="B23" s="8"/>
      <c r="C23" s="19" t="s">
        <v>48</v>
      </c>
      <c r="D23" s="8"/>
      <c r="E23" s="8"/>
      <c r="F23" s="30">
        <f>SUM(F16:F22)</f>
        <v>7412621.8399999999</v>
      </c>
      <c r="G23" s="30" t="e">
        <f>SUM(G16:G22)</f>
        <v>#VALUE!</v>
      </c>
      <c r="I23" s="10"/>
      <c r="J23" s="10"/>
    </row>
    <row r="24" spans="1:13" x14ac:dyDescent="0.3">
      <c r="A24" s="36"/>
      <c r="B24" s="8"/>
      <c r="C24" s="38"/>
      <c r="D24" s="8"/>
      <c r="E24" s="8"/>
      <c r="F24" s="23"/>
      <c r="G24" s="23"/>
      <c r="H24" s="10"/>
      <c r="I24" s="7"/>
      <c r="J24" s="10"/>
    </row>
    <row r="25" spans="1:13" x14ac:dyDescent="0.3">
      <c r="A25" s="36" t="s">
        <v>96</v>
      </c>
      <c r="B25" s="8"/>
      <c r="C25" s="8"/>
      <c r="D25" s="8" t="s">
        <v>49</v>
      </c>
      <c r="E25" s="8"/>
      <c r="F25" s="23">
        <v>0</v>
      </c>
      <c r="G25" s="23">
        <v>0</v>
      </c>
      <c r="J25" s="10"/>
    </row>
    <row r="26" spans="1:13" x14ac:dyDescent="0.3">
      <c r="A26" s="36"/>
      <c r="B26" s="8"/>
      <c r="C26" s="8"/>
      <c r="D26" s="8"/>
      <c r="E26" s="8"/>
      <c r="F26" s="23"/>
      <c r="G26" s="23"/>
      <c r="J26" s="10"/>
    </row>
    <row r="27" spans="1:13" x14ac:dyDescent="0.3">
      <c r="A27" s="36" t="s">
        <v>97</v>
      </c>
      <c r="B27" s="8"/>
      <c r="C27" s="8"/>
      <c r="D27" s="8" t="s">
        <v>44</v>
      </c>
      <c r="E27" s="8"/>
      <c r="F27" s="23">
        <v>0</v>
      </c>
      <c r="G27" s="23">
        <v>0</v>
      </c>
      <c r="J27" s="10"/>
    </row>
    <row r="28" spans="1:13" x14ac:dyDescent="0.3">
      <c r="A28" s="36"/>
      <c r="B28" s="8"/>
      <c r="C28" s="8"/>
      <c r="D28" s="8"/>
      <c r="E28" s="8"/>
      <c r="F28" s="23"/>
      <c r="G28" s="23"/>
    </row>
    <row r="29" spans="1:13" ht="15" thickBot="1" x14ac:dyDescent="0.35">
      <c r="A29" s="36"/>
      <c r="B29" s="8"/>
      <c r="C29" s="19" t="s">
        <v>104</v>
      </c>
      <c r="D29" s="8"/>
      <c r="E29" s="8"/>
      <c r="F29" s="32">
        <f>+F13-F23+F25+F27</f>
        <v>6205012.6600000001</v>
      </c>
      <c r="G29" s="32" t="e">
        <f>+G13-G23+G25+G27</f>
        <v>#VALUE!</v>
      </c>
      <c r="J29" s="10"/>
    </row>
    <row r="30" spans="1:13" ht="15" thickTop="1" x14ac:dyDescent="0.3">
      <c r="A30" s="36"/>
      <c r="B30" s="8"/>
      <c r="C30" s="19"/>
      <c r="D30" s="8"/>
      <c r="E30" s="8"/>
      <c r="F30" s="23"/>
      <c r="G30" s="23"/>
    </row>
    <row r="31" spans="1:13" x14ac:dyDescent="0.3">
      <c r="A31" s="36"/>
      <c r="B31" s="8"/>
      <c r="C31" s="38" t="s">
        <v>45</v>
      </c>
      <c r="D31" s="8"/>
      <c r="E31" s="8"/>
      <c r="F31" s="23"/>
      <c r="G31" s="23"/>
      <c r="J31" s="10"/>
    </row>
    <row r="32" spans="1:13" x14ac:dyDescent="0.3">
      <c r="A32" s="36" t="s">
        <v>98</v>
      </c>
      <c r="B32" s="8"/>
      <c r="C32" s="19"/>
      <c r="D32" s="8" t="s">
        <v>50</v>
      </c>
      <c r="E32" s="8"/>
      <c r="F32" s="23">
        <v>0</v>
      </c>
      <c r="G32" s="23">
        <v>0</v>
      </c>
      <c r="J32" s="10"/>
    </row>
    <row r="33" spans="1:10" x14ac:dyDescent="0.3">
      <c r="A33" s="36" t="s">
        <v>99</v>
      </c>
      <c r="B33" s="8"/>
      <c r="C33" s="8"/>
      <c r="D33" s="8" t="s">
        <v>46</v>
      </c>
      <c r="E33" s="8"/>
      <c r="F33" s="28">
        <v>0</v>
      </c>
      <c r="G33" s="28">
        <v>0</v>
      </c>
      <c r="J33" s="10"/>
    </row>
    <row r="34" spans="1:10" ht="15" thickBot="1" x14ac:dyDescent="0.35">
      <c r="A34" s="36"/>
      <c r="B34" s="8"/>
      <c r="C34" s="19"/>
      <c r="D34" s="8"/>
      <c r="E34" s="8"/>
      <c r="F34" s="32">
        <f>SUM(F32:F33)</f>
        <v>0</v>
      </c>
      <c r="G34" s="32">
        <f>SUM(G32:G33)</f>
        <v>0</v>
      </c>
      <c r="J34" s="10"/>
    </row>
    <row r="35" spans="1:10" ht="15" thickTop="1" x14ac:dyDescent="0.3">
      <c r="A35" s="36"/>
      <c r="B35" s="8"/>
      <c r="C35" s="19"/>
      <c r="D35" s="8"/>
      <c r="E35" s="8"/>
      <c r="F35" s="23"/>
      <c r="G35" s="23"/>
    </row>
    <row r="36" spans="1:10" x14ac:dyDescent="0.3">
      <c r="A36" s="36"/>
      <c r="B36" s="8"/>
      <c r="C36" s="8"/>
      <c r="D36" s="8"/>
      <c r="E36" s="8"/>
      <c r="F36" s="23"/>
      <c r="G36" s="23"/>
    </row>
    <row r="37" spans="1:10" x14ac:dyDescent="0.3">
      <c r="A37" s="36"/>
      <c r="B37" s="8"/>
      <c r="C37" s="44"/>
      <c r="D37" s="44"/>
      <c r="E37" s="44"/>
      <c r="F37" s="44"/>
      <c r="G37" s="44"/>
    </row>
    <row r="38" spans="1:10" x14ac:dyDescent="0.3">
      <c r="A38" s="36"/>
      <c r="B38" s="8"/>
      <c r="C38" s="8"/>
      <c r="D38" s="19" t="s">
        <v>124</v>
      </c>
      <c r="E38" s="19"/>
      <c r="F38" s="40" t="s">
        <v>128</v>
      </c>
      <c r="G38" s="8"/>
    </row>
    <row r="39" spans="1:10" x14ac:dyDescent="0.3">
      <c r="A39" s="36"/>
      <c r="B39" s="8"/>
      <c r="C39" s="8"/>
      <c r="D39" s="40" t="s">
        <v>125</v>
      </c>
      <c r="E39" s="8"/>
      <c r="F39" s="40" t="s">
        <v>127</v>
      </c>
      <c r="G39" s="8"/>
    </row>
    <row r="40" spans="1:10" x14ac:dyDescent="0.3">
      <c r="A40" s="36"/>
      <c r="B40" s="8"/>
      <c r="C40" s="8"/>
      <c r="D40" s="40" t="s">
        <v>126</v>
      </c>
      <c r="E40" s="8"/>
      <c r="F40" s="31" t="s">
        <v>129</v>
      </c>
      <c r="G40" s="23"/>
    </row>
  </sheetData>
  <mergeCells count="5">
    <mergeCell ref="C2:G2"/>
    <mergeCell ref="C3:G3"/>
    <mergeCell ref="C4:G4"/>
    <mergeCell ref="C5:G5"/>
    <mergeCell ref="C37:G37"/>
  </mergeCells>
  <pageMargins left="0.51181102362204722" right="0.3149606299212598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ESF SNS</vt:lpstr>
      <vt:lpstr>ERF SRS</vt:lpstr>
      <vt:lpstr>'ERF SRS'!Área_de_impresión</vt:lpstr>
      <vt:lpstr>'ESF SNS'!Área_de_impresión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Soporte Cibao Central</cp:lastModifiedBy>
  <cp:lastPrinted>2025-02-14T15:09:44Z</cp:lastPrinted>
  <dcterms:created xsi:type="dcterms:W3CDTF">2018-05-02T13:48:18Z</dcterms:created>
  <dcterms:modified xsi:type="dcterms:W3CDTF">2025-02-18T18:32:33Z</dcterms:modified>
</cp:coreProperties>
</file>