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sopor\Desktop\DICIEMBRE 2024 POA Y PORTAL TRANSPARENCIA\"/>
    </mc:Choice>
  </mc:AlternateContent>
  <xr:revisionPtr revIDLastSave="0" documentId="8_{BD1C7CE3-9504-479E-81B6-20AFE5949B82}" xr6:coauthVersionLast="47" xr6:coauthVersionMax="47" xr10:uidLastSave="{00000000-0000-0000-0000-000000000000}"/>
  <bookViews>
    <workbookView xWindow="-108" yWindow="-108" windowWidth="23256" windowHeight="12456" tabRatio="1000" xr2:uid="{00000000-000D-0000-FFFF-FFFF00000000}"/>
  </bookViews>
  <sheets>
    <sheet name="BALANCE GENERAL DIC. 2024" sheetId="18" r:id="rId1"/>
    <sheet name="ESTADO RESULTADO DIC. 2024" sheetId="19" r:id="rId2"/>
  </sheets>
  <externalReferences>
    <externalReference r:id="rId3"/>
  </externalReferences>
  <definedNames>
    <definedName name="_xlnm.Print_Area" localSheetId="0">'BALANCE GENERAL DIC. 2024'!$C$2:$I$68</definedName>
    <definedName name="_xlnm.Print_Area" localSheetId="1">'ESTADO RESULTADO DIC. 2024'!$B$1:$H$40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18" l="1"/>
  <c r="F10" i="18"/>
  <c r="F18" i="19"/>
  <c r="F16" i="19"/>
  <c r="F11" i="19"/>
  <c r="F17" i="18" l="1"/>
  <c r="F23" i="19" l="1"/>
  <c r="G7" i="19" l="1"/>
  <c r="G13" i="19"/>
  <c r="G22" i="19"/>
  <c r="G23" i="19" s="1"/>
  <c r="G34" i="19"/>
  <c r="G29" i="19" l="1"/>
  <c r="F42" i="18" l="1"/>
  <c r="F51" i="18" l="1"/>
  <c r="F34" i="19"/>
  <c r="F13" i="19"/>
  <c r="H42" i="18"/>
  <c r="H52" i="18" s="1"/>
  <c r="H62" i="18" s="1"/>
  <c r="H27" i="18"/>
  <c r="F27" i="18"/>
  <c r="F29" i="18" s="1"/>
  <c r="H17" i="18"/>
  <c r="H7" i="18"/>
  <c r="F29" i="19" l="1"/>
  <c r="F57" i="18" s="1"/>
  <c r="F52" i="18"/>
  <c r="H29" i="18"/>
  <c r="F60" i="18" l="1"/>
  <c r="F62" i="18" s="1"/>
  <c r="K62" i="18" s="1"/>
</calcChain>
</file>

<file path=xl/sharedStrings.xml><?xml version="1.0" encoding="utf-8"?>
<sst xmlns="http://schemas.openxmlformats.org/spreadsheetml/2006/main" count="142" uniqueCount="132">
  <si>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</si>
  <si>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</si>
  <si>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</si>
  <si>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</si>
  <si>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</si>
  <si>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</si>
  <si>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</si>
  <si>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</si>
  <si>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</si>
  <si>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</si>
  <si>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</si>
  <si>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</si>
  <si>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</si>
  <si>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</si>
  <si>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</si>
  <si>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</si>
  <si>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</si>
  <si>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</si>
  <si>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</si>
  <si>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</si>
  <si>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</si>
  <si>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</si>
  <si>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</si>
  <si>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</si>
  <si>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</si>
  <si>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</si>
  <si>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</si>
  <si>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</si>
  <si>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</si>
  <si>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</si>
  <si>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</si>
  <si>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</si>
  <si>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</si>
  <si>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</si>
  <si>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</si>
  <si>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</si>
  <si>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 xml:space="preserve">Impuestos </t>
  </si>
  <si>
    <t>Recargos, multas y otros ingresos</t>
  </si>
  <si>
    <t>Sueldos, salarios y beneficios a empleados</t>
  </si>
  <si>
    <t>Subvenciones y otros pagos por transferencias</t>
  </si>
  <si>
    <t>Gasto de depreciación y amortización</t>
  </si>
  <si>
    <t>Deterioro del valor de propiedad, planta y equipo</t>
  </si>
  <si>
    <t>Otros gastos</t>
  </si>
  <si>
    <t>Gastos financieros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</si>
  <si>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</si>
  <si>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</si>
  <si>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</si>
  <si>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</si>
  <si>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</si>
  <si>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</si>
  <si>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</si>
  <si>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</si>
  <si>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</si>
  <si>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</si>
  <si>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</si>
  <si>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</si>
  <si>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</si>
  <si>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</si>
  <si>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</si>
  <si>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</si>
  <si>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</si>
  <si>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</si>
  <si>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</si>
  <si>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</si>
  <si>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</si>
  <si>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</si>
  <si>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</si>
  <si>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</si>
  <si>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</si>
  <si>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</si>
  <si>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</si>
  <si>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</si>
  <si>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</si>
  <si>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</si>
  <si>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</si>
  <si>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</si>
  <si>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</si>
  <si>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</si>
  <si>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</si>
  <si>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</si>
  <si>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</si>
  <si>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</si>
  <si>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</si>
  <si>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</si>
  <si>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</si>
  <si>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</si>
  <si>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</si>
  <si>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</si>
  <si>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</si>
  <si>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</si>
  <si>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</si>
  <si>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</si>
  <si>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</si>
  <si>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</si>
  <si>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</si>
  <si>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</si>
  <si>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</si>
  <si>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</si>
  <si>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</si>
  <si>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</si>
  <si>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Transferencias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</si>
  <si>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</si>
  <si>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</si>
  <si>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</si>
  <si>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</si>
  <si>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>Suministros y materiales para consumo</t>
  </si>
  <si>
    <t xml:space="preserve">Resultados acumulados </t>
  </si>
  <si>
    <t>Ingresos por transacciones con contraprestación</t>
  </si>
  <si>
    <t>Mapeo</t>
  </si>
  <si>
    <t>Estado de Situación Financiera</t>
  </si>
  <si>
    <t>Capital</t>
  </si>
  <si>
    <t>Estado de Rendimiento Financiero</t>
  </si>
  <si>
    <t>Cuenta por cobrar a corto plazo (Notas 8)</t>
  </si>
  <si>
    <t>Inventarios (Nota 9)</t>
  </si>
  <si>
    <t>Mobiliarios y equipos neto (Nota 10)</t>
  </si>
  <si>
    <t>Cuentas por pagar a corto plazo (Nota 11)</t>
  </si>
  <si>
    <t>Retenciones y acumulaciones por pagar (Nota 12)</t>
  </si>
  <si>
    <t>Beneficios a empleados a corto plazo (Nota 13)</t>
  </si>
  <si>
    <t>Cuentas por pagar a largo plazo (Nota 14)</t>
  </si>
  <si>
    <t>Beneficios a empleados a largo plazo (Nota 15)</t>
  </si>
  <si>
    <t>Activos Netos/Patrimonio (Nota 16)</t>
  </si>
  <si>
    <t>Ingresos (Nota 17)</t>
  </si>
  <si>
    <t>Gastos (Notas 18, 19, 20, 21 y 22)</t>
  </si>
  <si>
    <t>Servicio Regional VIII de Salud, Cibao Central</t>
  </si>
  <si>
    <t>Realizado por</t>
  </si>
  <si>
    <t>Silvio de la Cruz Veloz</t>
  </si>
  <si>
    <t>Contador</t>
  </si>
  <si>
    <t>Licda María Cristina Moronta</t>
  </si>
  <si>
    <t>Revisado Por</t>
  </si>
  <si>
    <t>Administradora Financiera</t>
  </si>
  <si>
    <t>Al 31 de Diciembre de 2024</t>
  </si>
  <si>
    <t>Del ejercicio terminado al 31 Diciembre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</si>
</sst>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67" formatCode="#,##0.0000000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6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37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4" fontId="0" fillId="0" borderId="0" xfId="0" applyNumberFormat="1"/>
    <xf numFmtId="41" fontId="3" fillId="0" borderId="0" xfId="0" applyNumberFormat="1" applyFont="1" applyAlignment="1">
      <alignment vertical="center"/>
    </xf>
    <xf numFmtId="41" fontId="3" fillId="0" borderId="0" xfId="0" applyNumberFormat="1" applyFont="1"/>
    <xf numFmtId="0" fontId="11" fillId="0" borderId="0" xfId="0" applyFont="1" applyAlignment="1">
      <alignment vertical="center"/>
    </xf>
    <xf numFmtId="37" fontId="0" fillId="0" borderId="0" xfId="0" applyNumberFormat="1" applyAlignment="1">
      <alignment vertical="center"/>
    </xf>
    <xf numFmtId="164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7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41" fontId="3" fillId="2" borderId="0" xfId="0" applyNumberFormat="1" applyFont="1" applyFill="1"/>
    <xf numFmtId="41" fontId="3" fillId="2" borderId="0" xfId="0" applyNumberFormat="1" applyFont="1" applyFill="1" applyAlignment="1">
      <alignment horizontal="left" vertical="center" indent="5"/>
    </xf>
    <xf numFmtId="41" fontId="3" fillId="2" borderId="1" xfId="0" applyNumberFormat="1" applyFont="1" applyFill="1" applyBorder="1" applyAlignment="1">
      <alignment vertical="center"/>
    </xf>
    <xf numFmtId="41" fontId="3" fillId="2" borderId="1" xfId="0" applyNumberFormat="1" applyFont="1" applyFill="1" applyBorder="1"/>
    <xf numFmtId="41" fontId="4" fillId="2" borderId="1" xfId="0" applyNumberFormat="1" applyFont="1" applyFill="1" applyBorder="1" applyAlignment="1">
      <alignment vertical="center"/>
    </xf>
    <xf numFmtId="41" fontId="4" fillId="2" borderId="0" xfId="0" applyNumberFormat="1" applyFont="1" applyFill="1" applyAlignment="1">
      <alignment vertical="center"/>
    </xf>
    <xf numFmtId="41" fontId="4" fillId="2" borderId="2" xfId="0" applyNumberFormat="1" applyFont="1" applyFill="1" applyBorder="1" applyAlignment="1">
      <alignment vertical="center"/>
    </xf>
    <xf numFmtId="41" fontId="5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top"/>
    </xf>
    <xf numFmtId="43" fontId="3" fillId="2" borderId="0" xfId="0" applyNumberFormat="1" applyFont="1" applyFill="1" applyAlignment="1">
      <alignment vertical="center"/>
    </xf>
    <xf numFmtId="49" fontId="0" fillId="2" borderId="0" xfId="0" applyNumberForma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41" fontId="0" fillId="0" borderId="0" xfId="0" applyNumberFormat="1" applyAlignment="1">
      <alignment vertical="center"/>
    </xf>
    <xf numFmtId="167" fontId="3" fillId="0" borderId="0" xfId="0" applyNumberFormat="1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</cellXfs>
  <cellStyles count="12">
    <cellStyle name="Comma_Hoja de trabajo flujo 2007" xfId="7" xr:uid="{00000000-0005-0000-0000-000000000000}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1" xr:uid="{00000000-0005-0000-0000-000005000000}"/>
    <cellStyle name="Millares 5" xfId="10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9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87343</xdr:colOff>
      <xdr:row>2</xdr:row>
      <xdr:rowOff>127598</xdr:rowOff>
    </xdr:from>
    <xdr:to>
      <xdr:col>3</xdr:col>
      <xdr:colOff>887443</xdr:colOff>
      <xdr:row>5</xdr:row>
      <xdr:rowOff>59940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3" y="513990"/>
          <a:ext cx="1087647" cy="52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0</xdr:rowOff>
    </xdr:from>
    <xdr:to>
      <xdr:col>3</xdr:col>
      <xdr:colOff>609600</xdr:colOff>
      <xdr:row>3</xdr:row>
      <xdr:rowOff>132367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05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1">
          <cell r="B11" t="str">
            <v>Mapeo</v>
          </cell>
          <cell r="G11">
            <v>2016</v>
          </cell>
        </row>
        <row r="12">
          <cell r="B12" t="str">
            <v>**</v>
          </cell>
          <cell r="G12">
            <v>0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</row>
        <row r="15">
          <cell r="B15" t="str">
            <v>0004</v>
          </cell>
          <cell r="G15">
            <v>0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0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0</v>
          </cell>
          <cell r="G22">
            <v>0</v>
          </cell>
        </row>
        <row r="23">
          <cell r="B23" t="str">
            <v>**</v>
          </cell>
          <cell r="G23">
            <v>0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0</v>
          </cell>
        </row>
        <row r="26">
          <cell r="B26">
            <v>0</v>
          </cell>
          <cell r="G26">
            <v>0</v>
          </cell>
        </row>
        <row r="27">
          <cell r="B27" t="str">
            <v>**</v>
          </cell>
          <cell r="G27">
            <v>0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0</v>
          </cell>
        </row>
        <row r="30">
          <cell r="B30">
            <v>0</v>
          </cell>
          <cell r="G30">
            <v>0</v>
          </cell>
        </row>
        <row r="31">
          <cell r="B31">
            <v>0</v>
          </cell>
          <cell r="G31">
            <v>0</v>
          </cell>
        </row>
        <row r="32">
          <cell r="B32" t="str">
            <v>**</v>
          </cell>
          <cell r="G32">
            <v>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0</v>
          </cell>
          <cell r="G34">
            <v>0</v>
          </cell>
        </row>
        <row r="35">
          <cell r="B35" t="str">
            <v>**</v>
          </cell>
          <cell r="G35">
            <v>0</v>
          </cell>
        </row>
        <row r="36">
          <cell r="B36">
            <v>0</v>
          </cell>
          <cell r="G36">
            <v>0</v>
          </cell>
        </row>
        <row r="37">
          <cell r="B37">
            <v>0</v>
          </cell>
          <cell r="G37">
            <v>0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0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0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0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0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0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0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0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0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0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0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0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0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0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0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0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0</v>
          </cell>
          <cell r="G156">
            <v>0</v>
          </cell>
        </row>
        <row r="157">
          <cell r="B157">
            <v>0</v>
          </cell>
          <cell r="G157">
            <v>1920100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3"/>
  <sheetViews>
    <sheetView tabSelected="1" topLeftCell="C27" zoomScale="106" zoomScaleNormal="106" workbookViewId="0">
      <selection activeCell="C5" sqref="C5:H5"/>
    </sheetView>
  </sheetViews>
  <sheetFormatPr baseColWidth="10" defaultColWidth="11.44140625" defaultRowHeight="14.4" x14ac:dyDescent="0.3"/>
  <cols>
    <col min="1" max="1" width="7.5546875" style="5" hidden="1" customWidth="1"/>
    <col min="2" max="2" width="3.6640625" style="1" hidden="1" customWidth="1"/>
    <col min="3" max="3" width="4.33203125" style="1" customWidth="1"/>
    <col min="4" max="4" width="50" style="1" customWidth="1"/>
    <col min="5" max="5" width="1.6640625" style="1" customWidth="1"/>
    <col min="6" max="6" width="19.109375" style="1" customWidth="1"/>
    <col min="7" max="7" width="1.6640625" style="1" customWidth="1"/>
    <col min="8" max="8" width="13.109375" style="1" hidden="1" customWidth="1"/>
    <col min="9" max="9" width="8.6640625" style="1" customWidth="1"/>
    <col min="10" max="10" width="14.109375" style="4" customWidth="1"/>
    <col min="11" max="11" width="28.6640625" style="4" customWidth="1"/>
    <col min="12" max="12" width="20.44140625" style="4" customWidth="1"/>
    <col min="13" max="16384" width="11.44140625" style="4"/>
  </cols>
  <sheetData>
    <row r="1" spans="1:9" x14ac:dyDescent="0.3">
      <c r="C1" s="8"/>
      <c r="D1" s="8"/>
      <c r="E1" s="8"/>
      <c r="F1" s="8"/>
      <c r="G1" s="8"/>
      <c r="H1" s="8"/>
    </row>
    <row r="2" spans="1:9" ht="15.6" x14ac:dyDescent="0.3">
      <c r="C2" s="43" t="s">
        <v>123</v>
      </c>
      <c r="D2" s="43"/>
      <c r="E2" s="43"/>
      <c r="F2" s="43"/>
      <c r="G2" s="43"/>
      <c r="H2" s="43"/>
    </row>
    <row r="3" spans="1:9" ht="15.6" x14ac:dyDescent="0.3">
      <c r="C3" s="43" t="s">
        <v>109</v>
      </c>
      <c r="D3" s="43"/>
      <c r="E3" s="43"/>
      <c r="F3" s="43"/>
      <c r="G3" s="43"/>
      <c r="H3" s="43"/>
    </row>
    <row r="4" spans="1:9" ht="15.6" x14ac:dyDescent="0.3">
      <c r="C4" s="43" t="s">
        <v>130</v>
      </c>
      <c r="D4" s="43"/>
      <c r="E4" s="43"/>
      <c r="F4" s="43"/>
      <c r="G4" s="43"/>
      <c r="H4" s="43"/>
    </row>
    <row r="5" spans="1:9" ht="15.6" x14ac:dyDescent="0.3">
      <c r="C5" s="43" t="s">
        <v>0</v>
      </c>
      <c r="D5" s="43"/>
      <c r="E5" s="43"/>
      <c r="F5" s="43"/>
      <c r="G5" s="43"/>
      <c r="H5" s="43"/>
    </row>
    <row r="6" spans="1:9" x14ac:dyDescent="0.3">
      <c r="C6" s="8"/>
      <c r="D6" s="16"/>
      <c r="E6" s="16"/>
      <c r="F6" s="8"/>
      <c r="G6" s="8"/>
      <c r="H6" s="8"/>
    </row>
    <row r="7" spans="1:9" x14ac:dyDescent="0.3">
      <c r="C7" s="8"/>
      <c r="D7" s="8"/>
      <c r="E7" s="8"/>
      <c r="F7" s="17">
        <v>2024</v>
      </c>
      <c r="G7" s="18"/>
      <c r="H7" s="17">
        <f>+[1]BC!G11</f>
        <v>2016</v>
      </c>
    </row>
    <row r="8" spans="1:9" x14ac:dyDescent="0.3">
      <c r="A8" s="5" t="s">
        <v>108</v>
      </c>
      <c r="C8" s="19" t="s">
        <v>1</v>
      </c>
      <c r="D8" s="20"/>
      <c r="E8" s="20"/>
      <c r="F8" s="21"/>
      <c r="G8" s="22"/>
      <c r="H8" s="22"/>
    </row>
    <row r="9" spans="1:9" x14ac:dyDescent="0.3">
      <c r="C9" s="19" t="s">
        <v>2</v>
      </c>
      <c r="D9" s="20"/>
      <c r="E9" s="20"/>
      <c r="F9" s="22"/>
      <c r="G9" s="22"/>
      <c r="H9" s="22"/>
    </row>
    <row r="10" spans="1:9" x14ac:dyDescent="0.3">
      <c r="A10" s="5" t="s">
        <v>51</v>
      </c>
      <c r="C10" s="8"/>
      <c r="D10" s="8" t="s">
        <v>103</v>
      </c>
      <c r="E10" s="8"/>
      <c r="F10" s="28">
        <f>23898975.66+3098.96+1066.64</f>
        <v>23903141.260000002</v>
      </c>
      <c r="G10" s="24"/>
      <c r="H10" s="23"/>
    </row>
    <row r="11" spans="1:9" customFormat="1" x14ac:dyDescent="0.3">
      <c r="A11" s="3" t="s">
        <v>52</v>
      </c>
      <c r="B11" s="2"/>
      <c r="C11" s="25"/>
      <c r="D11" s="8" t="s">
        <v>3</v>
      </c>
      <c r="E11" s="8"/>
      <c r="F11" s="26"/>
      <c r="G11" s="27"/>
      <c r="H11" s="26"/>
      <c r="I11" s="2"/>
    </row>
    <row r="12" spans="1:9" customFormat="1" x14ac:dyDescent="0.3">
      <c r="A12" s="3" t="s">
        <v>53</v>
      </c>
      <c r="B12" s="2"/>
      <c r="C12" s="25"/>
      <c r="D12" s="8" t="s">
        <v>4</v>
      </c>
      <c r="E12" s="8"/>
      <c r="F12" s="26"/>
      <c r="G12" s="27"/>
      <c r="H12" s="26"/>
      <c r="I12" s="2"/>
    </row>
    <row r="13" spans="1:9" customFormat="1" x14ac:dyDescent="0.3">
      <c r="A13" s="3" t="s">
        <v>54</v>
      </c>
      <c r="B13" s="2"/>
      <c r="C13" s="25"/>
      <c r="D13" s="8" t="s">
        <v>112</v>
      </c>
      <c r="E13" s="8"/>
      <c r="F13" s="26">
        <v>0</v>
      </c>
      <c r="G13" s="27"/>
      <c r="H13" s="26"/>
      <c r="I13" s="2"/>
    </row>
    <row r="14" spans="1:9" x14ac:dyDescent="0.3">
      <c r="A14" s="5" t="s">
        <v>55</v>
      </c>
      <c r="C14" s="8"/>
      <c r="D14" s="8" t="s">
        <v>113</v>
      </c>
      <c r="E14" s="8"/>
      <c r="F14" s="28">
        <v>23430901.59</v>
      </c>
      <c r="G14" s="24"/>
      <c r="H14" s="23"/>
      <c r="I14" s="39"/>
    </row>
    <row r="15" spans="1:9" customFormat="1" x14ac:dyDescent="0.3">
      <c r="A15" s="3" t="s">
        <v>56</v>
      </c>
      <c r="B15" s="2"/>
      <c r="C15" s="25"/>
      <c r="D15" s="8" t="s">
        <v>5</v>
      </c>
      <c r="E15" s="8"/>
      <c r="F15" s="26">
        <v>506894.34</v>
      </c>
      <c r="G15" s="27"/>
      <c r="H15" s="26"/>
      <c r="I15" s="2"/>
    </row>
    <row r="16" spans="1:9" customFormat="1" x14ac:dyDescent="0.3">
      <c r="A16" s="3" t="s">
        <v>57</v>
      </c>
      <c r="B16" s="2"/>
      <c r="C16" s="25"/>
      <c r="D16" s="8" t="s">
        <v>6</v>
      </c>
      <c r="E16" s="8"/>
      <c r="F16" s="29"/>
      <c r="G16" s="27"/>
      <c r="H16" s="29"/>
      <c r="I16" s="2"/>
    </row>
    <row r="17" spans="1:12" x14ac:dyDescent="0.3">
      <c r="C17" s="19" t="s">
        <v>7</v>
      </c>
      <c r="D17" s="8"/>
      <c r="E17" s="8"/>
      <c r="F17" s="30">
        <f>SUM(F9:F16)</f>
        <v>47840937.190000005</v>
      </c>
      <c r="G17" s="24"/>
      <c r="H17" s="30">
        <f>SUM(H9:H16)</f>
        <v>0</v>
      </c>
    </row>
    <row r="18" spans="1:12" x14ac:dyDescent="0.3">
      <c r="C18" s="19"/>
      <c r="D18" s="8"/>
      <c r="E18" s="8"/>
      <c r="F18" s="31"/>
      <c r="G18" s="24"/>
      <c r="H18" s="31"/>
    </row>
    <row r="19" spans="1:12" x14ac:dyDescent="0.3">
      <c r="C19" s="19" t="s">
        <v>8</v>
      </c>
      <c r="D19" s="8"/>
      <c r="E19" s="8"/>
      <c r="F19" s="23"/>
      <c r="G19" s="23"/>
      <c r="H19" s="23"/>
    </row>
    <row r="20" spans="1:12" customFormat="1" x14ac:dyDescent="0.3">
      <c r="A20" s="3" t="s">
        <v>58</v>
      </c>
      <c r="B20" s="2"/>
      <c r="C20" s="25"/>
      <c r="D20" s="8" t="s">
        <v>9</v>
      </c>
      <c r="E20" s="8"/>
      <c r="F20" s="26">
        <v>0</v>
      </c>
      <c r="G20" s="27"/>
      <c r="H20" s="26"/>
      <c r="I20" s="2"/>
    </row>
    <row r="21" spans="1:12" customFormat="1" x14ac:dyDescent="0.3">
      <c r="A21" s="3" t="s">
        <v>59</v>
      </c>
      <c r="B21" s="2"/>
      <c r="C21" s="25"/>
      <c r="D21" s="8" t="s">
        <v>10</v>
      </c>
      <c r="E21" s="8"/>
      <c r="F21" s="26"/>
      <c r="G21" s="27"/>
      <c r="H21" s="26"/>
      <c r="I21" s="2"/>
    </row>
    <row r="22" spans="1:12" customFormat="1" x14ac:dyDescent="0.3">
      <c r="A22" s="3" t="s">
        <v>60</v>
      </c>
      <c r="B22" s="2"/>
      <c r="C22" s="25"/>
      <c r="D22" s="8" t="s">
        <v>11</v>
      </c>
      <c r="E22" s="8"/>
      <c r="F22" s="26"/>
      <c r="G22" s="27"/>
      <c r="H22" s="26"/>
      <c r="I22" s="2"/>
    </row>
    <row r="23" spans="1:12" customFormat="1" x14ac:dyDescent="0.3">
      <c r="A23" s="3" t="s">
        <v>61</v>
      </c>
      <c r="B23" s="2"/>
      <c r="C23" s="25"/>
      <c r="D23" s="8" t="s">
        <v>12</v>
      </c>
      <c r="E23" s="8"/>
      <c r="F23" s="26">
        <v>0</v>
      </c>
      <c r="G23" s="27"/>
      <c r="H23" s="26"/>
      <c r="I23" s="2"/>
    </row>
    <row r="24" spans="1:12" x14ac:dyDescent="0.3">
      <c r="A24" s="5" t="s">
        <v>62</v>
      </c>
      <c r="C24" s="8"/>
      <c r="D24" s="8" t="s">
        <v>114</v>
      </c>
      <c r="E24" s="8"/>
      <c r="F24" s="28">
        <v>61343307.07</v>
      </c>
      <c r="G24" s="24"/>
      <c r="H24" s="23"/>
      <c r="L24" s="15"/>
    </row>
    <row r="25" spans="1:12" x14ac:dyDescent="0.3">
      <c r="A25" s="5" t="s">
        <v>63</v>
      </c>
      <c r="C25" s="8"/>
      <c r="D25" s="8" t="s">
        <v>101</v>
      </c>
      <c r="E25" s="8"/>
      <c r="F25" s="23"/>
      <c r="G25" s="24"/>
      <c r="H25" s="23"/>
      <c r="I25" s="12"/>
      <c r="L25" s="15"/>
    </row>
    <row r="26" spans="1:12" customFormat="1" x14ac:dyDescent="0.3">
      <c r="A26" s="3" t="s">
        <v>64</v>
      </c>
      <c r="B26" s="2"/>
      <c r="C26" s="25"/>
      <c r="D26" s="8" t="s">
        <v>13</v>
      </c>
      <c r="E26" s="8"/>
      <c r="F26" s="26"/>
      <c r="G26" s="27"/>
      <c r="H26" s="26"/>
      <c r="I26" s="1"/>
      <c r="L26" s="9"/>
    </row>
    <row r="27" spans="1:12" x14ac:dyDescent="0.3">
      <c r="C27" s="19" t="s">
        <v>14</v>
      </c>
      <c r="D27" s="8"/>
      <c r="E27" s="8"/>
      <c r="F27" s="30">
        <f>SUM(F20:F26)</f>
        <v>61343307.07</v>
      </c>
      <c r="G27" s="24"/>
      <c r="H27" s="30">
        <f>SUM(H20:H26)</f>
        <v>0</v>
      </c>
      <c r="L27" s="15"/>
    </row>
    <row r="28" spans="1:12" x14ac:dyDescent="0.3">
      <c r="C28" s="19"/>
      <c r="D28" s="8"/>
      <c r="E28" s="8"/>
      <c r="F28" s="31"/>
      <c r="G28" s="24"/>
      <c r="H28" s="31"/>
      <c r="L28" s="15"/>
    </row>
    <row r="29" spans="1:12" ht="15" thickBot="1" x14ac:dyDescent="0.35">
      <c r="C29" s="19" t="s">
        <v>15</v>
      </c>
      <c r="D29" s="8"/>
      <c r="E29" s="8"/>
      <c r="F29" s="32">
        <f>SUM(F27,F17)</f>
        <v>109184244.26000001</v>
      </c>
      <c r="G29" s="33"/>
      <c r="H29" s="32">
        <f>SUM(H27,H17)</f>
        <v>0</v>
      </c>
    </row>
    <row r="30" spans="1:12" ht="15" thickTop="1" x14ac:dyDescent="0.3">
      <c r="C30" s="8"/>
      <c r="D30" s="8" t="s">
        <v>16</v>
      </c>
      <c r="E30" s="8"/>
      <c r="F30" s="23"/>
      <c r="G30" s="23"/>
      <c r="H30" s="23"/>
    </row>
    <row r="31" spans="1:12" x14ac:dyDescent="0.3">
      <c r="C31" s="19" t="s">
        <v>17</v>
      </c>
      <c r="D31" s="8"/>
      <c r="E31" s="8"/>
      <c r="F31" s="23"/>
      <c r="G31" s="23"/>
      <c r="H31" s="23"/>
    </row>
    <row r="32" spans="1:12" x14ac:dyDescent="0.3">
      <c r="C32" s="19" t="s">
        <v>18</v>
      </c>
      <c r="D32" s="8"/>
      <c r="E32" s="8"/>
      <c r="F32" s="24"/>
      <c r="G32" s="24"/>
      <c r="H32" s="24"/>
    </row>
    <row r="33" spans="1:9" customFormat="1" x14ac:dyDescent="0.3">
      <c r="A33" s="3" t="s">
        <v>65</v>
      </c>
      <c r="B33" s="2"/>
      <c r="C33" s="25"/>
      <c r="D33" s="8" t="s">
        <v>19</v>
      </c>
      <c r="E33" s="8"/>
      <c r="F33" s="26">
        <v>0</v>
      </c>
      <c r="G33" s="26"/>
      <c r="H33" s="26"/>
      <c r="I33" s="2"/>
    </row>
    <row r="34" spans="1:9" x14ac:dyDescent="0.3">
      <c r="A34" s="5" t="s">
        <v>66</v>
      </c>
      <c r="C34" s="8"/>
      <c r="D34" s="8" t="s">
        <v>115</v>
      </c>
      <c r="E34" s="8"/>
      <c r="F34" s="23">
        <v>3751744.07</v>
      </c>
      <c r="G34" s="24"/>
      <c r="H34" s="23"/>
      <c r="I34" s="10"/>
    </row>
    <row r="35" spans="1:9" customFormat="1" x14ac:dyDescent="0.3">
      <c r="A35" s="3" t="s">
        <v>67</v>
      </c>
      <c r="B35" s="2"/>
      <c r="C35" s="25"/>
      <c r="D35" s="8" t="s">
        <v>20</v>
      </c>
      <c r="E35" s="8"/>
      <c r="F35" s="26"/>
      <c r="G35" s="27"/>
      <c r="H35" s="26"/>
      <c r="I35" s="2"/>
    </row>
    <row r="36" spans="1:9" customFormat="1" x14ac:dyDescent="0.3">
      <c r="A36" s="3" t="s">
        <v>68</v>
      </c>
      <c r="B36" s="2"/>
      <c r="C36" s="25"/>
      <c r="D36" s="8" t="s">
        <v>21</v>
      </c>
      <c r="E36" s="8"/>
      <c r="F36" s="26"/>
      <c r="G36" s="27"/>
      <c r="H36" s="26"/>
      <c r="I36" s="2"/>
    </row>
    <row r="37" spans="1:9" customFormat="1" x14ac:dyDescent="0.3">
      <c r="A37" s="3" t="s">
        <v>69</v>
      </c>
      <c r="B37" s="2"/>
      <c r="C37" s="25"/>
      <c r="D37" s="8" t="s">
        <v>116</v>
      </c>
      <c r="E37" s="8"/>
      <c r="F37" s="26">
        <v>3588479.74</v>
      </c>
      <c r="G37" s="27"/>
      <c r="H37" s="26"/>
      <c r="I37" s="2"/>
    </row>
    <row r="38" spans="1:9" customFormat="1" x14ac:dyDescent="0.3">
      <c r="A38" s="3" t="s">
        <v>70</v>
      </c>
      <c r="B38" s="2"/>
      <c r="C38" s="25"/>
      <c r="D38" s="8" t="s">
        <v>22</v>
      </c>
      <c r="E38" s="8"/>
      <c r="F38" s="26">
        <v>7025635.1299999999</v>
      </c>
      <c r="G38" s="27"/>
      <c r="H38" s="26"/>
      <c r="I38" s="2"/>
    </row>
    <row r="39" spans="1:9" customFormat="1" x14ac:dyDescent="0.3">
      <c r="A39" s="3" t="s">
        <v>71</v>
      </c>
      <c r="B39" s="2"/>
      <c r="C39" s="25"/>
      <c r="D39" s="8" t="s">
        <v>117</v>
      </c>
      <c r="E39" s="8"/>
      <c r="F39" s="29"/>
      <c r="G39" s="27"/>
      <c r="H39" s="26"/>
      <c r="I39" s="2"/>
    </row>
    <row r="40" spans="1:9" customFormat="1" x14ac:dyDescent="0.3">
      <c r="A40" s="3" t="s">
        <v>72</v>
      </c>
      <c r="B40" s="2"/>
      <c r="C40" s="25"/>
      <c r="D40" s="8" t="s">
        <v>23</v>
      </c>
      <c r="E40" s="8"/>
      <c r="F40" s="26"/>
      <c r="G40" s="27"/>
      <c r="H40" s="26"/>
      <c r="I40" s="2"/>
    </row>
    <row r="41" spans="1:9" customFormat="1" x14ac:dyDescent="0.3">
      <c r="A41" s="3" t="s">
        <v>74</v>
      </c>
      <c r="B41" s="2"/>
      <c r="C41" s="25"/>
      <c r="D41" s="8" t="s">
        <v>24</v>
      </c>
      <c r="E41" s="8"/>
      <c r="F41" s="29">
        <v>0</v>
      </c>
      <c r="G41" s="27"/>
      <c r="H41" s="26"/>
      <c r="I41" s="2"/>
    </row>
    <row r="42" spans="1:9" x14ac:dyDescent="0.3">
      <c r="C42" s="19" t="s">
        <v>25</v>
      </c>
      <c r="D42" s="8"/>
      <c r="E42" s="8"/>
      <c r="F42" s="31">
        <f>SUM(F33:F41)</f>
        <v>14365858.940000001</v>
      </c>
      <c r="G42" s="24"/>
      <c r="H42" s="31">
        <f>SUM(H33:H41)</f>
        <v>0</v>
      </c>
      <c r="I42" s="10"/>
    </row>
    <row r="43" spans="1:9" x14ac:dyDescent="0.3">
      <c r="C43" s="19"/>
      <c r="D43" s="8"/>
      <c r="E43" s="8"/>
      <c r="F43" s="31"/>
      <c r="G43" s="24"/>
      <c r="H43" s="23"/>
    </row>
    <row r="44" spans="1:9" customFormat="1" x14ac:dyDescent="0.3">
      <c r="A44" s="3"/>
      <c r="B44" s="2"/>
      <c r="C44" s="34" t="s">
        <v>26</v>
      </c>
      <c r="D44" s="25"/>
      <c r="E44" s="25"/>
      <c r="F44" s="26"/>
      <c r="G44" s="26"/>
      <c r="H44" s="26"/>
      <c r="I44" s="2"/>
    </row>
    <row r="45" spans="1:9" customFormat="1" x14ac:dyDescent="0.3">
      <c r="A45" s="3" t="s">
        <v>75</v>
      </c>
      <c r="B45" s="2"/>
      <c r="C45" s="25"/>
      <c r="D45" s="8" t="s">
        <v>118</v>
      </c>
      <c r="E45" s="8"/>
      <c r="F45" s="26"/>
      <c r="G45" s="27"/>
      <c r="H45" s="26"/>
      <c r="I45" s="2"/>
    </row>
    <row r="46" spans="1:9" customFormat="1" x14ac:dyDescent="0.3">
      <c r="A46" s="3" t="s">
        <v>76</v>
      </c>
      <c r="B46" s="2"/>
      <c r="C46" s="25"/>
      <c r="D46" s="8" t="s">
        <v>27</v>
      </c>
      <c r="E46" s="8"/>
      <c r="F46" s="26"/>
      <c r="G46" s="27"/>
      <c r="H46" s="26"/>
      <c r="I46" s="2"/>
    </row>
    <row r="47" spans="1:9" customFormat="1" x14ac:dyDescent="0.3">
      <c r="A47" s="3" t="s">
        <v>73</v>
      </c>
      <c r="B47" s="2"/>
      <c r="C47" s="25"/>
      <c r="D47" s="8" t="s">
        <v>28</v>
      </c>
      <c r="E47" s="8"/>
      <c r="F47" s="26"/>
      <c r="G47" s="27"/>
      <c r="H47" s="26"/>
      <c r="I47" s="2"/>
    </row>
    <row r="48" spans="1:9" customFormat="1" x14ac:dyDescent="0.3">
      <c r="A48" s="3" t="s">
        <v>77</v>
      </c>
      <c r="B48" s="2"/>
      <c r="C48" s="25"/>
      <c r="D48" s="8" t="s">
        <v>29</v>
      </c>
      <c r="E48" s="8"/>
      <c r="F48" s="26"/>
      <c r="G48" s="27"/>
      <c r="H48" s="26"/>
      <c r="I48" s="2"/>
    </row>
    <row r="49" spans="1:11" customFormat="1" x14ac:dyDescent="0.3">
      <c r="A49" s="3" t="s">
        <v>78</v>
      </c>
      <c r="B49" s="2"/>
      <c r="C49" s="25"/>
      <c r="D49" s="8" t="s">
        <v>119</v>
      </c>
      <c r="E49" s="8"/>
      <c r="F49" s="29"/>
      <c r="G49" s="27"/>
      <c r="H49" s="26"/>
      <c r="I49" s="2"/>
    </row>
    <row r="50" spans="1:11" customFormat="1" x14ac:dyDescent="0.3">
      <c r="A50" s="3" t="s">
        <v>79</v>
      </c>
      <c r="B50" s="2"/>
      <c r="C50" s="25"/>
      <c r="D50" s="8" t="s">
        <v>30</v>
      </c>
      <c r="E50" s="8"/>
      <c r="F50" s="26"/>
      <c r="G50" s="27"/>
      <c r="H50" s="26"/>
      <c r="I50" s="2"/>
    </row>
    <row r="51" spans="1:11" customFormat="1" ht="16.5" customHeight="1" x14ac:dyDescent="0.3">
      <c r="A51" s="3"/>
      <c r="B51" s="2"/>
      <c r="C51" s="34" t="s">
        <v>31</v>
      </c>
      <c r="D51" s="25"/>
      <c r="E51" s="25"/>
      <c r="F51" s="30">
        <f>+F45+F49</f>
        <v>0</v>
      </c>
      <c r="G51" s="27"/>
      <c r="H51" s="23"/>
      <c r="I51" s="2"/>
    </row>
    <row r="52" spans="1:11" x14ac:dyDescent="0.3">
      <c r="C52" s="19" t="s">
        <v>32</v>
      </c>
      <c r="D52" s="8"/>
      <c r="E52" s="8"/>
      <c r="F52" s="31">
        <f>+F42+F51</f>
        <v>14365858.940000001</v>
      </c>
      <c r="G52" s="33"/>
      <c r="H52" s="30">
        <f>SUM(H42,H51)</f>
        <v>0</v>
      </c>
    </row>
    <row r="53" spans="1:11" x14ac:dyDescent="0.3">
      <c r="C53" s="19"/>
      <c r="D53" s="8"/>
      <c r="E53" s="8"/>
      <c r="F53" s="23"/>
      <c r="G53" s="23"/>
      <c r="H53" s="23"/>
    </row>
    <row r="54" spans="1:11" x14ac:dyDescent="0.3">
      <c r="C54" s="19" t="s">
        <v>120</v>
      </c>
      <c r="D54" s="8"/>
      <c r="E54" s="8"/>
      <c r="F54" s="23"/>
      <c r="G54" s="23"/>
      <c r="H54" s="23"/>
    </row>
    <row r="55" spans="1:11" customFormat="1" x14ac:dyDescent="0.3">
      <c r="A55" s="3" t="s">
        <v>80</v>
      </c>
      <c r="B55" s="2"/>
      <c r="C55" s="34"/>
      <c r="D55" s="8" t="s">
        <v>110</v>
      </c>
      <c r="E55" s="8"/>
      <c r="F55" s="26">
        <v>8467442.4000000004</v>
      </c>
      <c r="G55" s="27"/>
      <c r="H55" s="26"/>
      <c r="I55" s="11"/>
    </row>
    <row r="56" spans="1:11" customFormat="1" x14ac:dyDescent="0.3">
      <c r="A56" s="3" t="s">
        <v>81</v>
      </c>
      <c r="B56" s="2"/>
      <c r="C56" s="25"/>
      <c r="D56" s="8" t="s">
        <v>33</v>
      </c>
      <c r="E56" s="8"/>
      <c r="F56" s="26">
        <v>0</v>
      </c>
      <c r="G56" s="27"/>
      <c r="H56" s="26"/>
      <c r="I56" s="2"/>
    </row>
    <row r="57" spans="1:11" x14ac:dyDescent="0.3">
      <c r="A57" s="5" t="s">
        <v>82</v>
      </c>
      <c r="C57" s="8"/>
      <c r="D57" s="8" t="s">
        <v>104</v>
      </c>
      <c r="E57" s="8"/>
      <c r="F57" s="23">
        <f>+'ESTADO RESULTADO DIC. 2024'!F29</f>
        <v>2183285.8699999973</v>
      </c>
      <c r="G57" s="24"/>
      <c r="H57" s="23"/>
    </row>
    <row r="58" spans="1:11" x14ac:dyDescent="0.3">
      <c r="A58" s="5" t="s">
        <v>83</v>
      </c>
      <c r="C58" s="8"/>
      <c r="D58" s="8" t="s">
        <v>106</v>
      </c>
      <c r="E58" s="8"/>
      <c r="F58" s="28">
        <f>80541995.08+3625662.02</f>
        <v>84167657.099999994</v>
      </c>
      <c r="G58" s="24"/>
      <c r="H58" s="28"/>
      <c r="I58" s="10"/>
    </row>
    <row r="59" spans="1:11" customFormat="1" x14ac:dyDescent="0.3">
      <c r="A59" s="3" t="s">
        <v>84</v>
      </c>
      <c r="B59" s="2"/>
      <c r="C59" s="25"/>
      <c r="D59" s="8" t="s">
        <v>34</v>
      </c>
      <c r="E59" s="8"/>
      <c r="F59" s="23"/>
      <c r="G59" s="27"/>
      <c r="H59" s="23"/>
      <c r="I59" s="2"/>
    </row>
    <row r="60" spans="1:11" x14ac:dyDescent="0.3">
      <c r="C60" s="19" t="s">
        <v>35</v>
      </c>
      <c r="D60" s="8"/>
      <c r="E60" s="8"/>
      <c r="F60" s="30">
        <f>+F55+F57+F58</f>
        <v>94818385.36999999</v>
      </c>
      <c r="G60" s="33"/>
      <c r="H60" s="30"/>
    </row>
    <row r="61" spans="1:11" x14ac:dyDescent="0.3">
      <c r="C61" s="19"/>
      <c r="D61" s="8"/>
      <c r="E61" s="8"/>
      <c r="F61" s="22"/>
      <c r="G61" s="22"/>
      <c r="H61" s="22"/>
    </row>
    <row r="62" spans="1:11" ht="15" thickBot="1" x14ac:dyDescent="0.35">
      <c r="C62" s="19" t="s">
        <v>102</v>
      </c>
      <c r="D62" s="8"/>
      <c r="E62" s="8"/>
      <c r="F62" s="32">
        <f>+F60+F42</f>
        <v>109184244.30999999</v>
      </c>
      <c r="G62" s="22"/>
      <c r="H62" s="32">
        <f>+H52+H60</f>
        <v>0</v>
      </c>
      <c r="I62" s="14"/>
      <c r="J62" s="41"/>
      <c r="K62" s="41">
        <f>+F62-F29</f>
        <v>4.9999982118606567E-2</v>
      </c>
    </row>
    <row r="63" spans="1:11" ht="15" thickTop="1" x14ac:dyDescent="0.3">
      <c r="C63" s="19"/>
      <c r="D63" s="8"/>
      <c r="E63" s="8"/>
      <c r="F63" s="31"/>
      <c r="G63" s="22"/>
      <c r="H63" s="31"/>
      <c r="I63" s="14"/>
      <c r="K63" s="41"/>
    </row>
    <row r="64" spans="1:11" x14ac:dyDescent="0.3">
      <c r="C64" s="19"/>
      <c r="D64" s="8"/>
      <c r="E64" s="8"/>
      <c r="F64" s="31"/>
      <c r="G64" s="22"/>
      <c r="H64" s="31"/>
      <c r="I64" s="14"/>
      <c r="J64" s="41"/>
    </row>
    <row r="65" spans="3:9" x14ac:dyDescent="0.3">
      <c r="C65" s="19"/>
      <c r="D65" s="8"/>
      <c r="E65" s="8"/>
      <c r="G65" s="22"/>
      <c r="H65" s="31"/>
      <c r="I65" s="14"/>
    </row>
    <row r="66" spans="3:9" x14ac:dyDescent="0.3">
      <c r="C66" s="8"/>
      <c r="D66" s="19" t="s">
        <v>124</v>
      </c>
      <c r="E66" s="40"/>
      <c r="F66" s="19" t="s">
        <v>128</v>
      </c>
      <c r="G66" s="8"/>
      <c r="H66" s="23"/>
      <c r="I66" s="10"/>
    </row>
    <row r="67" spans="3:9" x14ac:dyDescent="0.3">
      <c r="C67" s="24"/>
      <c r="D67" s="40" t="s">
        <v>125</v>
      </c>
      <c r="E67" s="19"/>
      <c r="F67" s="31" t="s">
        <v>127</v>
      </c>
      <c r="G67" s="38"/>
      <c r="H67" s="38"/>
    </row>
    <row r="68" spans="3:9" x14ac:dyDescent="0.3">
      <c r="C68" s="8"/>
      <c r="D68" s="40" t="s">
        <v>126</v>
      </c>
      <c r="E68" s="19"/>
      <c r="F68" s="40" t="s">
        <v>129</v>
      </c>
      <c r="G68" s="8"/>
      <c r="H68" s="8"/>
    </row>
    <row r="69" spans="3:9" x14ac:dyDescent="0.3">
      <c r="C69" s="8"/>
      <c r="D69" s="8"/>
      <c r="E69" s="8"/>
      <c r="F69" s="35"/>
      <c r="G69" s="35"/>
      <c r="H69" s="35"/>
    </row>
    <row r="71" spans="3:9" x14ac:dyDescent="0.3">
      <c r="F71" s="7"/>
      <c r="H71" s="7"/>
    </row>
    <row r="73" spans="3:9" x14ac:dyDescent="0.3">
      <c r="F73" s="7"/>
      <c r="H73" s="10"/>
    </row>
  </sheetData>
  <mergeCells count="4">
    <mergeCell ref="C2:H2"/>
    <mergeCell ref="C3:H3"/>
    <mergeCell ref="C4:H4"/>
    <mergeCell ref="C5:H5"/>
  </mergeCells>
  <pageMargins left="0.51181102362204722" right="0.31496062992125984" top="0.19685039370078741" bottom="0" header="0.31496062992125984" footer="0.31496062992125984"/>
  <pageSetup paperSize="5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B1" workbookViewId="0">
      <selection activeCell="C9" sqref="C9"/>
    </sheetView>
  </sheetViews>
  <sheetFormatPr baseColWidth="10" defaultColWidth="11.44140625" defaultRowHeight="14.4" x14ac:dyDescent="0.3"/>
  <cols>
    <col min="1" max="1" width="5.44140625" style="5" hidden="1" customWidth="1"/>
    <col min="2" max="3" width="4.33203125" style="1" customWidth="1"/>
    <col min="4" max="4" width="50" style="1" customWidth="1"/>
    <col min="5" max="5" width="1.6640625" style="1" customWidth="1"/>
    <col min="6" max="6" width="16.44140625" style="1" customWidth="1"/>
    <col min="7" max="7" width="3.88671875" style="1" hidden="1" customWidth="1"/>
    <col min="8" max="8" width="12.33203125" style="1" customWidth="1"/>
    <col min="9" max="9" width="19.88671875" style="1" customWidth="1"/>
    <col min="10" max="10" width="14.88671875" style="1" customWidth="1"/>
    <col min="11" max="12" width="11.44140625" style="1"/>
    <col min="13" max="16384" width="11.44140625" style="4"/>
  </cols>
  <sheetData>
    <row r="1" spans="1:10" x14ac:dyDescent="0.3">
      <c r="A1" s="36"/>
      <c r="B1" s="8"/>
      <c r="C1" s="8"/>
      <c r="D1" s="8"/>
      <c r="E1" s="8"/>
      <c r="F1" s="8"/>
      <c r="G1" s="8"/>
    </row>
    <row r="2" spans="1:10" ht="15.6" x14ac:dyDescent="0.3">
      <c r="A2" s="36"/>
      <c r="B2" s="8"/>
      <c r="C2" s="43" t="s">
        <v>123</v>
      </c>
      <c r="D2" s="43"/>
      <c r="E2" s="43"/>
      <c r="F2" s="43"/>
      <c r="G2" s="43"/>
    </row>
    <row r="3" spans="1:10" ht="15.6" x14ac:dyDescent="0.3">
      <c r="A3" s="36"/>
      <c r="B3" s="8"/>
      <c r="C3" s="43" t="s">
        <v>111</v>
      </c>
      <c r="D3" s="43"/>
      <c r="E3" s="43"/>
      <c r="F3" s="43"/>
      <c r="G3" s="43"/>
    </row>
    <row r="4" spans="1:10" ht="15.6" x14ac:dyDescent="0.3">
      <c r="A4" s="36"/>
      <c r="B4" s="8"/>
      <c r="C4" s="43" t="s">
        <v>131</v>
      </c>
      <c r="D4" s="43"/>
      <c r="E4" s="43"/>
      <c r="F4" s="43"/>
      <c r="G4" s="43"/>
    </row>
    <row r="5" spans="1:10" ht="15.6" x14ac:dyDescent="0.3">
      <c r="A5" s="36"/>
      <c r="B5" s="8"/>
      <c r="C5" s="43" t="s">
        <v>0</v>
      </c>
      <c r="D5" s="43"/>
      <c r="E5" s="43"/>
      <c r="F5" s="43"/>
      <c r="G5" s="43"/>
    </row>
    <row r="6" spans="1:10" x14ac:dyDescent="0.3">
      <c r="A6" s="36"/>
      <c r="B6" s="8"/>
      <c r="C6" s="8"/>
      <c r="D6" s="16"/>
      <c r="E6" s="16"/>
      <c r="F6" s="8"/>
      <c r="G6" s="8"/>
    </row>
    <row r="7" spans="1:10" x14ac:dyDescent="0.3">
      <c r="A7" s="36"/>
      <c r="B7" s="8"/>
      <c r="C7" s="8"/>
      <c r="D7" s="8"/>
      <c r="E7" s="8"/>
      <c r="F7" s="37">
        <v>2024</v>
      </c>
      <c r="G7" s="37">
        <f>+[1]ESF!H7</f>
        <v>2016</v>
      </c>
    </row>
    <row r="8" spans="1:10" x14ac:dyDescent="0.3">
      <c r="A8" s="36"/>
      <c r="B8" s="8"/>
      <c r="C8" s="19" t="s">
        <v>121</v>
      </c>
      <c r="D8" s="20"/>
      <c r="E8" s="20"/>
      <c r="F8" s="21"/>
      <c r="G8" s="22"/>
      <c r="J8" s="10"/>
    </row>
    <row r="9" spans="1:10" x14ac:dyDescent="0.3">
      <c r="A9" s="36" t="s">
        <v>85</v>
      </c>
      <c r="B9" s="8"/>
      <c r="C9" s="8"/>
      <c r="D9" s="8" t="s">
        <v>36</v>
      </c>
      <c r="E9" s="8"/>
      <c r="F9" s="23"/>
      <c r="G9" s="23"/>
      <c r="J9" s="10"/>
    </row>
    <row r="10" spans="1:10" x14ac:dyDescent="0.3">
      <c r="A10" s="36" t="s">
        <v>86</v>
      </c>
      <c r="B10" s="8"/>
      <c r="C10" s="8"/>
      <c r="D10" s="8" t="s">
        <v>107</v>
      </c>
      <c r="E10" s="8"/>
      <c r="F10" s="23">
        <v>246025</v>
      </c>
      <c r="G10" s="23"/>
      <c r="J10" s="10"/>
    </row>
    <row r="11" spans="1:10" x14ac:dyDescent="0.3">
      <c r="A11" s="36" t="s">
        <v>87</v>
      </c>
      <c r="B11" s="8"/>
      <c r="C11" s="8"/>
      <c r="D11" s="8" t="s">
        <v>100</v>
      </c>
      <c r="E11" s="8"/>
      <c r="F11" s="23">
        <f>672014.99+15000+12036921.68</f>
        <v>12723936.67</v>
      </c>
      <c r="G11" s="23"/>
      <c r="J11" s="10"/>
    </row>
    <row r="12" spans="1:10" x14ac:dyDescent="0.3">
      <c r="A12" s="36" t="s">
        <v>88</v>
      </c>
      <c r="B12" s="8"/>
      <c r="C12" s="8"/>
      <c r="D12" s="8" t="s">
        <v>37</v>
      </c>
      <c r="E12" s="8"/>
      <c r="F12" s="28"/>
      <c r="G12" s="23"/>
      <c r="H12" s="10"/>
      <c r="J12" s="10"/>
    </row>
    <row r="13" spans="1:10" x14ac:dyDescent="0.3">
      <c r="A13" s="36"/>
      <c r="B13" s="8"/>
      <c r="C13" s="19" t="s">
        <v>47</v>
      </c>
      <c r="D13" s="8"/>
      <c r="E13" s="8"/>
      <c r="F13" s="30">
        <f>SUM(F9:F12)</f>
        <v>12969961.67</v>
      </c>
      <c r="G13" s="30">
        <f>SUM(G9:G12)</f>
        <v>0</v>
      </c>
      <c r="J13" s="10"/>
    </row>
    <row r="14" spans="1:10" x14ac:dyDescent="0.3">
      <c r="A14" s="36"/>
      <c r="B14" s="8"/>
      <c r="C14" s="8"/>
      <c r="D14" s="8" t="s">
        <v>16</v>
      </c>
      <c r="E14" s="8"/>
      <c r="F14" s="23"/>
      <c r="G14" s="23"/>
    </row>
    <row r="15" spans="1:10" x14ac:dyDescent="0.3">
      <c r="A15" s="36"/>
      <c r="B15" s="8"/>
      <c r="C15" s="19" t="s">
        <v>122</v>
      </c>
      <c r="D15" s="8"/>
      <c r="E15" s="8"/>
      <c r="F15" s="24"/>
      <c r="G15" s="24"/>
      <c r="J15" s="10"/>
    </row>
    <row r="16" spans="1:10" x14ac:dyDescent="0.3">
      <c r="A16" s="36" t="s">
        <v>89</v>
      </c>
      <c r="B16" s="8"/>
      <c r="C16" s="8"/>
      <c r="D16" s="8" t="s">
        <v>38</v>
      </c>
      <c r="E16" s="8"/>
      <c r="F16" s="23">
        <f>1587928.31+1272393.67+4664.43+113188.33+94451.3+15963.6+192250+239775.14</f>
        <v>3520614.7800000003</v>
      </c>
      <c r="G16" s="23"/>
      <c r="H16" s="39"/>
      <c r="I16" s="42"/>
      <c r="J16" s="10"/>
    </row>
    <row r="17" spans="1:13" x14ac:dyDescent="0.3">
      <c r="A17" s="36" t="s">
        <v>90</v>
      </c>
      <c r="B17" s="8"/>
      <c r="C17" s="8"/>
      <c r="D17" s="8" t="s">
        <v>39</v>
      </c>
      <c r="E17" s="8"/>
      <c r="F17" s="23"/>
      <c r="G17" s="23"/>
      <c r="J17" s="10"/>
    </row>
    <row r="18" spans="1:13" x14ac:dyDescent="0.3">
      <c r="A18" s="36" t="s">
        <v>91</v>
      </c>
      <c r="B18" s="8"/>
      <c r="C18" s="8"/>
      <c r="D18" s="8" t="s">
        <v>105</v>
      </c>
      <c r="E18" s="8"/>
      <c r="F18" s="23">
        <f>627314.27+396210+50689.43+4199805.16+315419.66+531420.88+689747.68+390946.92</f>
        <v>7201554</v>
      </c>
      <c r="G18" s="23"/>
      <c r="J18" s="10"/>
      <c r="K18" s="6"/>
      <c r="M18" s="13"/>
    </row>
    <row r="19" spans="1:13" x14ac:dyDescent="0.3">
      <c r="A19" s="36" t="s">
        <v>92</v>
      </c>
      <c r="B19" s="8"/>
      <c r="C19" s="8"/>
      <c r="D19" s="8" t="s">
        <v>40</v>
      </c>
      <c r="E19" s="8"/>
      <c r="F19" s="23">
        <v>45875.55</v>
      </c>
      <c r="G19" s="23"/>
      <c r="J19" s="10"/>
    </row>
    <row r="20" spans="1:13" x14ac:dyDescent="0.3">
      <c r="A20" s="36" t="s">
        <v>93</v>
      </c>
      <c r="B20" s="8"/>
      <c r="C20" s="8"/>
      <c r="D20" s="8" t="s">
        <v>41</v>
      </c>
      <c r="E20" s="8"/>
      <c r="F20" s="23">
        <v>0</v>
      </c>
      <c r="G20" s="23"/>
      <c r="J20" s="10"/>
    </row>
    <row r="21" spans="1:13" x14ac:dyDescent="0.3">
      <c r="A21" s="36" t="s">
        <v>94</v>
      </c>
      <c r="B21" s="8"/>
      <c r="C21" s="8"/>
      <c r="D21" s="8" t="s">
        <v>42</v>
      </c>
      <c r="E21" s="8"/>
      <c r="F21" s="23">
        <v>0</v>
      </c>
      <c r="G21" s="28"/>
      <c r="I21" s="10"/>
      <c r="J21" s="10"/>
      <c r="K21" s="6"/>
      <c r="M21" s="13"/>
    </row>
    <row r="22" spans="1:13" x14ac:dyDescent="0.3">
      <c r="A22" s="36" t="s">
        <v>95</v>
      </c>
      <c r="B22" s="8"/>
      <c r="C22" s="8"/>
      <c r="D22" s="8" t="s">
        <v>43</v>
      </c>
      <c r="E22" s="8"/>
      <c r="F22" s="28">
        <v>18631.47</v>
      </c>
      <c r="G22" s="23" t="e">
        <f>SUMIF([1]BC!B:B,[1]ERF!A22,[1]BC!G:G)</f>
        <v>#VALUE!</v>
      </c>
      <c r="J22" s="10"/>
    </row>
    <row r="23" spans="1:13" x14ac:dyDescent="0.3">
      <c r="A23" s="36"/>
      <c r="B23" s="8"/>
      <c r="C23" s="19" t="s">
        <v>48</v>
      </c>
      <c r="D23" s="8"/>
      <c r="E23" s="8"/>
      <c r="F23" s="30">
        <f>SUM(F16:F22)</f>
        <v>10786675.800000003</v>
      </c>
      <c r="G23" s="30" t="e">
        <f>SUM(G16:G22)</f>
        <v>#VALUE!</v>
      </c>
      <c r="I23" s="10"/>
      <c r="J23" s="10"/>
    </row>
    <row r="24" spans="1:13" x14ac:dyDescent="0.3">
      <c r="A24" s="36"/>
      <c r="B24" s="8"/>
      <c r="C24" s="38"/>
      <c r="D24" s="8"/>
      <c r="E24" s="8"/>
      <c r="F24" s="23"/>
      <c r="G24" s="23"/>
      <c r="H24" s="10"/>
      <c r="I24" s="7"/>
      <c r="J24" s="10"/>
    </row>
    <row r="25" spans="1:13" x14ac:dyDescent="0.3">
      <c r="A25" s="36" t="s">
        <v>96</v>
      </c>
      <c r="B25" s="8"/>
      <c r="C25" s="8"/>
      <c r="D25" s="8" t="s">
        <v>49</v>
      </c>
      <c r="E25" s="8"/>
      <c r="F25" s="23">
        <v>0</v>
      </c>
      <c r="G25" s="23">
        <v>0</v>
      </c>
      <c r="J25" s="10"/>
    </row>
    <row r="26" spans="1:13" x14ac:dyDescent="0.3">
      <c r="A26" s="36"/>
      <c r="B26" s="8"/>
      <c r="C26" s="8"/>
      <c r="D26" s="8"/>
      <c r="E26" s="8"/>
      <c r="F26" s="23"/>
      <c r="G26" s="23"/>
      <c r="J26" s="10"/>
    </row>
    <row r="27" spans="1:13" x14ac:dyDescent="0.3">
      <c r="A27" s="36" t="s">
        <v>97</v>
      </c>
      <c r="B27" s="8"/>
      <c r="C27" s="8"/>
      <c r="D27" s="8" t="s">
        <v>44</v>
      </c>
      <c r="E27" s="8"/>
      <c r="F27" s="23">
        <v>0</v>
      </c>
      <c r="G27" s="23">
        <v>0</v>
      </c>
      <c r="J27" s="10"/>
    </row>
    <row r="28" spans="1:13" x14ac:dyDescent="0.3">
      <c r="A28" s="36"/>
      <c r="B28" s="8"/>
      <c r="C28" s="8"/>
      <c r="D28" s="8"/>
      <c r="E28" s="8"/>
      <c r="F28" s="23"/>
      <c r="G28" s="23"/>
    </row>
    <row r="29" spans="1:13" ht="15" thickBot="1" x14ac:dyDescent="0.35">
      <c r="A29" s="36"/>
      <c r="B29" s="8"/>
      <c r="C29" s="19" t="s">
        <v>104</v>
      </c>
      <c r="D29" s="8"/>
      <c r="E29" s="8"/>
      <c r="F29" s="32">
        <f>+F13-F23+F25+F27</f>
        <v>2183285.8699999973</v>
      </c>
      <c r="G29" s="32" t="e">
        <f>+G13-G23+G25+G27</f>
        <v>#VALUE!</v>
      </c>
      <c r="J29" s="10"/>
    </row>
    <row r="30" spans="1:13" ht="15" thickTop="1" x14ac:dyDescent="0.3">
      <c r="A30" s="36"/>
      <c r="B30" s="8"/>
      <c r="C30" s="19"/>
      <c r="D30" s="8"/>
      <c r="E30" s="8"/>
      <c r="F30" s="23"/>
      <c r="G30" s="23"/>
    </row>
    <row r="31" spans="1:13" x14ac:dyDescent="0.3">
      <c r="A31" s="36"/>
      <c r="B31" s="8"/>
      <c r="C31" s="38" t="s">
        <v>45</v>
      </c>
      <c r="D31" s="8"/>
      <c r="E31" s="8"/>
      <c r="F31" s="23"/>
      <c r="G31" s="23"/>
      <c r="J31" s="10"/>
    </row>
    <row r="32" spans="1:13" x14ac:dyDescent="0.3">
      <c r="A32" s="36" t="s">
        <v>98</v>
      </c>
      <c r="B32" s="8"/>
      <c r="C32" s="19"/>
      <c r="D32" s="8" t="s">
        <v>50</v>
      </c>
      <c r="E32" s="8"/>
      <c r="F32" s="23">
        <v>0</v>
      </c>
      <c r="G32" s="23">
        <v>0</v>
      </c>
      <c r="J32" s="10"/>
    </row>
    <row r="33" spans="1:10" x14ac:dyDescent="0.3">
      <c r="A33" s="36" t="s">
        <v>99</v>
      </c>
      <c r="B33" s="8"/>
      <c r="C33" s="8"/>
      <c r="D33" s="8" t="s">
        <v>46</v>
      </c>
      <c r="E33" s="8"/>
      <c r="F33" s="28">
        <v>0</v>
      </c>
      <c r="G33" s="28">
        <v>0</v>
      </c>
      <c r="J33" s="10"/>
    </row>
    <row r="34" spans="1:10" ht="15" thickBot="1" x14ac:dyDescent="0.35">
      <c r="A34" s="36"/>
      <c r="B34" s="8"/>
      <c r="C34" s="19"/>
      <c r="D34" s="8"/>
      <c r="E34" s="8"/>
      <c r="F34" s="32">
        <f>SUM(F32:F33)</f>
        <v>0</v>
      </c>
      <c r="G34" s="32">
        <f>SUM(G32:G33)</f>
        <v>0</v>
      </c>
      <c r="J34" s="10"/>
    </row>
    <row r="35" spans="1:10" ht="15" thickTop="1" x14ac:dyDescent="0.3">
      <c r="A35" s="36"/>
      <c r="B35" s="8"/>
      <c r="C35" s="19"/>
      <c r="D35" s="8"/>
      <c r="E35" s="8"/>
      <c r="F35" s="23"/>
      <c r="G35" s="23"/>
    </row>
    <row r="36" spans="1:10" x14ac:dyDescent="0.3">
      <c r="A36" s="36"/>
      <c r="B36" s="8"/>
      <c r="C36" s="8"/>
      <c r="D36" s="8"/>
      <c r="E36" s="8"/>
      <c r="F36" s="23"/>
      <c r="G36" s="23"/>
    </row>
    <row r="37" spans="1:10" x14ac:dyDescent="0.3">
      <c r="A37" s="36"/>
      <c r="B37" s="8"/>
      <c r="C37" s="44"/>
      <c r="D37" s="44"/>
      <c r="E37" s="44"/>
      <c r="F37" s="44"/>
      <c r="G37" s="44"/>
    </row>
    <row r="38" spans="1:10" x14ac:dyDescent="0.3">
      <c r="A38" s="36"/>
      <c r="B38" s="8"/>
      <c r="C38" s="8"/>
      <c r="D38" s="19" t="s">
        <v>124</v>
      </c>
      <c r="E38" s="19"/>
      <c r="F38" s="40" t="s">
        <v>128</v>
      </c>
      <c r="G38" s="8"/>
    </row>
    <row r="39" spans="1:10" x14ac:dyDescent="0.3">
      <c r="A39" s="36"/>
      <c r="B39" s="8"/>
      <c r="C39" s="8"/>
      <c r="D39" s="40" t="s">
        <v>125</v>
      </c>
      <c r="E39" s="8"/>
      <c r="F39" s="40" t="s">
        <v>127</v>
      </c>
      <c r="G39" s="8"/>
    </row>
    <row r="40" spans="1:10" x14ac:dyDescent="0.3">
      <c r="A40" s="36"/>
      <c r="B40" s="8"/>
      <c r="C40" s="8"/>
      <c r="D40" s="40" t="s">
        <v>126</v>
      </c>
      <c r="E40" s="8"/>
      <c r="F40" s="31" t="s">
        <v>129</v>
      </c>
      <c r="G40" s="23"/>
    </row>
  </sheetData>
  <mergeCells count="5">
    <mergeCell ref="C2:G2"/>
    <mergeCell ref="C3:G3"/>
    <mergeCell ref="C4:G4"/>
    <mergeCell ref="C5:G5"/>
    <mergeCell ref="C37:G37"/>
  </mergeCells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GENERAL DIC. 2024</vt:lpstr>
      <vt:lpstr>ESTADO RESULTADO DIC. 2024</vt:lpstr>
      <vt:lpstr>'BALANCE GENERAL DIC. 2024'!Área_de_impresión</vt:lpstr>
      <vt:lpstr>'ESTADO RESULTADO DIC. 2024'!Área_de_impresión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Soporte Cibao Central</cp:lastModifiedBy>
  <cp:lastPrinted>2025-01-09T16:23:56Z</cp:lastPrinted>
  <dcterms:created xsi:type="dcterms:W3CDTF">2018-05-02T13:48:18Z</dcterms:created>
  <dcterms:modified xsi:type="dcterms:W3CDTF">2025-01-12T20:22:36Z</dcterms:modified>
</cp:coreProperties>
</file>