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YO 2022 POA, PORTAL TRANSPARENCIA\"/>
    </mc:Choice>
  </mc:AlternateContent>
  <xr:revisionPtr revIDLastSave="0" documentId="8_{D02479CD-A993-41D4-A70B-D12BAFC21B44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8" l="1"/>
  <c r="F16" i="19"/>
  <c r="F38" i="18"/>
  <c r="F10" i="18"/>
  <c r="F18" i="19"/>
  <c r="F11" i="19"/>
  <c r="G7" i="19" l="1"/>
  <c r="G13" i="19"/>
  <c r="G22" i="19"/>
  <c r="G23" i="19" s="1"/>
  <c r="G34" i="19"/>
  <c r="G29" i="19" l="1"/>
  <c r="F42" i="18" l="1"/>
  <c r="F17" i="18" l="1"/>
  <c r="F51" i="18" l="1"/>
  <c r="F34" i="19"/>
  <c r="F23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57" i="18" l="1"/>
  <c r="F60" i="18" s="1"/>
  <c r="F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<sst xmlns="http://schemas.openxmlformats.org/spreadsheetml/2006/main" count="142" uniqueCount="132">
  <si>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</si>
  <si>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</si>
  <si>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</si>
  <si>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</si>
  <si>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</si>
  <si>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</si>
  <si>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</si>
  <si>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</si>
  <si>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</si>
  <si>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</si>
  <si>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</si>
  <si>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</si>
  <si>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</si>
  <si>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</si>
  <si>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</si>
  <si>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</si>
  <si>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</si>
  <si>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</si>
  <si>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</si>
  <si>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</si>
  <si>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</si>
  <si>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</si>
  <si>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</si>
  <si>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</si>
  <si>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</si>
  <si>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</si>
  <si>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</si>
  <si>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</si>
  <si>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</si>
  <si>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</si>
  <si>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</si>
  <si>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</si>
  <si>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</si>
  <si>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</si>
  <si>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</si>
  <si>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</si>
  <si>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</si>
  <si>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</si>
  <si>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</si>
  <si>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</si>
  <si>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</si>
  <si>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</si>
  <si>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</si>
  <si>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</si>
  <si>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</si>
  <si>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</si>
  <si>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</si>
  <si>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</si>
  <si>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</si>
  <si>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</si>
  <si>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</si>
  <si>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</si>
  <si>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</si>
  <si>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</si>
  <si>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</si>
  <si>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</si>
  <si>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</si>
  <si>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</si>
  <si>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</si>
  <si>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</si>
  <si>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</si>
  <si>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</si>
  <si>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</si>
  <si>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</si>
  <si>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</si>
  <si>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</si>
  <si>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</si>
  <si>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</si>
  <si>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</si>
  <si>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</si>
  <si>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</si>
  <si>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</si>
  <si>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</si>
  <si>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</si>
  <si>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</si>
  <si>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</si>
  <si>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</si>
  <si>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</si>
  <si>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</si>
  <si>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</si>
  <si>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</si>
  <si>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</si>
  <si>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</si>
  <si>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</si>
  <si>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</si>
  <si>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</si>
  <si>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</si>
  <si>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</si>
  <si>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</si>
  <si>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</si>
  <si>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</si>
  <si>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</si>
  <si>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</si>
  <si>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</si>
  <si>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</si>
  <si>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</si>
  <si>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</si>
  <si>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</si>
  <si>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</si>
  <si>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</si>
  <si>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</si>
  <si>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</si>
  <si>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</si>
  <si>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</si>
  <si>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</si>
  <si>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</si>
  <si>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</si>
  <si>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</si>
  <si>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</si>
  <si>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</si>
  <si>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</si>
  <si>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</si>
  <si>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</si>
  <si>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</si>
  <si>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</si>
  <si>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</si>
  <si>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</si>
  <si>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</si>
  <si>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</si>
  <si>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</si>
  <si>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</si>
  <si>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</si>
  <si>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</si>
  <si>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</si>
  <si>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</si>
  <si>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</si>
  <si>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</si>
  <si>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</si>
  <si>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</si>
  <si>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</si>
  <si>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Mayo 2022.</t>
  </si>
  <si>
    <t>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</si>
</sst>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70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170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F10" sqref="F10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52" t="s">
        <v>123</v>
      </c>
      <c r="D2" s="52"/>
      <c r="E2" s="52"/>
      <c r="F2" s="52"/>
      <c r="G2" s="52"/>
      <c r="H2" s="52"/>
    </row>
    <row r="3" spans="1:9" ht="15.75" x14ac:dyDescent="0.25">
      <c r="C3" s="52" t="s">
        <v>109</v>
      </c>
      <c r="D3" s="52"/>
      <c r="E3" s="52"/>
      <c r="F3" s="52"/>
      <c r="G3" s="52"/>
      <c r="H3" s="52"/>
    </row>
    <row r="4" spans="1:9" ht="15.75" x14ac:dyDescent="0.25">
      <c r="C4" s="52" t="s">
        <v>131</v>
      </c>
      <c r="D4" s="52"/>
      <c r="E4" s="52"/>
      <c r="F4" s="52"/>
      <c r="G4" s="52"/>
      <c r="H4" s="52"/>
    </row>
    <row r="5" spans="1:9" ht="15.75" x14ac:dyDescent="0.25">
      <c r="C5" s="52" t="s">
        <v>0</v>
      </c>
      <c r="D5" s="52"/>
      <c r="E5" s="52"/>
      <c r="F5" s="52"/>
      <c r="G5" s="52"/>
      <c r="H5" s="52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2022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3">
        <f>1657502.62+5.74+2026.33</f>
        <v>1659534.6900000002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112</v>
      </c>
      <c r="E13" s="8"/>
      <c r="F13" s="28">
        <v>0</v>
      </c>
      <c r="G13" s="29"/>
      <c r="H13" s="28"/>
      <c r="I13" s="2"/>
    </row>
    <row r="14" spans="1:9" x14ac:dyDescent="0.25">
      <c r="A14" s="5" t="s">
        <v>55</v>
      </c>
      <c r="C14" s="8"/>
      <c r="D14" s="8" t="s">
        <v>113</v>
      </c>
      <c r="E14" s="8"/>
      <c r="F14" s="30">
        <v>11151070.380000001</v>
      </c>
      <c r="G14" s="31"/>
      <c r="H14" s="32"/>
      <c r="I14" s="45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8">
        <v>90167.09</v>
      </c>
      <c r="G15" s="29"/>
      <c r="H15" s="28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33"/>
      <c r="G16" s="29"/>
      <c r="H16" s="33"/>
      <c r="I16" s="2"/>
    </row>
    <row r="17" spans="1:12" x14ac:dyDescent="0.25">
      <c r="C17" s="19" t="s">
        <v>7</v>
      </c>
      <c r="D17" s="8"/>
      <c r="E17" s="8"/>
      <c r="F17" s="34">
        <f>SUM(F9:F16)</f>
        <v>12900772.16</v>
      </c>
      <c r="G17" s="31"/>
      <c r="H17" s="34">
        <f>SUM(H9:H16)</f>
        <v>0</v>
      </c>
    </row>
    <row r="18" spans="1:12" x14ac:dyDescent="0.25">
      <c r="C18" s="19"/>
      <c r="D18" s="8"/>
      <c r="E18" s="8"/>
      <c r="F18" s="35"/>
      <c r="G18" s="31"/>
      <c r="H18" s="35"/>
    </row>
    <row r="19" spans="1:12" x14ac:dyDescent="0.25">
      <c r="C19" s="19" t="s">
        <v>8</v>
      </c>
      <c r="D19" s="8"/>
      <c r="E19" s="8"/>
      <c r="F19" s="23"/>
      <c r="G19" s="32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36" t="s">
        <v>10</v>
      </c>
      <c r="E21" s="36"/>
      <c r="F21" s="28"/>
      <c r="G21" s="29"/>
      <c r="H21" s="28"/>
      <c r="I21" s="2"/>
    </row>
    <row r="22" spans="1:12" customFormat="1" x14ac:dyDescent="0.25">
      <c r="A22" s="3" t="s">
        <v>60</v>
      </c>
      <c r="B22" s="2"/>
      <c r="C22" s="25"/>
      <c r="D22" s="36" t="s">
        <v>11</v>
      </c>
      <c r="E22" s="36"/>
      <c r="F22" s="28"/>
      <c r="G22" s="29"/>
      <c r="H22" s="28"/>
      <c r="I22" s="2"/>
    </row>
    <row r="23" spans="1:12" customFormat="1" x14ac:dyDescent="0.25">
      <c r="A23" s="3" t="s">
        <v>61</v>
      </c>
      <c r="B23" s="2"/>
      <c r="C23" s="25"/>
      <c r="D23" s="36" t="s">
        <v>12</v>
      </c>
      <c r="E23" s="36"/>
      <c r="F23" s="28">
        <v>0</v>
      </c>
      <c r="G23" s="29"/>
      <c r="H23" s="28"/>
      <c r="I23" s="2"/>
    </row>
    <row r="24" spans="1:12" x14ac:dyDescent="0.25">
      <c r="A24" s="5" t="s">
        <v>62</v>
      </c>
      <c r="C24" s="8"/>
      <c r="D24" s="36" t="s">
        <v>114</v>
      </c>
      <c r="E24" s="36"/>
      <c r="F24" s="30">
        <v>25382204.5</v>
      </c>
      <c r="G24" s="31"/>
      <c r="H24" s="32"/>
      <c r="L24" s="15"/>
    </row>
    <row r="25" spans="1:12" x14ac:dyDescent="0.25">
      <c r="A25" s="5" t="s">
        <v>63</v>
      </c>
      <c r="C25" s="8"/>
      <c r="D25" s="36" t="s">
        <v>101</v>
      </c>
      <c r="E25" s="36"/>
      <c r="F25" s="32"/>
      <c r="G25" s="31"/>
      <c r="H25" s="32"/>
      <c r="I25" s="12"/>
      <c r="L25" s="15"/>
    </row>
    <row r="26" spans="1:12" customFormat="1" x14ac:dyDescent="0.25">
      <c r="A26" s="3" t="s">
        <v>64</v>
      </c>
      <c r="B26" s="2"/>
      <c r="C26" s="25"/>
      <c r="D26" s="36" t="s">
        <v>13</v>
      </c>
      <c r="E26" s="36"/>
      <c r="F26" s="28"/>
      <c r="G26" s="29"/>
      <c r="H26" s="28"/>
      <c r="I26" s="1"/>
      <c r="L26" s="9"/>
    </row>
    <row r="27" spans="1:12" x14ac:dyDescent="0.25">
      <c r="C27" s="19" t="s">
        <v>14</v>
      </c>
      <c r="D27" s="8"/>
      <c r="E27" s="8"/>
      <c r="F27" s="34">
        <f>SUM(F20:F26)</f>
        <v>25382204.5</v>
      </c>
      <c r="G27" s="31"/>
      <c r="H27" s="34">
        <f>SUM(H20:H26)</f>
        <v>0</v>
      </c>
      <c r="L27" s="15"/>
    </row>
    <row r="28" spans="1:12" x14ac:dyDescent="0.25">
      <c r="C28" s="19"/>
      <c r="D28" s="8"/>
      <c r="E28" s="8"/>
      <c r="F28" s="35"/>
      <c r="G28" s="31"/>
      <c r="H28" s="35"/>
      <c r="L28" s="15"/>
    </row>
    <row r="29" spans="1:12" ht="15.75" thickBot="1" x14ac:dyDescent="0.3">
      <c r="C29" s="19" t="s">
        <v>15</v>
      </c>
      <c r="D29" s="8"/>
      <c r="E29" s="8"/>
      <c r="F29" s="37">
        <f>SUM(F27,F17)</f>
        <v>38282976.659999996</v>
      </c>
      <c r="G29" s="38"/>
      <c r="H29" s="37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39"/>
      <c r="H33" s="26"/>
      <c r="I33" s="2"/>
    </row>
    <row r="34" spans="1:9" x14ac:dyDescent="0.25">
      <c r="A34" s="5" t="s">
        <v>66</v>
      </c>
      <c r="C34" s="8"/>
      <c r="D34" s="8" t="s">
        <v>115</v>
      </c>
      <c r="E34" s="8"/>
      <c r="F34" s="32">
        <v>12751430.09</v>
      </c>
      <c r="G34" s="31"/>
      <c r="H34" s="32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8"/>
      <c r="G35" s="29"/>
      <c r="H35" s="28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8"/>
      <c r="G36" s="29"/>
      <c r="H36" s="28"/>
      <c r="I36" s="2"/>
    </row>
    <row r="37" spans="1:9" customFormat="1" x14ac:dyDescent="0.25">
      <c r="A37" s="3" t="s">
        <v>69</v>
      </c>
      <c r="B37" s="2"/>
      <c r="C37" s="25"/>
      <c r="D37" s="8" t="s">
        <v>116</v>
      </c>
      <c r="E37" s="8"/>
      <c r="F37" s="26">
        <v>5430755.3300000001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5515407.69+2025948.26</f>
        <v>7541355.9500000002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117</v>
      </c>
      <c r="E39" s="8"/>
      <c r="F39" s="33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33">
        <v>409877.76000000001</v>
      </c>
      <c r="G41" s="29"/>
      <c r="H41" s="28"/>
      <c r="I41" s="2"/>
    </row>
    <row r="42" spans="1:9" x14ac:dyDescent="0.25">
      <c r="C42" s="19" t="s">
        <v>25</v>
      </c>
      <c r="D42" s="8"/>
      <c r="E42" s="8"/>
      <c r="F42" s="35">
        <f>SUM(F33:F41)</f>
        <v>26133419.130000003</v>
      </c>
      <c r="G42" s="31"/>
      <c r="H42" s="35">
        <f>SUM(H33:H41)</f>
        <v>0</v>
      </c>
      <c r="I42" s="10"/>
    </row>
    <row r="43" spans="1:9" x14ac:dyDescent="0.25">
      <c r="C43" s="19"/>
      <c r="D43" s="8"/>
      <c r="E43" s="8"/>
      <c r="F43" s="35"/>
      <c r="G43" s="31"/>
      <c r="H43" s="32"/>
    </row>
    <row r="44" spans="1:9" customFormat="1" x14ac:dyDescent="0.25">
      <c r="A44" s="3"/>
      <c r="B44" s="2"/>
      <c r="C44" s="40" t="s">
        <v>26</v>
      </c>
      <c r="D44" s="25"/>
      <c r="E44" s="25"/>
      <c r="F44" s="39"/>
      <c r="G44" s="39"/>
      <c r="H44" s="39"/>
      <c r="I44" s="2"/>
    </row>
    <row r="45" spans="1:9" customFormat="1" x14ac:dyDescent="0.25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25">
      <c r="A49" s="3" t="s">
        <v>78</v>
      </c>
      <c r="B49" s="2"/>
      <c r="C49" s="25"/>
      <c r="D49" s="8" t="s">
        <v>119</v>
      </c>
      <c r="E49" s="8"/>
      <c r="F49" s="33"/>
      <c r="G49" s="27"/>
      <c r="H49" s="26"/>
      <c r="I49" s="2"/>
    </row>
    <row r="50" spans="1:11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25">
      <c r="A51" s="3"/>
      <c r="B51" s="2"/>
      <c r="C51" s="40" t="s">
        <v>31</v>
      </c>
      <c r="D51" s="25"/>
      <c r="E51" s="25"/>
      <c r="F51" s="34">
        <f>+F45+F49</f>
        <v>0</v>
      </c>
      <c r="G51" s="29"/>
      <c r="H51" s="32"/>
      <c r="I51" s="2"/>
    </row>
    <row r="52" spans="1:11" x14ac:dyDescent="0.25">
      <c r="C52" s="19" t="s">
        <v>32</v>
      </c>
      <c r="D52" s="8"/>
      <c r="E52" s="8"/>
      <c r="F52" s="35">
        <f>+F42+F51</f>
        <v>26133419.130000003</v>
      </c>
      <c r="G52" s="38"/>
      <c r="H52" s="34">
        <f>SUM(H42,H51)</f>
        <v>0</v>
      </c>
    </row>
    <row r="53" spans="1:11" x14ac:dyDescent="0.25">
      <c r="C53" s="19"/>
      <c r="D53" s="8"/>
      <c r="E53" s="8"/>
      <c r="F53" s="32"/>
      <c r="G53" s="23"/>
      <c r="H53" s="23"/>
    </row>
    <row r="54" spans="1:11" x14ac:dyDescent="0.25">
      <c r="C54" s="19" t="s">
        <v>120</v>
      </c>
      <c r="D54" s="8"/>
      <c r="E54" s="8"/>
      <c r="F54" s="23"/>
      <c r="G54" s="23"/>
      <c r="H54" s="23"/>
    </row>
    <row r="55" spans="1:11" customFormat="1" x14ac:dyDescent="0.25">
      <c r="A55" s="3" t="s">
        <v>80</v>
      </c>
      <c r="B55" s="2"/>
      <c r="C55" s="40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25">
      <c r="A57" s="5" t="s">
        <v>82</v>
      </c>
      <c r="C57" s="8"/>
      <c r="D57" s="8" t="s">
        <v>104</v>
      </c>
      <c r="E57" s="8"/>
      <c r="F57" s="23">
        <f>+'ERF SRS'!F29</f>
        <v>4618145.5299999993</v>
      </c>
      <c r="G57" s="24"/>
      <c r="H57" s="23"/>
    </row>
    <row r="58" spans="1:11" x14ac:dyDescent="0.25">
      <c r="A58" s="5" t="s">
        <v>83</v>
      </c>
      <c r="C58" s="8"/>
      <c r="D58" s="8" t="s">
        <v>106</v>
      </c>
      <c r="E58" s="8"/>
      <c r="F58" s="30">
        <f>-6305225.05+5369194.55</f>
        <v>-936030.5</v>
      </c>
      <c r="G58" s="24"/>
      <c r="H58" s="30"/>
      <c r="I58" s="10"/>
    </row>
    <row r="59" spans="1:11" customFormat="1" x14ac:dyDescent="0.25">
      <c r="A59" s="3" t="s">
        <v>84</v>
      </c>
      <c r="B59" s="2"/>
      <c r="C59" s="25"/>
      <c r="D59" s="8" t="s">
        <v>34</v>
      </c>
      <c r="E59" s="8"/>
      <c r="F59" s="32"/>
      <c r="G59" s="27"/>
      <c r="H59" s="32"/>
      <c r="I59" s="2"/>
    </row>
    <row r="60" spans="1:11" x14ac:dyDescent="0.25">
      <c r="C60" s="19" t="s">
        <v>35</v>
      </c>
      <c r="D60" s="8"/>
      <c r="E60" s="8"/>
      <c r="F60" s="34">
        <f>+F55+F57+F58</f>
        <v>12149557.43</v>
      </c>
      <c r="G60" s="38"/>
      <c r="H60" s="34"/>
    </row>
    <row r="61" spans="1:11" x14ac:dyDescent="0.25">
      <c r="C61" s="19"/>
      <c r="D61" s="8"/>
      <c r="E61" s="8"/>
      <c r="F61" s="22"/>
      <c r="G61" s="22"/>
      <c r="H61" s="22"/>
    </row>
    <row r="62" spans="1:11" ht="15.75" thickBot="1" x14ac:dyDescent="0.3">
      <c r="C62" s="19" t="s">
        <v>102</v>
      </c>
      <c r="D62" s="8"/>
      <c r="E62" s="8"/>
      <c r="F62" s="37">
        <f>+F60+F42</f>
        <v>38282976.560000002</v>
      </c>
      <c r="G62" s="22"/>
      <c r="H62" s="37">
        <f>+H52+H60</f>
        <v>0</v>
      </c>
      <c r="I62" s="14"/>
      <c r="K62" s="50"/>
    </row>
    <row r="63" spans="1:11" ht="15.75" thickTop="1" x14ac:dyDescent="0.25">
      <c r="C63" s="19"/>
      <c r="D63" s="8"/>
      <c r="E63" s="8"/>
      <c r="F63" s="35"/>
      <c r="G63" s="22"/>
      <c r="H63" s="35"/>
      <c r="I63" s="14"/>
    </row>
    <row r="64" spans="1:11" x14ac:dyDescent="0.25">
      <c r="C64" s="19"/>
      <c r="D64" s="8"/>
      <c r="E64" s="8"/>
      <c r="F64" s="35"/>
      <c r="G64" s="22"/>
      <c r="H64" s="35"/>
      <c r="I64" s="14"/>
    </row>
    <row r="65" spans="3:9" x14ac:dyDescent="0.25">
      <c r="C65" s="19"/>
      <c r="D65" s="8"/>
      <c r="E65" s="8"/>
      <c r="G65" s="22"/>
      <c r="H65" s="35"/>
      <c r="I65" s="14"/>
    </row>
    <row r="66" spans="3:9" x14ac:dyDescent="0.25">
      <c r="C66" s="8"/>
      <c r="D66" s="19" t="s">
        <v>124</v>
      </c>
      <c r="E66" s="48"/>
      <c r="F66" s="19" t="s">
        <v>128</v>
      </c>
      <c r="G66" s="8"/>
      <c r="H66" s="23"/>
      <c r="I66" s="10"/>
    </row>
    <row r="67" spans="3:9" x14ac:dyDescent="0.25">
      <c r="C67" s="46"/>
      <c r="D67" s="48" t="s">
        <v>125</v>
      </c>
      <c r="E67" s="19"/>
      <c r="F67" s="49" t="s">
        <v>127</v>
      </c>
      <c r="G67" s="47"/>
      <c r="H67" s="47"/>
    </row>
    <row r="68" spans="3:9" x14ac:dyDescent="0.25">
      <c r="C68" s="8"/>
      <c r="D68" s="48" t="s">
        <v>126</v>
      </c>
      <c r="E68" s="19"/>
      <c r="F68" s="48" t="s">
        <v>129</v>
      </c>
      <c r="G68" s="8"/>
      <c r="H68" s="8"/>
    </row>
    <row r="69" spans="3:9" x14ac:dyDescent="0.25">
      <c r="C69" s="8"/>
      <c r="D69" s="8"/>
      <c r="E69" s="8"/>
      <c r="F69" s="41"/>
      <c r="G69" s="41"/>
      <c r="H69" s="41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4" workbookViewId="0">
      <selection activeCell="F23" sqref="F23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42"/>
      <c r="B1" s="8"/>
      <c r="C1" s="8"/>
      <c r="D1" s="8"/>
      <c r="E1" s="8"/>
      <c r="F1" s="8"/>
      <c r="G1" s="8"/>
    </row>
    <row r="2" spans="1:10" ht="15.75" x14ac:dyDescent="0.25">
      <c r="A2" s="42"/>
      <c r="B2" s="8"/>
      <c r="C2" s="52" t="s">
        <v>123</v>
      </c>
      <c r="D2" s="52"/>
      <c r="E2" s="52"/>
      <c r="F2" s="52"/>
      <c r="G2" s="52"/>
    </row>
    <row r="3" spans="1:10" ht="15.75" x14ac:dyDescent="0.25">
      <c r="A3" s="42"/>
      <c r="B3" s="8"/>
      <c r="C3" s="52" t="s">
        <v>111</v>
      </c>
      <c r="D3" s="52"/>
      <c r="E3" s="52"/>
      <c r="F3" s="52"/>
      <c r="G3" s="52"/>
    </row>
    <row r="4" spans="1:10" ht="15.75" x14ac:dyDescent="0.25">
      <c r="A4" s="42"/>
      <c r="B4" s="8"/>
      <c r="C4" s="52" t="s">
        <v>130</v>
      </c>
      <c r="D4" s="52"/>
      <c r="E4" s="52"/>
      <c r="F4" s="52"/>
      <c r="G4" s="52"/>
    </row>
    <row r="5" spans="1:10" ht="15.75" x14ac:dyDescent="0.25">
      <c r="A5" s="42"/>
      <c r="B5" s="8"/>
      <c r="C5" s="52" t="s">
        <v>0</v>
      </c>
      <c r="D5" s="52"/>
      <c r="E5" s="52"/>
      <c r="F5" s="52"/>
      <c r="G5" s="52"/>
    </row>
    <row r="6" spans="1:10" x14ac:dyDescent="0.25">
      <c r="A6" s="42"/>
      <c r="B6" s="8"/>
      <c r="C6" s="8"/>
      <c r="D6" s="16"/>
      <c r="E6" s="16"/>
      <c r="F6" s="8"/>
      <c r="G6" s="8"/>
    </row>
    <row r="7" spans="1:10" x14ac:dyDescent="0.25">
      <c r="A7" s="42"/>
      <c r="B7" s="8"/>
      <c r="C7" s="8"/>
      <c r="D7" s="8"/>
      <c r="E7" s="8"/>
      <c r="F7" s="43">
        <v>2022</v>
      </c>
      <c r="G7" s="43">
        <f>+[1]ESF!H7</f>
        <v>2016</v>
      </c>
    </row>
    <row r="8" spans="1:10" x14ac:dyDescent="0.25">
      <c r="A8" s="42"/>
      <c r="B8" s="8"/>
      <c r="C8" s="19" t="s">
        <v>121</v>
      </c>
      <c r="D8" s="20"/>
      <c r="E8" s="20"/>
      <c r="F8" s="21"/>
      <c r="G8" s="22"/>
      <c r="J8" s="10"/>
    </row>
    <row r="9" spans="1:10" x14ac:dyDescent="0.25">
      <c r="A9" s="42" t="s">
        <v>85</v>
      </c>
      <c r="B9" s="8"/>
      <c r="C9" s="8"/>
      <c r="D9" s="8" t="s">
        <v>36</v>
      </c>
      <c r="E9" s="8"/>
      <c r="F9" s="32"/>
      <c r="G9" s="32"/>
      <c r="J9" s="10"/>
    </row>
    <row r="10" spans="1:10" x14ac:dyDescent="0.25">
      <c r="A10" s="42" t="s">
        <v>86</v>
      </c>
      <c r="B10" s="8"/>
      <c r="C10" s="8"/>
      <c r="D10" s="8" t="s">
        <v>107</v>
      </c>
      <c r="E10" s="8"/>
      <c r="F10" s="32">
        <v>216975</v>
      </c>
      <c r="G10" s="32"/>
      <c r="J10" s="10"/>
    </row>
    <row r="11" spans="1:10" x14ac:dyDescent="0.25">
      <c r="A11" s="42" t="s">
        <v>87</v>
      </c>
      <c r="B11" s="8"/>
      <c r="C11" s="8"/>
      <c r="D11" s="8" t="s">
        <v>100</v>
      </c>
      <c r="E11" s="8"/>
      <c r="F11" s="32">
        <f>10888207.9+1740029.28</f>
        <v>12628237.18</v>
      </c>
      <c r="G11" s="32"/>
      <c r="J11" s="10"/>
    </row>
    <row r="12" spans="1:10" x14ac:dyDescent="0.25">
      <c r="A12" s="42" t="s">
        <v>88</v>
      </c>
      <c r="B12" s="8"/>
      <c r="C12" s="8"/>
      <c r="D12" s="8" t="s">
        <v>37</v>
      </c>
      <c r="E12" s="8"/>
      <c r="F12" s="30"/>
      <c r="G12" s="32"/>
      <c r="H12" s="10"/>
      <c r="J12" s="10"/>
    </row>
    <row r="13" spans="1:10" x14ac:dyDescent="0.25">
      <c r="A13" s="42"/>
      <c r="B13" s="8"/>
      <c r="C13" s="19" t="s">
        <v>47</v>
      </c>
      <c r="D13" s="8"/>
      <c r="E13" s="8"/>
      <c r="F13" s="34">
        <f>SUM(F9:F12)</f>
        <v>12845212.18</v>
      </c>
      <c r="G13" s="34">
        <f>SUM(G9:G12)</f>
        <v>0</v>
      </c>
      <c r="J13" s="10"/>
    </row>
    <row r="14" spans="1:10" x14ac:dyDescent="0.25">
      <c r="A14" s="42"/>
      <c r="B14" s="8"/>
      <c r="C14" s="8"/>
      <c r="D14" s="8" t="s">
        <v>16</v>
      </c>
      <c r="E14" s="8"/>
      <c r="F14" s="23"/>
      <c r="G14" s="23"/>
    </row>
    <row r="15" spans="1:10" x14ac:dyDescent="0.25">
      <c r="A15" s="42"/>
      <c r="B15" s="8"/>
      <c r="C15" s="19" t="s">
        <v>122</v>
      </c>
      <c r="D15" s="8"/>
      <c r="E15" s="8"/>
      <c r="F15" s="24"/>
      <c r="G15" s="24"/>
      <c r="J15" s="10"/>
    </row>
    <row r="16" spans="1:10" x14ac:dyDescent="0.25">
      <c r="A16" s="42" t="s">
        <v>89</v>
      </c>
      <c r="B16" s="8"/>
      <c r="C16" s="8"/>
      <c r="D16" s="8" t="s">
        <v>38</v>
      </c>
      <c r="E16" s="8"/>
      <c r="F16" s="23">
        <f>2273914.16+1088820.8+180265.37+362582.44+71545.88+143639.2+133025.6+22483.2+303450</f>
        <v>4579726.6500000004</v>
      </c>
      <c r="G16" s="23"/>
      <c r="H16" s="45"/>
      <c r="I16" s="51"/>
      <c r="J16" s="10"/>
    </row>
    <row r="17" spans="1:13" x14ac:dyDescent="0.25">
      <c r="A17" s="42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42" t="s">
        <v>91</v>
      </c>
      <c r="B18" s="8"/>
      <c r="C18" s="8"/>
      <c r="D18" s="8" t="s">
        <v>105</v>
      </c>
      <c r="E18" s="8"/>
      <c r="F18" s="23">
        <f>254076.67+45083.55+540586.97+110766.6+24000+113752+100252.8+381265+1176372.14+725861.68</f>
        <v>3472017.41</v>
      </c>
      <c r="G18" s="23"/>
      <c r="J18" s="10"/>
      <c r="K18" s="6"/>
      <c r="M18" s="13"/>
    </row>
    <row r="19" spans="1:13" x14ac:dyDescent="0.25">
      <c r="A19" s="42" t="s">
        <v>92</v>
      </c>
      <c r="B19" s="8"/>
      <c r="C19" s="8"/>
      <c r="D19" s="8" t="s">
        <v>40</v>
      </c>
      <c r="E19" s="8"/>
      <c r="F19" s="32">
        <v>155265.37</v>
      </c>
      <c r="G19" s="23"/>
      <c r="J19" s="10"/>
    </row>
    <row r="20" spans="1:13" x14ac:dyDescent="0.25">
      <c r="A20" s="42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42" t="s">
        <v>94</v>
      </c>
      <c r="B21" s="8"/>
      <c r="C21" s="8"/>
      <c r="D21" s="8" t="s">
        <v>42</v>
      </c>
      <c r="E21" s="8"/>
      <c r="F21" s="32">
        <v>0</v>
      </c>
      <c r="G21" s="30"/>
      <c r="I21" s="10"/>
      <c r="J21" s="10"/>
      <c r="K21" s="6"/>
      <c r="M21" s="13"/>
    </row>
    <row r="22" spans="1:13" x14ac:dyDescent="0.25">
      <c r="A22" s="42" t="s">
        <v>95</v>
      </c>
      <c r="B22" s="8"/>
      <c r="C22" s="8"/>
      <c r="D22" s="8" t="s">
        <v>43</v>
      </c>
      <c r="E22" s="8"/>
      <c r="F22" s="30">
        <v>20057.22</v>
      </c>
      <c r="G22" s="23" t="e">
        <f>SUMIF([1]BC!B:B,[1]ERF!A22,[1]BC!G:G)</f>
        <v>#VALUE!</v>
      </c>
      <c r="J22" s="10"/>
    </row>
    <row r="23" spans="1:13" x14ac:dyDescent="0.25">
      <c r="A23" s="42"/>
      <c r="B23" s="8"/>
      <c r="C23" s="19" t="s">
        <v>48</v>
      </c>
      <c r="D23" s="8"/>
      <c r="E23" s="8"/>
      <c r="F23" s="34">
        <f>SUM(F16:F22)</f>
        <v>8227066.6500000004</v>
      </c>
      <c r="G23" s="34" t="e">
        <f>SUM(G16:G22)</f>
        <v>#VALUE!</v>
      </c>
      <c r="I23" s="10"/>
      <c r="J23" s="10"/>
    </row>
    <row r="24" spans="1:13" x14ac:dyDescent="0.25">
      <c r="A24" s="42"/>
      <c r="B24" s="8"/>
      <c r="C24" s="44"/>
      <c r="D24" s="8"/>
      <c r="E24" s="8"/>
      <c r="F24" s="23"/>
      <c r="G24" s="23"/>
      <c r="I24" s="10"/>
      <c r="J24" s="10"/>
    </row>
    <row r="25" spans="1:13" x14ac:dyDescent="0.25">
      <c r="A25" s="42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42"/>
      <c r="B26" s="8"/>
      <c r="C26" s="8"/>
      <c r="D26" s="8"/>
      <c r="E26" s="8"/>
      <c r="F26" s="23"/>
      <c r="G26" s="23"/>
      <c r="J26" s="10"/>
    </row>
    <row r="27" spans="1:13" x14ac:dyDescent="0.25">
      <c r="A27" s="42" t="s">
        <v>97</v>
      </c>
      <c r="B27" s="8"/>
      <c r="C27" s="8"/>
      <c r="D27" s="8" t="s">
        <v>44</v>
      </c>
      <c r="E27" s="8"/>
      <c r="F27" s="32">
        <v>0</v>
      </c>
      <c r="G27" s="32">
        <v>0</v>
      </c>
      <c r="J27" s="10"/>
    </row>
    <row r="28" spans="1:13" x14ac:dyDescent="0.25">
      <c r="A28" s="42"/>
      <c r="B28" s="8"/>
      <c r="C28" s="8"/>
      <c r="D28" s="8"/>
      <c r="E28" s="8"/>
      <c r="F28" s="32"/>
      <c r="G28" s="32"/>
    </row>
    <row r="29" spans="1:13" ht="15.75" thickBot="1" x14ac:dyDescent="0.3">
      <c r="A29" s="42"/>
      <c r="B29" s="8"/>
      <c r="C29" s="19" t="s">
        <v>104</v>
      </c>
      <c r="D29" s="8"/>
      <c r="E29" s="8"/>
      <c r="F29" s="37">
        <f>+F13-F23+F25+F27</f>
        <v>4618145.5299999993</v>
      </c>
      <c r="G29" s="37" t="e">
        <f>+G13-G23+G25+G27</f>
        <v>#VALUE!</v>
      </c>
      <c r="J29" s="10"/>
    </row>
    <row r="30" spans="1:13" ht="15.75" thickTop="1" x14ac:dyDescent="0.25">
      <c r="A30" s="42"/>
      <c r="B30" s="8"/>
      <c r="C30" s="19"/>
      <c r="D30" s="8"/>
      <c r="E30" s="8"/>
      <c r="F30" s="23"/>
      <c r="G30" s="23"/>
    </row>
    <row r="31" spans="1:13" x14ac:dyDescent="0.25">
      <c r="A31" s="42"/>
      <c r="B31" s="8"/>
      <c r="C31" s="44" t="s">
        <v>45</v>
      </c>
      <c r="D31" s="8"/>
      <c r="E31" s="8"/>
      <c r="F31" s="23"/>
      <c r="G31" s="23"/>
      <c r="J31" s="10"/>
    </row>
    <row r="32" spans="1:13" x14ac:dyDescent="0.25">
      <c r="A32" s="42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42" t="s">
        <v>99</v>
      </c>
      <c r="B33" s="8"/>
      <c r="C33" s="8"/>
      <c r="D33" s="8" t="s">
        <v>46</v>
      </c>
      <c r="E33" s="8"/>
      <c r="F33" s="30">
        <v>0</v>
      </c>
      <c r="G33" s="30">
        <v>0</v>
      </c>
      <c r="J33" s="10"/>
    </row>
    <row r="34" spans="1:10" ht="15.75" thickBot="1" x14ac:dyDescent="0.3">
      <c r="A34" s="42"/>
      <c r="B34" s="8"/>
      <c r="C34" s="19"/>
      <c r="D34" s="8"/>
      <c r="E34" s="8"/>
      <c r="F34" s="37">
        <f>SUM(F32:F33)</f>
        <v>0</v>
      </c>
      <c r="G34" s="37">
        <f>SUM(G32:G33)</f>
        <v>0</v>
      </c>
      <c r="J34" s="10"/>
    </row>
    <row r="35" spans="1:10" ht="15.75" thickTop="1" x14ac:dyDescent="0.25">
      <c r="A35" s="42"/>
      <c r="B35" s="8"/>
      <c r="C35" s="19"/>
      <c r="D35" s="8"/>
      <c r="E35" s="8"/>
      <c r="F35" s="23"/>
      <c r="G35" s="23"/>
    </row>
    <row r="36" spans="1:10" x14ac:dyDescent="0.25">
      <c r="A36" s="42"/>
      <c r="B36" s="8"/>
      <c r="C36" s="8"/>
      <c r="D36" s="8"/>
      <c r="E36" s="8"/>
      <c r="F36" s="23"/>
      <c r="G36" s="23"/>
    </row>
    <row r="37" spans="1:10" x14ac:dyDescent="0.25">
      <c r="A37" s="42"/>
      <c r="B37" s="8"/>
      <c r="C37" s="53"/>
      <c r="D37" s="53"/>
      <c r="E37" s="53"/>
      <c r="F37" s="53"/>
      <c r="G37" s="53"/>
    </row>
    <row r="38" spans="1:10" x14ac:dyDescent="0.25">
      <c r="A38" s="42"/>
      <c r="B38" s="8"/>
      <c r="C38" s="8"/>
      <c r="D38" s="19" t="s">
        <v>124</v>
      </c>
      <c r="E38" s="19"/>
      <c r="F38" s="48" t="s">
        <v>128</v>
      </c>
      <c r="G38" s="8"/>
    </row>
    <row r="39" spans="1:10" x14ac:dyDescent="0.25">
      <c r="A39" s="42"/>
      <c r="B39" s="8"/>
      <c r="C39" s="8"/>
      <c r="D39" s="48" t="s">
        <v>125</v>
      </c>
      <c r="E39" s="8"/>
      <c r="F39" s="48" t="s">
        <v>127</v>
      </c>
      <c r="G39" s="8"/>
    </row>
    <row r="40" spans="1:10" x14ac:dyDescent="0.25">
      <c r="A40" s="42"/>
      <c r="B40" s="8"/>
      <c r="C40" s="8"/>
      <c r="D40" s="48" t="s">
        <v>126</v>
      </c>
      <c r="E40" s="8"/>
      <c r="F40" s="49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2022-07-07T16:01:30Z</cp:lastPrinted>
  <dcterms:created xsi:type="dcterms:W3CDTF">2018-05-02T13:48:18Z</dcterms:created>
  <dcterms:modified xsi:type="dcterms:W3CDTF">2022-07-12T12:54:45Z</dcterms:modified>
</cp:coreProperties>
</file>