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opor\Desktop\ABRIL 2025 POA y PORTAL TRANSPARENCIA\"/>
    </mc:Choice>
  </mc:AlternateContent>
  <xr:revisionPtr revIDLastSave="0" documentId="8_{2F04C24D-44CA-4C1B-8BB6-0A52579425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_xlnm._FilterDatabase" localSheetId="0" hidden="1">Hoja1!$A$7:$O$128</definedName>
    <definedName name="mEI">[1]Hoja2!$B$4:$B$5</definedName>
    <definedName name="Meses">[2]Hoja2!$K$4:$K$15</definedName>
    <definedName name="Regiones">[2]Hoja2!$C$4:$C$12</definedName>
    <definedName name="Sexos">[2]Hoja2!$B$4:$B$5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3" i="1" l="1"/>
  <c r="M124" i="1"/>
  <c r="M125" i="1"/>
  <c r="M126" i="1"/>
  <c r="M127" i="1"/>
  <c r="M128" i="1"/>
  <c r="K124" i="1"/>
  <c r="K125" i="1"/>
  <c r="K126" i="1"/>
  <c r="K127" i="1"/>
  <c r="K128" i="1"/>
  <c r="O124" i="1" l="1"/>
  <c r="O126" i="1"/>
  <c r="O128" i="1"/>
  <c r="O127" i="1"/>
  <c r="O125" i="1"/>
  <c r="P19" i="2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G19" i="2"/>
  <c r="P18" i="2"/>
  <c r="Q18" i="2" s="1"/>
  <c r="G18" i="2"/>
  <c r="P17" i="2"/>
  <c r="Q17" i="2" s="1"/>
  <c r="G17" i="2"/>
  <c r="P16" i="2"/>
  <c r="G16" i="2"/>
  <c r="P15" i="2"/>
  <c r="Q15" i="2" s="1"/>
  <c r="P14" i="2"/>
  <c r="Q14" i="2" s="1"/>
  <c r="G14" i="2"/>
  <c r="R18" i="2" l="1"/>
  <c r="S18" i="2" s="1"/>
  <c r="T18" i="2" s="1"/>
  <c r="U18" i="2" s="1"/>
  <c r="V18" i="2" s="1"/>
  <c r="W18" i="2" s="1"/>
  <c r="X18" i="2" s="1"/>
  <c r="Y18" i="2" s="1"/>
  <c r="Z18" i="2" s="1"/>
  <c r="R17" i="2"/>
  <c r="S17" i="2" s="1"/>
  <c r="T17" i="2" s="1"/>
  <c r="U17" i="2" s="1"/>
  <c r="V17" i="2" s="1"/>
  <c r="W17" i="2" s="1"/>
  <c r="X17" i="2" s="1"/>
  <c r="Y17" i="2" s="1"/>
  <c r="Z17" i="2" s="1"/>
  <c r="AA17" i="2"/>
  <c r="AB17" i="2" s="1"/>
  <c r="R14" i="2"/>
  <c r="S14" i="2" s="1"/>
  <c r="T14" i="2" s="1"/>
  <c r="U14" i="2" s="1"/>
  <c r="V14" i="2" s="1"/>
  <c r="W14" i="2" s="1"/>
  <c r="X14" i="2" s="1"/>
  <c r="Y14" i="2" s="1"/>
  <c r="Z14" i="2" s="1"/>
  <c r="R15" i="2"/>
  <c r="S15" i="2" s="1"/>
  <c r="T15" i="2" s="1"/>
  <c r="U15" i="2" s="1"/>
  <c r="V15" i="2" s="1"/>
  <c r="W15" i="2" s="1"/>
  <c r="X15" i="2" s="1"/>
  <c r="Y15" i="2" s="1"/>
  <c r="Z15" i="2" s="1"/>
  <c r="AA19" i="2"/>
  <c r="AB19" i="2" s="1"/>
  <c r="Q16" i="2"/>
  <c r="R16" i="2" s="1"/>
  <c r="S16" i="2" s="1"/>
  <c r="T16" i="2" s="1"/>
  <c r="U16" i="2" s="1"/>
  <c r="V16" i="2" s="1"/>
  <c r="W16" i="2" s="1"/>
  <c r="X16" i="2" s="1"/>
  <c r="Y16" i="2" s="1"/>
  <c r="Z16" i="2" s="1"/>
  <c r="AA14" i="2" l="1"/>
  <c r="AB14" i="2" s="1"/>
  <c r="AA18" i="2"/>
  <c r="AB18" i="2" s="1"/>
  <c r="AA15" i="2"/>
  <c r="AB15" i="2" s="1"/>
  <c r="AA16" i="2"/>
  <c r="AB16" i="2" s="1"/>
  <c r="A133" i="1" l="1"/>
  <c r="K117" i="1"/>
  <c r="I117" i="1"/>
  <c r="K116" i="1"/>
  <c r="I116" i="1"/>
  <c r="K115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Financiera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Gerencia Financiera:</t>
        </r>
        <r>
          <rPr>
            <sz val="9"/>
            <color indexed="81"/>
            <rFont val="Tahoma"/>
            <family val="2"/>
          </rPr>
          <t xml:space="preserve">
NO PAGAR MES DE MAYO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L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M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</commentList>
</comments>
</file>

<file path=xl/sharedStrings.xml><?xml version="1.0" encoding="utf-8"?>
<sst xmlns="http://schemas.openxmlformats.org/spreadsheetml/2006/main" count="829" uniqueCount="429">
  <si>
    <t>Servicio Nacional de Salud</t>
  </si>
  <si>
    <t>Plantilla de Reporte de Nómina Interna</t>
  </si>
  <si>
    <t>Región:</t>
  </si>
  <si>
    <t>REGION 8</t>
  </si>
  <si>
    <t>Hospital:</t>
  </si>
  <si>
    <t>SERVICIO REGIONAL DE SALUD CIBAO CENTRAL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</si>
  <si>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</si>
  <si>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</si>
  <si>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</si>
  <si>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</si>
  <si>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</si>
  <si>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</si>
  <si>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</si>
  <si>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</si>
  <si>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</si>
  <si>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</si>
  <si>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</si>
  <si>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</si>
  <si>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</si>
  <si>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</si>
  <si>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</si>
  <si>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</si>
  <si>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</si>
  <si>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HILDA MARIA</t>
  </si>
  <si>
    <t>ABREU ADAMES</t>
  </si>
  <si>
    <t>F</t>
  </si>
  <si>
    <t>CONSERJE</t>
  </si>
  <si>
    <t>LOS COROZOS</t>
  </si>
  <si>
    <t>CONTRATADO</t>
  </si>
  <si>
    <t>YOLAINE DEL CARMEN</t>
  </si>
  <si>
    <t>ACEVEDO PUNTIEL</t>
  </si>
  <si>
    <t xml:space="preserve">AUX. ENFERMERIA </t>
  </si>
  <si>
    <t>CPN LOS POMOS</t>
  </si>
  <si>
    <t xml:space="preserve">ANTONIO </t>
  </si>
  <si>
    <t>ADAMES DIAZ</t>
  </si>
  <si>
    <t>M</t>
  </si>
  <si>
    <t>SERENO</t>
  </si>
  <si>
    <t>BARRIO LIBERTAD</t>
  </si>
  <si>
    <t>YAHAIRA PATRICIA</t>
  </si>
  <si>
    <t>ALMANZAR ROJAS</t>
  </si>
  <si>
    <t>DIGITADORA</t>
  </si>
  <si>
    <t>LOS POMOS</t>
  </si>
  <si>
    <t xml:space="preserve">BIENVENIDO </t>
  </si>
  <si>
    <t>ARIAS CABRERA</t>
  </si>
  <si>
    <t>BACUI</t>
  </si>
  <si>
    <t>JARDINERO</t>
  </si>
  <si>
    <t>JIMA ARRIBA</t>
  </si>
  <si>
    <t>DILENIA MARIA</t>
  </si>
  <si>
    <t>BAEZ MATIAS</t>
  </si>
  <si>
    <t>JUMUNUCU</t>
  </si>
  <si>
    <t xml:space="preserve">RAFAEL </t>
  </si>
  <si>
    <t xml:space="preserve">BANDERA DE LA CRUZ </t>
  </si>
  <si>
    <t>ROSANNA ALTAGRACIA</t>
  </si>
  <si>
    <t>BATISTA SANCHEZ</t>
  </si>
  <si>
    <t>CENTRO DE ZONA LAS CARMELITAS</t>
  </si>
  <si>
    <t xml:space="preserve">PAULINA </t>
  </si>
  <si>
    <t>BELLO MORETA</t>
  </si>
  <si>
    <t>SIMON BOLIVAR</t>
  </si>
  <si>
    <t>MEDICO ASISTENTE</t>
  </si>
  <si>
    <t>COMEDERO ABAJO</t>
  </si>
  <si>
    <t>CASTILLO</t>
  </si>
  <si>
    <t>LEANDRO ALBERTO</t>
  </si>
  <si>
    <t>CASTILLO REYES</t>
  </si>
  <si>
    <t xml:space="preserve">AUXILIAR </t>
  </si>
  <si>
    <t>ALMACEN DE MEDICAMENTOS</t>
  </si>
  <si>
    <t xml:space="preserve">ERNESTO </t>
  </si>
  <si>
    <t>CONCEPCION BAUTISTA</t>
  </si>
  <si>
    <t>EL LIMON</t>
  </si>
  <si>
    <t xml:space="preserve">SOFIA </t>
  </si>
  <si>
    <t>CONCEPCION CONCEPCION</t>
  </si>
  <si>
    <t>AUXILIAR DE ENFERMERIA</t>
  </si>
  <si>
    <t>LAS MARTINEZ</t>
  </si>
  <si>
    <t xml:space="preserve">VICTORIANO </t>
  </si>
  <si>
    <t>CONTRERAS DIAZ</t>
  </si>
  <si>
    <t>CENTRO DE ZONA GUACO</t>
  </si>
  <si>
    <t xml:space="preserve">JOSELIN </t>
  </si>
  <si>
    <t>CORONADO TAPIA</t>
  </si>
  <si>
    <t>COLONIA JAPONESA</t>
  </si>
  <si>
    <t>LAI DE JESUS</t>
  </si>
  <si>
    <t>DE HICIANO AMPARO</t>
  </si>
  <si>
    <t>PEDRO MARIA</t>
  </si>
  <si>
    <t xml:space="preserve">DE LA CRUZ </t>
  </si>
  <si>
    <t>LA ATALAYA</t>
  </si>
  <si>
    <t xml:space="preserve">CONSERJE </t>
  </si>
  <si>
    <t>ADELA MERCEDES</t>
  </si>
  <si>
    <t>DE LA CRUZ DE LA CRUZ</t>
  </si>
  <si>
    <t>FELIX ANTONIO</t>
  </si>
  <si>
    <t>DE LA CRUZ MUNOZ</t>
  </si>
  <si>
    <t>NIBAJE</t>
  </si>
  <si>
    <t>SILVIO ANTONIO</t>
  </si>
  <si>
    <t xml:space="preserve">DE LA CRUZ VELOZ </t>
  </si>
  <si>
    <t>CONTADOR</t>
  </si>
  <si>
    <t>OFICINA REGIONAL</t>
  </si>
  <si>
    <t>EDDY</t>
  </si>
  <si>
    <t xml:space="preserve">DE LOS SANTOS </t>
  </si>
  <si>
    <t>FIOR DALIZA</t>
  </si>
  <si>
    <t>DEL ESCARRAMAN VARGAS</t>
  </si>
  <si>
    <t>JIMAYACO</t>
  </si>
  <si>
    <t xml:space="preserve">BIENVENIDA </t>
  </si>
  <si>
    <t>DELGADO SANCHEZ</t>
  </si>
  <si>
    <t>SOTO</t>
  </si>
  <si>
    <t>JUAN JOSE</t>
  </si>
  <si>
    <t>DIAZ</t>
  </si>
  <si>
    <t>VIGILANTE</t>
  </si>
  <si>
    <t>LAS PALMAS</t>
  </si>
  <si>
    <t xml:space="preserve">LUCRECIA </t>
  </si>
  <si>
    <t>DIAZ BUENO</t>
  </si>
  <si>
    <t xml:space="preserve">VICTORIA </t>
  </si>
  <si>
    <t>DISLA RODRIGUEZ</t>
  </si>
  <si>
    <t xml:space="preserve">SECRETARIA  </t>
  </si>
  <si>
    <t xml:space="preserve">PROPERIDAD </t>
  </si>
  <si>
    <t xml:space="preserve">MILEDIS </t>
  </si>
  <si>
    <t>DURAN VAZQUEZ</t>
  </si>
  <si>
    <t>HOSPITAL M. FANTINO</t>
  </si>
  <si>
    <t>AUX. DE ENFERMERIA</t>
  </si>
  <si>
    <t>SARAH LUCINDA</t>
  </si>
  <si>
    <t>GALAN RODRIGUEZ</t>
  </si>
  <si>
    <t>LA ALTAGRACIA DE FANTINO</t>
  </si>
  <si>
    <t>ANDRES</t>
  </si>
  <si>
    <t>GARCIA</t>
  </si>
  <si>
    <t>CHOFER</t>
  </si>
  <si>
    <t>EDWIN RAFEL</t>
  </si>
  <si>
    <t>POTON</t>
  </si>
  <si>
    <t>ROSSI WANDY</t>
  </si>
  <si>
    <t>GARCIA MANZUETA</t>
  </si>
  <si>
    <t>CPN LA ALTAGRACIA</t>
  </si>
  <si>
    <t>GARCIA RODRIGUEZ</t>
  </si>
  <si>
    <t>CENTRO DIAGNOSTICO COTUI</t>
  </si>
  <si>
    <t>LUISA RAMONA</t>
  </si>
  <si>
    <t>GARCIA ZABALA</t>
  </si>
  <si>
    <t>CENTRO DE ZONA BARRANCA</t>
  </si>
  <si>
    <t>MENSAJERO</t>
  </si>
  <si>
    <t>CRISTIANA AURENI</t>
  </si>
  <si>
    <t>GIL DE LA CRUZ</t>
  </si>
  <si>
    <t xml:space="preserve">SECRETARIA </t>
  </si>
  <si>
    <t>DIRECCION DE AREA I</t>
  </si>
  <si>
    <t>CARMEN LILIAN</t>
  </si>
  <si>
    <t>GIL VALDEZ</t>
  </si>
  <si>
    <t>LUISA</t>
  </si>
  <si>
    <t>HERNANDEZ</t>
  </si>
  <si>
    <t>ANA YOLANDA</t>
  </si>
  <si>
    <t>HERNANDEZ JIMENEZ</t>
  </si>
  <si>
    <t>EL QUEMADO</t>
  </si>
  <si>
    <t>VILLA LIBERACION</t>
  </si>
  <si>
    <t>MIGUEL FEDERICO</t>
  </si>
  <si>
    <t>IBANEZ DE LOS ANGELES</t>
  </si>
  <si>
    <t>SAN MIGUEL</t>
  </si>
  <si>
    <t xml:space="preserve">SILVERIO </t>
  </si>
  <si>
    <t>JIMENEZ DIAZ</t>
  </si>
  <si>
    <t>BARRIO LINDO</t>
  </si>
  <si>
    <t>LOURDES MARIA</t>
  </si>
  <si>
    <t>JIMENEZ NUNEZ</t>
  </si>
  <si>
    <t>LAS POCILGAS</t>
  </si>
  <si>
    <t xml:space="preserve">ALTAGRACIA </t>
  </si>
  <si>
    <t>ISABEL</t>
  </si>
  <si>
    <t xml:space="preserve">LOPEZ LEONARDO DE RIVERA </t>
  </si>
  <si>
    <t xml:space="preserve"> EL PINITO SABANETA</t>
  </si>
  <si>
    <t>YOLANDA ALTAGRACIA</t>
  </si>
  <si>
    <t>LOPEZ VALDEZ</t>
  </si>
  <si>
    <t xml:space="preserve">ENC. ARCHIVO </t>
  </si>
  <si>
    <t>SRS CC</t>
  </si>
  <si>
    <t>ROSA MARGARITA RAMONA</t>
  </si>
  <si>
    <t>LUNA ALMANZAR</t>
  </si>
  <si>
    <t>TECNICO EN FARMACIA</t>
  </si>
  <si>
    <t xml:space="preserve">MANOLO </t>
  </si>
  <si>
    <t>MARTE GUTIERREZ</t>
  </si>
  <si>
    <t>CEVICOS URBANOS</t>
  </si>
  <si>
    <t>MARTE LIRIANO</t>
  </si>
  <si>
    <t>ZACARIAS PORFIRIO</t>
  </si>
  <si>
    <t>MARTE MARTE</t>
  </si>
  <si>
    <t xml:space="preserve">SANDRA </t>
  </si>
  <si>
    <t>MEJIA BONIFACIO</t>
  </si>
  <si>
    <t xml:space="preserve">AIDA </t>
  </si>
  <si>
    <t>MIRABAL RAMIREZ</t>
  </si>
  <si>
    <t>MONCION MARIBEL</t>
  </si>
  <si>
    <t xml:space="preserve">CONSERJE DE LIMPIEZA </t>
  </si>
  <si>
    <t>CENTRO GERIATRICO SAN JOAQUIN SANTANA</t>
  </si>
  <si>
    <t>ANA ESPERANZA</t>
  </si>
  <si>
    <t>MONEGRO FERREIRA</t>
  </si>
  <si>
    <t>LAS 7S</t>
  </si>
  <si>
    <t xml:space="preserve">LORENZA </t>
  </si>
  <si>
    <t>MOREL FABIAN</t>
  </si>
  <si>
    <t>AUXILIAR DE ENFERMERIA REAJUSTE</t>
  </si>
  <si>
    <t>PEDRO FCO BONO</t>
  </si>
  <si>
    <t xml:space="preserve">SELENIA </t>
  </si>
  <si>
    <t>MOREL MANZUETA</t>
  </si>
  <si>
    <t>LAS UVAS</t>
  </si>
  <si>
    <t>ARCADIO CONFESOR</t>
  </si>
  <si>
    <t>NUNEZ BATISTA</t>
  </si>
  <si>
    <t>SAN JOSE</t>
  </si>
  <si>
    <t>CIPRIANA</t>
  </si>
  <si>
    <t>NUNEZ DE CASTILLO</t>
  </si>
  <si>
    <t>REINA DE LOS ANGELES</t>
  </si>
  <si>
    <t>NUNEZ DE LA CRUZ</t>
  </si>
  <si>
    <t>MARIA DEL ROSARIO</t>
  </si>
  <si>
    <t>NUNEZ ROJAS</t>
  </si>
  <si>
    <t>GUAREY</t>
  </si>
  <si>
    <t>GISSELL</t>
  </si>
  <si>
    <t>ORTEGA</t>
  </si>
  <si>
    <t>LA TORRE</t>
  </si>
  <si>
    <t xml:space="preserve">HERMINIO </t>
  </si>
  <si>
    <t>PENA CUEVA</t>
  </si>
  <si>
    <t xml:space="preserve">PINTOR </t>
  </si>
  <si>
    <t>OFIC. SRS CC VIII</t>
  </si>
  <si>
    <t xml:space="preserve">RUBEN </t>
  </si>
  <si>
    <t>PENA CUEVAS</t>
  </si>
  <si>
    <t>CUBRIR VACACINES AREA I</t>
  </si>
  <si>
    <t xml:space="preserve">SEBASTIAN </t>
  </si>
  <si>
    <t>PENA FERNANDEZ</t>
  </si>
  <si>
    <t>CPN EL MAMEY</t>
  </si>
  <si>
    <t xml:space="preserve">YANIRI </t>
  </si>
  <si>
    <t>PENA POLANCO</t>
  </si>
  <si>
    <t>PONTON</t>
  </si>
  <si>
    <t xml:space="preserve">GERMANIA </t>
  </si>
  <si>
    <t>PENA VALENTIN</t>
  </si>
  <si>
    <t>CARIBE</t>
  </si>
  <si>
    <t xml:space="preserve">MELIDA ANTONIA </t>
  </si>
  <si>
    <t>PERALTA</t>
  </si>
  <si>
    <t>CONSEJE</t>
  </si>
  <si>
    <t>LOS DAJAOS</t>
  </si>
  <si>
    <t>AGRIPINA</t>
  </si>
  <si>
    <t>PEREZ</t>
  </si>
  <si>
    <t>CENTRO DE ZONA LA MATA</t>
  </si>
  <si>
    <t>PASCUALA</t>
  </si>
  <si>
    <t>PINALES</t>
  </si>
  <si>
    <t>LOS CORRALITOS</t>
  </si>
  <si>
    <t xml:space="preserve">JUAN </t>
  </si>
  <si>
    <t>POLANCO JOAQUIN</t>
  </si>
  <si>
    <t>MAIMON</t>
  </si>
  <si>
    <t xml:space="preserve">PEDRO </t>
  </si>
  <si>
    <t>POLANCO RAMOS</t>
  </si>
  <si>
    <t>Ayudante de Camion</t>
  </si>
  <si>
    <t>JOSE FRANCISCO</t>
  </si>
  <si>
    <t>RAMIREZ</t>
  </si>
  <si>
    <t xml:space="preserve">MIRIAM </t>
  </si>
  <si>
    <t>RAMIREZ BAUTISTA</t>
  </si>
  <si>
    <t>BONAITO</t>
  </si>
  <si>
    <t>MARIA DEL CARMEN</t>
  </si>
  <si>
    <t xml:space="preserve">REINOSO </t>
  </si>
  <si>
    <t>EL HIGUERO</t>
  </si>
  <si>
    <t>RUFINO</t>
  </si>
  <si>
    <t>REYES</t>
  </si>
  <si>
    <t>JULIA</t>
  </si>
  <si>
    <t>REYES DE LA CRUZ</t>
  </si>
  <si>
    <t xml:space="preserve">LUIS </t>
  </si>
  <si>
    <t>MARIA ROSMERY</t>
  </si>
  <si>
    <t>PENA LOPEZ</t>
  </si>
  <si>
    <t>GINA HUECA</t>
  </si>
  <si>
    <t>EVARISTA DEL CARMEN</t>
  </si>
  <si>
    <t>RODRIGUEZ LORA</t>
  </si>
  <si>
    <t>CONSEJERA PAR</t>
  </si>
  <si>
    <t>HOSPITA LA CONCEPCION</t>
  </si>
  <si>
    <t>ARIS ODALI</t>
  </si>
  <si>
    <t>RODRIGUEZ RODRIGUEZ</t>
  </si>
  <si>
    <t>CENTRO DE ZONA LA CUEVA</t>
  </si>
  <si>
    <t>JOSEFINA EULALIA</t>
  </si>
  <si>
    <t>RIO SECO</t>
  </si>
  <si>
    <t>ARROYO ARRIBA</t>
  </si>
  <si>
    <t xml:space="preserve">DONATA </t>
  </si>
  <si>
    <t>ROSA JEREZ</t>
  </si>
  <si>
    <t>PEDRO FCO. BONO</t>
  </si>
  <si>
    <t>LEA MERCEDES</t>
  </si>
  <si>
    <t>ROSADO ANGELES</t>
  </si>
  <si>
    <t>MANUEL DE JESUS</t>
  </si>
  <si>
    <t>ROSARIO</t>
  </si>
  <si>
    <t xml:space="preserve">SERENO </t>
  </si>
  <si>
    <t>ASILO DE ANCIANO</t>
  </si>
  <si>
    <t xml:space="preserve">AGUSTINA </t>
  </si>
  <si>
    <t>ROSARIO HERNANDEZ</t>
  </si>
  <si>
    <t>SAN BARTOLO</t>
  </si>
  <si>
    <t xml:space="preserve">RICARDO </t>
  </si>
  <si>
    <t>ROSARIO MARIA</t>
  </si>
  <si>
    <t xml:space="preserve">MARIA </t>
  </si>
  <si>
    <t>ROSARIO MARTE</t>
  </si>
  <si>
    <t>ROSARIO VALDEZ</t>
  </si>
  <si>
    <t xml:space="preserve">DIRECCION DE ÁREA I </t>
  </si>
  <si>
    <t xml:space="preserve">FELICIA </t>
  </si>
  <si>
    <t>ROSARIO VERAS</t>
  </si>
  <si>
    <t>GENERACION 2000</t>
  </si>
  <si>
    <t>MAGALIS ALTAGRACIA</t>
  </si>
  <si>
    <t>SALDIVAR BAUTISTA</t>
  </si>
  <si>
    <t xml:space="preserve">JULIANA </t>
  </si>
  <si>
    <t>SANCHEZ RODRIGUEZ</t>
  </si>
  <si>
    <t xml:space="preserve">CONSERJE  </t>
  </si>
  <si>
    <t>EL BAQUETAZO</t>
  </si>
  <si>
    <t>LUIS ALFREDO</t>
  </si>
  <si>
    <t>SANCREZ ROMERO</t>
  </si>
  <si>
    <t>DIGITADOR</t>
  </si>
  <si>
    <t xml:space="preserve">PAPANAO </t>
  </si>
  <si>
    <t>LUZ MERCEDES</t>
  </si>
  <si>
    <t>SANTOS ALMANZAR</t>
  </si>
  <si>
    <t>RIO VERDE ABAJO</t>
  </si>
  <si>
    <t xml:space="preserve">JUSTO </t>
  </si>
  <si>
    <t>SANTOS BATISTA</t>
  </si>
  <si>
    <t>MARTIN</t>
  </si>
  <si>
    <t>RAMON FRANCISCO</t>
  </si>
  <si>
    <t>SUAREZ HILARIO</t>
  </si>
  <si>
    <t>ANDRES AVELINO</t>
  </si>
  <si>
    <t>SURIEL JIMENEZ</t>
  </si>
  <si>
    <t>Enc. Mantenimiento</t>
  </si>
  <si>
    <t>DIRECCION DE ÁREA III</t>
  </si>
  <si>
    <t>JOSE ANTONIO</t>
  </si>
  <si>
    <t>SURIEL VILORIA</t>
  </si>
  <si>
    <t>MENSAJERO DE MOTOR</t>
  </si>
  <si>
    <t>CENTRO DE ZONA PAPANAO</t>
  </si>
  <si>
    <t xml:space="preserve">MILAGROS </t>
  </si>
  <si>
    <t>TAVAREZ MENDEZ</t>
  </si>
  <si>
    <t>HOGAR DE ANCIANOS, CUTUPU</t>
  </si>
  <si>
    <t>TIBURCIO ABREU</t>
  </si>
  <si>
    <t>LA DESCUBIERTA</t>
  </si>
  <si>
    <t xml:space="preserve">RAMIRO </t>
  </si>
  <si>
    <t>TINEO PAULINO</t>
  </si>
  <si>
    <t>CRUCE DE ANGELINA</t>
  </si>
  <si>
    <t>FELIX MARIA</t>
  </si>
  <si>
    <t>VALDEZ REINOSO</t>
  </si>
  <si>
    <t>RANCHITO</t>
  </si>
  <si>
    <t>VALERIO BELLIARD</t>
  </si>
  <si>
    <t xml:space="preserve">MIGUEL </t>
  </si>
  <si>
    <t>VALVERDE MARTE</t>
  </si>
  <si>
    <t>PEDRO FRANCISCO BONO</t>
  </si>
  <si>
    <t xml:space="preserve">ANDREA </t>
  </si>
  <si>
    <t>VELASQUEZ ALBERTO</t>
  </si>
  <si>
    <t xml:space="preserve">CONSEJE </t>
  </si>
  <si>
    <t xml:space="preserve">MAXIMO GOMEZ </t>
  </si>
  <si>
    <t xml:space="preserve">MARIA SORAYDA </t>
  </si>
  <si>
    <t xml:space="preserve">VELOZ </t>
  </si>
  <si>
    <t>COLONIA ESPANOLA</t>
  </si>
  <si>
    <t xml:space="preserve">BERNARDINO </t>
  </si>
  <si>
    <t>VENTURA MANZUETA</t>
  </si>
  <si>
    <t xml:space="preserve">GREGORIO </t>
  </si>
  <si>
    <t>VICTORIANO GIL</t>
  </si>
  <si>
    <t>MARIA</t>
  </si>
  <si>
    <t>VILLAR</t>
  </si>
  <si>
    <t>ARENOSO SR</t>
  </si>
  <si>
    <t>JUANA FRANCISCA</t>
  </si>
  <si>
    <t>VILLAVIZAR ENCARNACION</t>
  </si>
  <si>
    <t xml:space="preserve">RONNY </t>
  </si>
  <si>
    <t>MORILLO HERNANDEZ</t>
  </si>
  <si>
    <t>ELECTRICISTA</t>
  </si>
  <si>
    <t>DIRECCION DE AREA II, SR</t>
  </si>
  <si>
    <t>MARIA VIRGEN</t>
  </si>
  <si>
    <t>TINEO RAMOS</t>
  </si>
  <si>
    <t xml:space="preserve">C.A.P. SAN ISIDRO </t>
  </si>
  <si>
    <t xml:space="preserve">THALIA </t>
  </si>
  <si>
    <t xml:space="preserve">OVALLE CEPEDA </t>
  </si>
  <si>
    <t>SECRETARIA</t>
  </si>
  <si>
    <t>CENTRO DE ZONA COMEDERO ARRIBA</t>
  </si>
  <si>
    <t>DANIEL ALBERTO</t>
  </si>
  <si>
    <t>HERRERA ROSARIO</t>
  </si>
  <si>
    <t>PORTERO</t>
  </si>
  <si>
    <t>UNAP PASO BAJITO</t>
  </si>
  <si>
    <t>CONTRATADO SERVICIOS PRESTADOS</t>
  </si>
  <si>
    <t xml:space="preserve">ALFREDO </t>
  </si>
  <si>
    <t>CEPEDA ESCALANTE</t>
  </si>
  <si>
    <t>CASTILLO CASTILLO</t>
  </si>
  <si>
    <t>TRASNPORTACION</t>
  </si>
  <si>
    <t xml:space="preserve">TOMAS RAMON </t>
  </si>
  <si>
    <t xml:space="preserve">URENA MANZUETA </t>
  </si>
  <si>
    <t xml:space="preserve">CPN LAS UVAS </t>
  </si>
  <si>
    <t>CAYETANA</t>
  </si>
  <si>
    <t>GIL PEGUERO</t>
  </si>
  <si>
    <t xml:space="preserve">REGIONALD E SALUD </t>
  </si>
  <si>
    <t>ESMERALY</t>
  </si>
  <si>
    <t>FERNANDEZ MUNOZ</t>
  </si>
  <si>
    <t>MANUEL</t>
  </si>
  <si>
    <t>CRUZ GONZALEZ</t>
  </si>
  <si>
    <t xml:space="preserve">ALMACEN </t>
  </si>
  <si>
    <t>LICDA. NIURKA  EDUARDO</t>
  </si>
  <si>
    <t>ENC. DE RRHH SRSCC</t>
  </si>
  <si>
    <t xml:space="preserve">Servicio Nacional de Salud </t>
  </si>
  <si>
    <t>REGIONAL DE SALUD CIBAO CENTRAL</t>
  </si>
  <si>
    <t xml:space="preserve">Nómina Interna Empleados </t>
  </si>
  <si>
    <t xml:space="preserve">                Correspondiente al Salario 13 2024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</si>
  <si>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</si>
  <si>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</si>
  <si>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</si>
  <si>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</si>
  <si>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</si>
  <si>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</si>
  <si>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</si>
  <si>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</si>
  <si>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</si>
  <si>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Sueldo Neto (RD$)</t>
  </si>
  <si>
    <t>Cuenta Banco</t>
  </si>
  <si>
    <t>grupo 
ocupacional</t>
  </si>
  <si>
    <t>AREA</t>
  </si>
  <si>
    <t>Desde</t>
  </si>
  <si>
    <t>TSS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</si>
  <si>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</si>
  <si>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</si>
  <si>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</si>
  <si>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</si>
  <si>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</si>
  <si>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</si>
  <si>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</si>
  <si>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</si>
  <si>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</si>
  <si>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</si>
  <si>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</si>
  <si>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</si>
  <si>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</si>
  <si>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A PAGAR</t>
  </si>
  <si>
    <t>047-0204095-9</t>
  </si>
  <si>
    <t>REYNALDO</t>
  </si>
  <si>
    <t>GARCES</t>
  </si>
  <si>
    <t>UNAP JIMAYACO</t>
  </si>
  <si>
    <t>AREA 1</t>
  </si>
  <si>
    <t>047-0052558-2</t>
  </si>
  <si>
    <t>RAMONA YNMACULADA</t>
  </si>
  <si>
    <t>RODRIGUEZ SAVINON</t>
  </si>
  <si>
    <t>RAMONA YNMACULADA RODRIGUEZ SAVINON</t>
  </si>
  <si>
    <t>UNAP POCILGAS</t>
  </si>
  <si>
    <t>402-3609117-5</t>
  </si>
  <si>
    <t>JOHANNA ROSALY</t>
  </si>
  <si>
    <t>SUAREZ AGUIRRE</t>
  </si>
  <si>
    <t>AREA 2</t>
  </si>
  <si>
    <t>031-0168982-0</t>
  </si>
  <si>
    <t>MARIA RAMONA</t>
  </si>
  <si>
    <t>BATISTA</t>
  </si>
  <si>
    <t>AREA 3</t>
  </si>
  <si>
    <t>047-0010474-0</t>
  </si>
  <si>
    <t>MELBA</t>
  </si>
  <si>
    <t>LOPEZ LARA</t>
  </si>
  <si>
    <t>047-0025489-6</t>
  </si>
  <si>
    <t>DENNYS</t>
  </si>
  <si>
    <t>RODRIGUEZ MARTINEZ</t>
  </si>
  <si>
    <t>CPN SAN ISIDRO</t>
  </si>
  <si>
    <t>AREA2</t>
  </si>
  <si>
    <t>2025________________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</si>
</sst>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  <numFmt numFmtId="165" formatCode="#,##0.00&quot; &quot;;&quot;(&quot;#,##0.00&quot;)&quot;;&quot;-&quot;#&quot;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8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Border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8" xfId="0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left" vertical="center" wrapText="1"/>
    </xf>
    <xf numFmtId="14" fontId="7" fillId="0" borderId="8" xfId="0" applyNumberFormat="1" applyFont="1" applyBorder="1" applyAlignment="1">
      <alignment horizontal="left" vertical="center"/>
    </xf>
    <xf numFmtId="14" fontId="7" fillId="0" borderId="8" xfId="0" applyNumberFormat="1" applyFont="1" applyBorder="1" applyAlignment="1">
      <alignment horizontal="left" vertical="center" wrapText="1"/>
    </xf>
    <xf numFmtId="164" fontId="6" fillId="0" borderId="8" xfId="2" applyNumberFormat="1" applyFont="1" applyFill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44" fontId="9" fillId="0" borderId="8" xfId="1" applyFont="1" applyFill="1" applyBorder="1" applyAlignment="1" applyProtection="1">
      <alignment vertical="center"/>
      <protection locked="0"/>
    </xf>
    <xf numFmtId="4" fontId="8" fillId="0" borderId="8" xfId="0" applyNumberFormat="1" applyFont="1" applyBorder="1" applyAlignment="1">
      <alignment horizontal="right" vertical="center"/>
    </xf>
    <xf numFmtId="164" fontId="6" fillId="0" borderId="8" xfId="3" applyNumberFormat="1" applyFont="1" applyBorder="1" applyAlignment="1" applyProtection="1">
      <alignment horizontal="right" vertical="center"/>
    </xf>
    <xf numFmtId="0" fontId="0" fillId="0" borderId="8" xfId="0" applyBorder="1" applyProtection="1">
      <protection locked="0"/>
    </xf>
    <xf numFmtId="0" fontId="11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14" fontId="7" fillId="0" borderId="9" xfId="0" applyNumberFormat="1" applyFont="1" applyBorder="1" applyAlignment="1">
      <alignment horizontal="left" vertical="center"/>
    </xf>
    <xf numFmtId="14" fontId="7" fillId="0" borderId="9" xfId="0" applyNumberFormat="1" applyFont="1" applyBorder="1" applyAlignment="1">
      <alignment horizontal="left" vertical="center" wrapText="1"/>
    </xf>
    <xf numFmtId="164" fontId="6" fillId="0" borderId="9" xfId="2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/>
    </xf>
    <xf numFmtId="14" fontId="7" fillId="0" borderId="8" xfId="0" applyNumberFormat="1" applyFont="1" applyBorder="1" applyAlignment="1">
      <alignment horizontal="left"/>
    </xf>
    <xf numFmtId="0" fontId="0" fillId="0" borderId="8" xfId="0" applyBorder="1" applyAlignment="1">
      <alignment vertical="center"/>
    </xf>
    <xf numFmtId="164" fontId="7" fillId="0" borderId="8" xfId="2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left" vertical="center"/>
    </xf>
    <xf numFmtId="14" fontId="7" fillId="3" borderId="8" xfId="0" applyNumberFormat="1" applyFont="1" applyFill="1" applyBorder="1" applyAlignment="1">
      <alignment horizontal="left" vertical="center"/>
    </xf>
    <xf numFmtId="164" fontId="7" fillId="0" borderId="8" xfId="3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6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164" fontId="7" fillId="0" borderId="0" xfId="2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4" fontId="6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8" fillId="5" borderId="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164" fontId="7" fillId="0" borderId="0" xfId="3" applyNumberFormat="1" applyFont="1" applyBorder="1" applyAlignment="1" applyProtection="1">
      <alignment horizontal="right" vertical="center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</cellXfs>
  <cellStyles count="4">
    <cellStyle name="Excel Built-in Comma" xfId="3" xr:uid="{00000000-0005-0000-0000-000000000000}"/>
    <cellStyle name="Millares 3" xfId="2" xr:uid="{00000000-0005-0000-0000-000001000000}"/>
    <cellStyle name="Moneda" xfId="1" builtinId="4"/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2</xdr:row>
      <xdr:rowOff>63501</xdr:rowOff>
    </xdr:from>
    <xdr:to>
      <xdr:col>1</xdr:col>
      <xdr:colOff>333376</xdr:colOff>
      <xdr:row>6</xdr:row>
      <xdr:rowOff>19170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92126"/>
          <a:ext cx="1028700" cy="612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977381</xdr:colOff>
      <xdr:row>3</xdr:row>
      <xdr:rowOff>0</xdr:rowOff>
    </xdr:from>
    <xdr:to>
      <xdr:col>11</xdr:col>
      <xdr:colOff>276225</xdr:colOff>
      <xdr:row>8</xdr:row>
      <xdr:rowOff>163626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1106" y="0"/>
          <a:ext cx="1041919" cy="1116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YISEL/OAI/Plantilla%20de%20reporte%20de%20nominas%20internas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/Downloads/06%20Plantilla%20de%20reporte%20de%20nomina%20interna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</row>
        <row r="5">
          <cell r="B5" t="str">
            <v>F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view="pageBreakPreview" topLeftCell="B1" zoomScaleNormal="100" zoomScaleSheetLayoutView="100" workbookViewId="0">
      <selection activeCell="K7" sqref="K7"/>
    </sheetView>
  </sheetViews>
  <sheetFormatPr baseColWidth="10" defaultRowHeight="14.4" x14ac:dyDescent="0.3"/>
  <cols>
    <col min="2" max="2" width="21.88671875" bestFit="1" customWidth="1"/>
    <col min="3" max="3" width="25" customWidth="1"/>
    <col min="5" max="5" width="27.6640625" bestFit="1" customWidth="1"/>
    <col min="6" max="6" width="36.5546875" customWidth="1"/>
    <col min="7" max="7" width="13.33203125" customWidth="1"/>
  </cols>
  <sheetData>
    <row r="1" spans="1:15" ht="18" x14ac:dyDescent="0.35">
      <c r="A1" s="1"/>
      <c r="B1" s="2"/>
      <c r="C1" s="3" t="s">
        <v>0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1"/>
      <c r="B2" s="2"/>
      <c r="C2" s="4" t="s">
        <v>1</v>
      </c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6" customHeight="1" x14ac:dyDescent="0.3">
      <c r="A3" s="1"/>
      <c r="B3" s="2"/>
      <c r="D3" s="1"/>
      <c r="E3" s="1"/>
      <c r="K3" s="2"/>
      <c r="L3" s="2"/>
      <c r="M3" s="2"/>
      <c r="N3" s="2"/>
      <c r="O3" s="2"/>
    </row>
    <row r="4" spans="1:15" x14ac:dyDescent="0.3">
      <c r="A4" s="1"/>
      <c r="B4" s="5" t="s">
        <v>2</v>
      </c>
      <c r="C4" s="6" t="s">
        <v>3</v>
      </c>
      <c r="D4" s="7" t="str">
        <f>IFERROR(VLOOKUP(C4,[2]Hoja2!$C$4:$D$12,2,FALSE),"")</f>
        <v>Reg_8</v>
      </c>
      <c r="E4" s="5" t="s">
        <v>4</v>
      </c>
      <c r="F4" s="6" t="s">
        <v>5</v>
      </c>
      <c r="J4" s="2"/>
      <c r="K4" s="2"/>
      <c r="L4" s="2"/>
      <c r="M4" s="2"/>
      <c r="N4" s="2"/>
      <c r="O4" s="2"/>
    </row>
    <row r="5" spans="1:15" x14ac:dyDescent="0.3">
      <c r="A5" s="1"/>
      <c r="B5" s="5" t="s">
        <v>6</v>
      </c>
      <c r="C5" s="8" t="s">
        <v>428</v>
      </c>
      <c r="D5" s="1"/>
      <c r="E5" s="5" t="s">
        <v>7</v>
      </c>
      <c r="F5" s="9" t="s">
        <v>391</v>
      </c>
      <c r="J5" s="2"/>
      <c r="K5" s="2"/>
      <c r="L5" s="2"/>
      <c r="M5" s="2"/>
      <c r="N5" s="2"/>
      <c r="O5" s="2"/>
    </row>
    <row r="6" spans="1:15" ht="15" thickBot="1" x14ac:dyDescent="0.35">
      <c r="A6" s="1"/>
      <c r="D6" s="1"/>
      <c r="E6" s="2"/>
      <c r="F6" s="2"/>
      <c r="G6" s="2"/>
      <c r="H6" s="2"/>
      <c r="I6" s="2"/>
    </row>
    <row r="7" spans="1:15" ht="55.5" customHeight="1" x14ac:dyDescent="0.3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2" t="s">
        <v>15</v>
      </c>
      <c r="I7" s="12" t="s">
        <v>16</v>
      </c>
      <c r="J7" s="13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O7" s="14" t="s">
        <v>22</v>
      </c>
    </row>
    <row r="8" spans="1:15" x14ac:dyDescent="0.3">
      <c r="A8" s="79">
        <v>1</v>
      </c>
      <c r="B8" s="15" t="s">
        <v>23</v>
      </c>
      <c r="C8" s="16" t="s">
        <v>24</v>
      </c>
      <c r="D8" s="17" t="s">
        <v>25</v>
      </c>
      <c r="E8" s="15" t="s">
        <v>26</v>
      </c>
      <c r="F8" s="15" t="s">
        <v>27</v>
      </c>
      <c r="G8" s="18" t="s">
        <v>28</v>
      </c>
      <c r="H8" s="19">
        <v>40026</v>
      </c>
      <c r="I8" s="20">
        <f>EDATE(H8,12)</f>
        <v>40391</v>
      </c>
      <c r="J8" s="21">
        <v>5158</v>
      </c>
      <c r="K8" s="22">
        <v>148.03460000000001</v>
      </c>
      <c r="L8" s="23"/>
      <c r="M8" s="22">
        <v>156.8032</v>
      </c>
      <c r="N8" s="24"/>
      <c r="O8" s="21">
        <v>5158</v>
      </c>
    </row>
    <row r="9" spans="1:15" x14ac:dyDescent="0.3">
      <c r="A9" s="79">
        <v>2</v>
      </c>
      <c r="B9" s="15" t="s">
        <v>29</v>
      </c>
      <c r="C9" s="16" t="s">
        <v>30</v>
      </c>
      <c r="D9" s="17" t="s">
        <v>25</v>
      </c>
      <c r="E9" s="15" t="s">
        <v>31</v>
      </c>
      <c r="F9" s="15" t="s">
        <v>32</v>
      </c>
      <c r="G9" s="18" t="s">
        <v>28</v>
      </c>
      <c r="H9" s="19">
        <v>43499</v>
      </c>
      <c r="I9" s="20"/>
      <c r="J9" s="25">
        <v>11000</v>
      </c>
      <c r="K9" s="22">
        <v>315.7</v>
      </c>
      <c r="L9" s="23"/>
      <c r="M9" s="22">
        <v>334.4</v>
      </c>
      <c r="N9" s="22"/>
      <c r="O9" s="21">
        <v>10349.9</v>
      </c>
    </row>
    <row r="10" spans="1:15" x14ac:dyDescent="0.3">
      <c r="A10" s="79">
        <v>3</v>
      </c>
      <c r="B10" s="15" t="s">
        <v>33</v>
      </c>
      <c r="C10" s="16" t="s">
        <v>34</v>
      </c>
      <c r="D10" s="17" t="s">
        <v>35</v>
      </c>
      <c r="E10" s="15" t="s">
        <v>36</v>
      </c>
      <c r="F10" s="15" t="s">
        <v>37</v>
      </c>
      <c r="G10" s="18" t="s">
        <v>28</v>
      </c>
      <c r="H10" s="19">
        <v>39452</v>
      </c>
      <c r="I10" s="20">
        <f t="shared" ref="I10:I36" si="0">EDATE(H10,12)</f>
        <v>39818</v>
      </c>
      <c r="J10" s="21">
        <v>5158</v>
      </c>
      <c r="K10" s="22">
        <v>148.03460000000001</v>
      </c>
      <c r="L10" s="23"/>
      <c r="M10" s="22">
        <v>156.8032</v>
      </c>
      <c r="N10" s="22"/>
      <c r="O10" s="21">
        <v>5158</v>
      </c>
    </row>
    <row r="11" spans="1:15" x14ac:dyDescent="0.3">
      <c r="A11" s="79">
        <v>4</v>
      </c>
      <c r="B11" s="15" t="s">
        <v>38</v>
      </c>
      <c r="C11" s="16" t="s">
        <v>39</v>
      </c>
      <c r="D11" s="17" t="s">
        <v>25</v>
      </c>
      <c r="E11" s="15" t="s">
        <v>40</v>
      </c>
      <c r="F11" s="15" t="s">
        <v>41</v>
      </c>
      <c r="G11" s="18" t="s">
        <v>28</v>
      </c>
      <c r="H11" s="19">
        <v>40544</v>
      </c>
      <c r="I11" s="20">
        <f t="shared" si="0"/>
        <v>40909</v>
      </c>
      <c r="J11" s="25">
        <v>10000</v>
      </c>
      <c r="K11" s="22">
        <v>287</v>
      </c>
      <c r="L11" s="23"/>
      <c r="M11" s="22">
        <v>304</v>
      </c>
      <c r="N11" s="22"/>
      <c r="O11" s="21">
        <v>9409</v>
      </c>
    </row>
    <row r="12" spans="1:15" x14ac:dyDescent="0.3">
      <c r="A12" s="79">
        <v>5</v>
      </c>
      <c r="B12" s="15" t="s">
        <v>42</v>
      </c>
      <c r="C12" s="80" t="s">
        <v>43</v>
      </c>
      <c r="D12" s="17" t="s">
        <v>35</v>
      </c>
      <c r="E12" s="15" t="s">
        <v>36</v>
      </c>
      <c r="F12" s="15" t="s">
        <v>44</v>
      </c>
      <c r="G12" s="18" t="s">
        <v>28</v>
      </c>
      <c r="H12" s="20">
        <v>42186</v>
      </c>
      <c r="I12" s="20">
        <f t="shared" si="0"/>
        <v>42552</v>
      </c>
      <c r="J12" s="25">
        <v>5158</v>
      </c>
      <c r="K12" s="22">
        <v>148.03460000000001</v>
      </c>
      <c r="L12" s="23"/>
      <c r="M12" s="22">
        <v>156.8032</v>
      </c>
      <c r="N12" s="22"/>
      <c r="O12" s="21">
        <v>5158</v>
      </c>
    </row>
    <row r="13" spans="1:15" x14ac:dyDescent="0.3">
      <c r="A13" s="79">
        <v>6</v>
      </c>
      <c r="B13" s="15" t="s">
        <v>47</v>
      </c>
      <c r="C13" s="16" t="s">
        <v>48</v>
      </c>
      <c r="D13" s="17" t="s">
        <v>25</v>
      </c>
      <c r="E13" s="15" t="s">
        <v>26</v>
      </c>
      <c r="F13" s="15" t="s">
        <v>49</v>
      </c>
      <c r="G13" s="18" t="s">
        <v>28</v>
      </c>
      <c r="H13" s="19">
        <v>39604</v>
      </c>
      <c r="I13" s="20">
        <f t="shared" si="0"/>
        <v>39969</v>
      </c>
      <c r="J13" s="21">
        <v>5158</v>
      </c>
      <c r="K13" s="22">
        <v>148.03460000000001</v>
      </c>
      <c r="L13" s="23"/>
      <c r="M13" s="22">
        <v>156.8032</v>
      </c>
      <c r="N13" s="22"/>
      <c r="O13" s="21">
        <v>5158</v>
      </c>
    </row>
    <row r="14" spans="1:15" x14ac:dyDescent="0.3">
      <c r="A14" s="79">
        <v>7</v>
      </c>
      <c r="B14" s="15" t="s">
        <v>50</v>
      </c>
      <c r="C14" s="16" t="s">
        <v>51</v>
      </c>
      <c r="D14" s="17" t="s">
        <v>25</v>
      </c>
      <c r="E14" s="15" t="s">
        <v>36</v>
      </c>
      <c r="F14" s="15" t="s">
        <v>46</v>
      </c>
      <c r="G14" s="18" t="s">
        <v>28</v>
      </c>
      <c r="H14" s="19">
        <v>41153</v>
      </c>
      <c r="I14" s="20">
        <f t="shared" si="0"/>
        <v>41518</v>
      </c>
      <c r="J14" s="25">
        <v>5158</v>
      </c>
      <c r="K14" s="22"/>
      <c r="L14" s="23"/>
      <c r="M14" s="22"/>
      <c r="N14" s="22"/>
      <c r="O14" s="21">
        <v>5158</v>
      </c>
    </row>
    <row r="15" spans="1:15" x14ac:dyDescent="0.3">
      <c r="A15" s="79">
        <v>8</v>
      </c>
      <c r="B15" s="15" t="s">
        <v>52</v>
      </c>
      <c r="C15" s="16" t="s">
        <v>53</v>
      </c>
      <c r="D15" s="17" t="s">
        <v>25</v>
      </c>
      <c r="E15" s="15" t="s">
        <v>40</v>
      </c>
      <c r="F15" s="15" t="s">
        <v>54</v>
      </c>
      <c r="G15" s="18" t="s">
        <v>28</v>
      </c>
      <c r="H15" s="19">
        <v>42005</v>
      </c>
      <c r="I15" s="20">
        <f t="shared" si="0"/>
        <v>42370</v>
      </c>
      <c r="J15" s="21">
        <v>10000</v>
      </c>
      <c r="K15" s="22">
        <v>287</v>
      </c>
      <c r="L15" s="23"/>
      <c r="M15" s="22">
        <v>304</v>
      </c>
      <c r="N15" s="22">
        <v>1587.38</v>
      </c>
      <c r="O15" s="21">
        <v>9409</v>
      </c>
    </row>
    <row r="16" spans="1:15" x14ac:dyDescent="0.3">
      <c r="A16" s="79">
        <v>9</v>
      </c>
      <c r="B16" s="15" t="s">
        <v>55</v>
      </c>
      <c r="C16" s="16" t="s">
        <v>56</v>
      </c>
      <c r="D16" s="17" t="s">
        <v>25</v>
      </c>
      <c r="E16" s="15" t="s">
        <v>26</v>
      </c>
      <c r="F16" s="15" t="s">
        <v>57</v>
      </c>
      <c r="G16" s="18" t="s">
        <v>28</v>
      </c>
      <c r="H16" s="19">
        <v>41548</v>
      </c>
      <c r="I16" s="20">
        <f t="shared" si="0"/>
        <v>41913</v>
      </c>
      <c r="J16" s="21">
        <v>5158</v>
      </c>
      <c r="K16" s="22">
        <v>148.03460000000001</v>
      </c>
      <c r="L16" s="26"/>
      <c r="M16" s="22">
        <v>156.8032</v>
      </c>
      <c r="N16" s="22"/>
      <c r="O16" s="21">
        <v>5158</v>
      </c>
    </row>
    <row r="17" spans="1:15" x14ac:dyDescent="0.3">
      <c r="A17" s="79">
        <v>10</v>
      </c>
      <c r="B17" s="15" t="s">
        <v>61</v>
      </c>
      <c r="C17" s="16" t="s">
        <v>62</v>
      </c>
      <c r="D17" s="17" t="s">
        <v>35</v>
      </c>
      <c r="E17" s="15" t="s">
        <v>63</v>
      </c>
      <c r="F17" s="15" t="s">
        <v>64</v>
      </c>
      <c r="G17" s="18" t="s">
        <v>28</v>
      </c>
      <c r="H17" s="19">
        <v>40831</v>
      </c>
      <c r="I17" s="20">
        <f t="shared" si="0"/>
        <v>41197</v>
      </c>
      <c r="J17" s="21">
        <v>9800</v>
      </c>
      <c r="K17" s="22">
        <v>287</v>
      </c>
      <c r="L17" s="26"/>
      <c r="M17" s="22">
        <v>304</v>
      </c>
      <c r="N17" s="22"/>
      <c r="O17" s="21">
        <v>9209</v>
      </c>
    </row>
    <row r="18" spans="1:15" x14ac:dyDescent="0.3">
      <c r="A18" s="79">
        <v>11</v>
      </c>
      <c r="B18" s="15" t="s">
        <v>65</v>
      </c>
      <c r="C18" s="16" t="s">
        <v>66</v>
      </c>
      <c r="D18" s="17" t="s">
        <v>35</v>
      </c>
      <c r="E18" s="15" t="s">
        <v>45</v>
      </c>
      <c r="F18" s="15" t="s">
        <v>67</v>
      </c>
      <c r="G18" s="18" t="s">
        <v>28</v>
      </c>
      <c r="H18" s="19">
        <v>41244</v>
      </c>
      <c r="I18" s="20">
        <f t="shared" si="0"/>
        <v>41609</v>
      </c>
      <c r="J18" s="21">
        <v>5158</v>
      </c>
      <c r="K18" s="22">
        <v>148.03460000000001</v>
      </c>
      <c r="L18" s="26"/>
      <c r="M18" s="22">
        <v>156.8032</v>
      </c>
      <c r="N18" s="22"/>
      <c r="O18" s="21">
        <v>5158</v>
      </c>
    </row>
    <row r="19" spans="1:15" x14ac:dyDescent="0.3">
      <c r="A19" s="79">
        <v>12</v>
      </c>
      <c r="B19" s="15" t="s">
        <v>68</v>
      </c>
      <c r="C19" s="16" t="s">
        <v>69</v>
      </c>
      <c r="D19" s="17" t="s">
        <v>25</v>
      </c>
      <c r="E19" s="15" t="s">
        <v>70</v>
      </c>
      <c r="F19" s="15" t="s">
        <v>71</v>
      </c>
      <c r="G19" s="18" t="s">
        <v>28</v>
      </c>
      <c r="H19" s="19">
        <v>39692</v>
      </c>
      <c r="I19" s="20">
        <f t="shared" si="0"/>
        <v>40057</v>
      </c>
      <c r="J19" s="21">
        <v>14000</v>
      </c>
      <c r="K19" s="22">
        <v>401.8</v>
      </c>
      <c r="L19" s="26"/>
      <c r="M19" s="22">
        <v>425.6</v>
      </c>
      <c r="N19" s="22"/>
      <c r="O19" s="21">
        <v>13172.6</v>
      </c>
    </row>
    <row r="20" spans="1:15" x14ac:dyDescent="0.3">
      <c r="A20" s="79">
        <v>13</v>
      </c>
      <c r="B20" s="15" t="s">
        <v>72</v>
      </c>
      <c r="C20" s="80" t="s">
        <v>73</v>
      </c>
      <c r="D20" s="17" t="s">
        <v>35</v>
      </c>
      <c r="E20" s="27" t="s">
        <v>36</v>
      </c>
      <c r="F20" s="15" t="s">
        <v>74</v>
      </c>
      <c r="G20" s="18" t="s">
        <v>28</v>
      </c>
      <c r="H20" s="20">
        <v>43330</v>
      </c>
      <c r="I20" s="20">
        <f t="shared" si="0"/>
        <v>43695</v>
      </c>
      <c r="J20" s="21">
        <v>5158</v>
      </c>
      <c r="K20" s="22">
        <v>148.03460000000001</v>
      </c>
      <c r="L20" s="26"/>
      <c r="M20" s="22">
        <v>156.8032</v>
      </c>
      <c r="N20" s="22"/>
      <c r="O20" s="21">
        <v>5158</v>
      </c>
    </row>
    <row r="21" spans="1:15" x14ac:dyDescent="0.3">
      <c r="A21" s="79">
        <v>14</v>
      </c>
      <c r="B21" s="15" t="s">
        <v>75</v>
      </c>
      <c r="C21" s="16" t="s">
        <v>76</v>
      </c>
      <c r="D21" s="17" t="s">
        <v>25</v>
      </c>
      <c r="E21" s="15" t="s">
        <v>70</v>
      </c>
      <c r="F21" s="15" t="s">
        <v>41</v>
      </c>
      <c r="G21" s="18" t="s">
        <v>28</v>
      </c>
      <c r="H21" s="19">
        <v>39882</v>
      </c>
      <c r="I21" s="20">
        <f t="shared" si="0"/>
        <v>40247</v>
      </c>
      <c r="J21" s="21">
        <v>13000</v>
      </c>
      <c r="K21" s="22">
        <v>373.1</v>
      </c>
      <c r="L21" s="26"/>
      <c r="M21" s="22">
        <v>395.2</v>
      </c>
      <c r="N21" s="22"/>
      <c r="O21" s="21">
        <v>12231.7</v>
      </c>
    </row>
    <row r="22" spans="1:15" x14ac:dyDescent="0.3">
      <c r="A22" s="79">
        <v>15</v>
      </c>
      <c r="B22" s="15" t="s">
        <v>78</v>
      </c>
      <c r="C22" s="16" t="s">
        <v>79</v>
      </c>
      <c r="D22" s="17" t="s">
        <v>25</v>
      </c>
      <c r="E22" s="15" t="s">
        <v>26</v>
      </c>
      <c r="F22" s="15" t="s">
        <v>41</v>
      </c>
      <c r="G22" s="18" t="s">
        <v>28</v>
      </c>
      <c r="H22" s="19">
        <v>39882</v>
      </c>
      <c r="I22" s="20">
        <f t="shared" si="0"/>
        <v>40247</v>
      </c>
      <c r="J22" s="21">
        <v>6000</v>
      </c>
      <c r="K22" s="22">
        <v>172.2</v>
      </c>
      <c r="L22" s="26"/>
      <c r="M22" s="22">
        <v>182.4</v>
      </c>
      <c r="N22" s="22"/>
      <c r="O22" s="21">
        <v>6000</v>
      </c>
    </row>
    <row r="23" spans="1:15" x14ac:dyDescent="0.3">
      <c r="A23" s="79">
        <v>16</v>
      </c>
      <c r="B23" s="15" t="s">
        <v>80</v>
      </c>
      <c r="C23" s="16" t="s">
        <v>81</v>
      </c>
      <c r="D23" s="17" t="s">
        <v>35</v>
      </c>
      <c r="E23" s="15" t="s">
        <v>36</v>
      </c>
      <c r="F23" s="15" t="s">
        <v>82</v>
      </c>
      <c r="G23" s="18" t="s">
        <v>28</v>
      </c>
      <c r="H23" s="19">
        <v>40772</v>
      </c>
      <c r="I23" s="20">
        <f t="shared" si="0"/>
        <v>41138</v>
      </c>
      <c r="J23" s="21">
        <v>5158</v>
      </c>
      <c r="K23" s="22">
        <v>148.03460000000001</v>
      </c>
      <c r="L23" s="26"/>
      <c r="M23" s="22">
        <v>156.8032</v>
      </c>
      <c r="N23" s="22"/>
      <c r="O23" s="21">
        <v>5158</v>
      </c>
    </row>
    <row r="24" spans="1:15" x14ac:dyDescent="0.3">
      <c r="A24" s="79">
        <v>17</v>
      </c>
      <c r="B24" s="15" t="s">
        <v>84</v>
      </c>
      <c r="C24" s="16" t="s">
        <v>85</v>
      </c>
      <c r="D24" s="17" t="s">
        <v>25</v>
      </c>
      <c r="E24" s="15" t="s">
        <v>26</v>
      </c>
      <c r="F24" s="15" t="s">
        <v>71</v>
      </c>
      <c r="G24" s="18" t="s">
        <v>28</v>
      </c>
      <c r="H24" s="19">
        <v>39692</v>
      </c>
      <c r="I24" s="20">
        <f t="shared" si="0"/>
        <v>40057</v>
      </c>
      <c r="J24" s="21">
        <v>8000</v>
      </c>
      <c r="K24" s="22">
        <v>287</v>
      </c>
      <c r="L24" s="26"/>
      <c r="M24" s="22">
        <v>304</v>
      </c>
      <c r="N24" s="22"/>
      <c r="O24" s="21">
        <v>7409</v>
      </c>
    </row>
    <row r="25" spans="1:15" x14ac:dyDescent="0.3">
      <c r="A25" s="79">
        <v>18</v>
      </c>
      <c r="B25" s="15" t="s">
        <v>86</v>
      </c>
      <c r="C25" s="16" t="s">
        <v>87</v>
      </c>
      <c r="D25" s="17" t="s">
        <v>35</v>
      </c>
      <c r="E25" s="15" t="s">
        <v>36</v>
      </c>
      <c r="F25" s="15" t="s">
        <v>88</v>
      </c>
      <c r="G25" s="18" t="s">
        <v>28</v>
      </c>
      <c r="H25" s="19">
        <v>38353</v>
      </c>
      <c r="I25" s="20">
        <f t="shared" si="0"/>
        <v>38718</v>
      </c>
      <c r="J25" s="21">
        <v>5158</v>
      </c>
      <c r="K25" s="22">
        <v>148.03460000000001</v>
      </c>
      <c r="L25" s="26"/>
      <c r="M25" s="22">
        <v>156.8032</v>
      </c>
      <c r="N25" s="22"/>
      <c r="O25" s="21">
        <v>5158</v>
      </c>
    </row>
    <row r="26" spans="1:15" x14ac:dyDescent="0.3">
      <c r="A26" s="79">
        <v>19</v>
      </c>
      <c r="B26" s="15" t="s">
        <v>89</v>
      </c>
      <c r="C26" s="16" t="s">
        <v>90</v>
      </c>
      <c r="D26" s="17" t="s">
        <v>35</v>
      </c>
      <c r="E26" s="15" t="s">
        <v>91</v>
      </c>
      <c r="F26" s="15" t="s">
        <v>92</v>
      </c>
      <c r="G26" s="18" t="s">
        <v>28</v>
      </c>
      <c r="H26" s="19">
        <v>40166</v>
      </c>
      <c r="I26" s="20">
        <f t="shared" si="0"/>
        <v>40531</v>
      </c>
      <c r="J26" s="21">
        <v>32000</v>
      </c>
      <c r="K26" s="22">
        <v>918.4</v>
      </c>
      <c r="L26" s="26"/>
      <c r="M26" s="22">
        <v>972.8</v>
      </c>
      <c r="N26" s="22"/>
      <c r="O26" s="21">
        <v>30108.799999999999</v>
      </c>
    </row>
    <row r="27" spans="1:15" x14ac:dyDescent="0.3">
      <c r="A27" s="79">
        <v>20</v>
      </c>
      <c r="B27" s="15" t="s">
        <v>93</v>
      </c>
      <c r="C27" s="16" t="s">
        <v>94</v>
      </c>
      <c r="D27" s="17" t="s">
        <v>35</v>
      </c>
      <c r="E27" s="15" t="s">
        <v>36</v>
      </c>
      <c r="F27" s="15" t="s">
        <v>77</v>
      </c>
      <c r="G27" s="18" t="s">
        <v>28</v>
      </c>
      <c r="H27" s="19">
        <v>41916</v>
      </c>
      <c r="I27" s="20">
        <f t="shared" si="0"/>
        <v>42281</v>
      </c>
      <c r="J27" s="25">
        <v>5158</v>
      </c>
      <c r="K27" s="22"/>
      <c r="L27" s="26"/>
      <c r="M27" s="22"/>
      <c r="N27" s="22"/>
      <c r="O27" s="21">
        <v>5158</v>
      </c>
    </row>
    <row r="28" spans="1:15" x14ac:dyDescent="0.3">
      <c r="A28" s="79">
        <v>21</v>
      </c>
      <c r="B28" s="15" t="s">
        <v>95</v>
      </c>
      <c r="C28" s="80" t="s">
        <v>96</v>
      </c>
      <c r="D28" s="17" t="s">
        <v>25</v>
      </c>
      <c r="E28" s="15" t="s">
        <v>70</v>
      </c>
      <c r="F28" s="15" t="s">
        <v>97</v>
      </c>
      <c r="G28" s="18" t="s">
        <v>28</v>
      </c>
      <c r="H28" s="20">
        <v>41153</v>
      </c>
      <c r="I28" s="20">
        <f t="shared" si="0"/>
        <v>41518</v>
      </c>
      <c r="J28" s="21">
        <v>9000</v>
      </c>
      <c r="K28" s="22">
        <v>287</v>
      </c>
      <c r="L28" s="26"/>
      <c r="M28" s="22">
        <v>304</v>
      </c>
      <c r="N28" s="22"/>
      <c r="O28" s="21">
        <v>8409</v>
      </c>
    </row>
    <row r="29" spans="1:15" x14ac:dyDescent="0.3">
      <c r="A29" s="79">
        <v>22</v>
      </c>
      <c r="B29" s="15" t="s">
        <v>98</v>
      </c>
      <c r="C29" s="16" t="s">
        <v>99</v>
      </c>
      <c r="D29" s="17" t="s">
        <v>25</v>
      </c>
      <c r="E29" s="15" t="s">
        <v>26</v>
      </c>
      <c r="F29" s="15" t="s">
        <v>100</v>
      </c>
      <c r="G29" s="18" t="s">
        <v>28</v>
      </c>
      <c r="H29" s="19">
        <v>41000</v>
      </c>
      <c r="I29" s="20">
        <f t="shared" si="0"/>
        <v>41365</v>
      </c>
      <c r="J29" s="21">
        <v>10000</v>
      </c>
      <c r="K29" s="22">
        <v>287</v>
      </c>
      <c r="L29" s="26"/>
      <c r="M29" s="22">
        <v>304</v>
      </c>
      <c r="N29" s="22"/>
      <c r="O29" s="21">
        <v>9409</v>
      </c>
    </row>
    <row r="30" spans="1:15" x14ac:dyDescent="0.3">
      <c r="A30" s="79">
        <v>23</v>
      </c>
      <c r="B30" s="15" t="s">
        <v>101</v>
      </c>
      <c r="C30" s="16" t="s">
        <v>102</v>
      </c>
      <c r="D30" s="17" t="s">
        <v>35</v>
      </c>
      <c r="E30" s="15" t="s">
        <v>103</v>
      </c>
      <c r="F30" s="15" t="s">
        <v>104</v>
      </c>
      <c r="G30" s="18" t="s">
        <v>28</v>
      </c>
      <c r="H30" s="19">
        <v>42248</v>
      </c>
      <c r="I30" s="20">
        <f t="shared" si="0"/>
        <v>42614</v>
      </c>
      <c r="J30" s="25">
        <v>5158</v>
      </c>
      <c r="K30" s="22"/>
      <c r="L30" s="26"/>
      <c r="M30" s="22"/>
      <c r="N30" s="22"/>
      <c r="O30" s="21">
        <v>5158</v>
      </c>
    </row>
    <row r="31" spans="1:15" x14ac:dyDescent="0.3">
      <c r="A31" s="79">
        <v>24</v>
      </c>
      <c r="B31" s="15" t="s">
        <v>105</v>
      </c>
      <c r="C31" s="16" t="s">
        <v>106</v>
      </c>
      <c r="D31" s="17" t="s">
        <v>35</v>
      </c>
      <c r="E31" s="15" t="s">
        <v>26</v>
      </c>
      <c r="F31" s="15" t="s">
        <v>104</v>
      </c>
      <c r="G31" s="18" t="s">
        <v>28</v>
      </c>
      <c r="H31" s="19">
        <v>42248</v>
      </c>
      <c r="I31" s="20">
        <f t="shared" si="0"/>
        <v>42614</v>
      </c>
      <c r="J31" s="25">
        <v>5158</v>
      </c>
      <c r="K31" s="22"/>
      <c r="L31" s="26"/>
      <c r="M31" s="22"/>
      <c r="N31" s="22"/>
      <c r="O31" s="21">
        <v>5158</v>
      </c>
    </row>
    <row r="32" spans="1:15" x14ac:dyDescent="0.3">
      <c r="A32" s="79">
        <v>25</v>
      </c>
      <c r="B32" s="15" t="s">
        <v>107</v>
      </c>
      <c r="C32" s="16" t="s">
        <v>108</v>
      </c>
      <c r="D32" s="17" t="s">
        <v>25</v>
      </c>
      <c r="E32" s="15" t="s">
        <v>109</v>
      </c>
      <c r="F32" s="15" t="s">
        <v>110</v>
      </c>
      <c r="G32" s="18" t="s">
        <v>28</v>
      </c>
      <c r="H32" s="19">
        <v>42979</v>
      </c>
      <c r="I32" s="20">
        <f t="shared" si="0"/>
        <v>43344</v>
      </c>
      <c r="J32" s="21">
        <v>7318</v>
      </c>
      <c r="K32" s="22">
        <v>287</v>
      </c>
      <c r="L32" s="26"/>
      <c r="M32" s="22">
        <v>304</v>
      </c>
      <c r="N32" s="22"/>
      <c r="O32" s="21">
        <v>6727</v>
      </c>
    </row>
    <row r="33" spans="1:15" x14ac:dyDescent="0.3">
      <c r="A33" s="79">
        <v>26</v>
      </c>
      <c r="B33" s="15" t="s">
        <v>111</v>
      </c>
      <c r="C33" s="16" t="s">
        <v>112</v>
      </c>
      <c r="D33" s="17" t="s">
        <v>25</v>
      </c>
      <c r="E33" s="15" t="s">
        <v>26</v>
      </c>
      <c r="F33" s="15" t="s">
        <v>113</v>
      </c>
      <c r="G33" s="18" t="s">
        <v>28</v>
      </c>
      <c r="H33" s="19">
        <v>42036</v>
      </c>
      <c r="I33" s="20">
        <f t="shared" si="0"/>
        <v>42401</v>
      </c>
      <c r="J33" s="21">
        <v>5158</v>
      </c>
      <c r="K33" s="22">
        <v>148.03460000000001</v>
      </c>
      <c r="L33" s="26"/>
      <c r="M33" s="22">
        <v>156.8032</v>
      </c>
      <c r="N33" s="22"/>
      <c r="O33" s="21">
        <v>5158</v>
      </c>
    </row>
    <row r="34" spans="1:15" x14ac:dyDescent="0.3">
      <c r="A34" s="79">
        <v>27</v>
      </c>
      <c r="B34" s="15" t="s">
        <v>115</v>
      </c>
      <c r="C34" s="16" t="s">
        <v>116</v>
      </c>
      <c r="D34" s="17" t="s">
        <v>25</v>
      </c>
      <c r="E34" s="15" t="s">
        <v>26</v>
      </c>
      <c r="F34" s="15" t="s">
        <v>117</v>
      </c>
      <c r="G34" s="18" t="s">
        <v>28</v>
      </c>
      <c r="H34" s="19">
        <v>39905</v>
      </c>
      <c r="I34" s="20">
        <f t="shared" si="0"/>
        <v>40270</v>
      </c>
      <c r="J34" s="21">
        <v>5158</v>
      </c>
      <c r="K34" s="22">
        <v>148.03460000000001</v>
      </c>
      <c r="L34" s="26"/>
      <c r="M34" s="22">
        <v>156.8032</v>
      </c>
      <c r="N34" s="22"/>
      <c r="O34" s="21">
        <v>5158</v>
      </c>
    </row>
    <row r="35" spans="1:15" x14ac:dyDescent="0.3">
      <c r="A35" s="79">
        <v>28</v>
      </c>
      <c r="B35" s="15" t="s">
        <v>118</v>
      </c>
      <c r="C35" s="16" t="s">
        <v>119</v>
      </c>
      <c r="D35" s="17" t="s">
        <v>35</v>
      </c>
      <c r="E35" s="15" t="s">
        <v>120</v>
      </c>
      <c r="F35" s="15" t="s">
        <v>92</v>
      </c>
      <c r="G35" s="18" t="s">
        <v>28</v>
      </c>
      <c r="H35" s="19">
        <v>42583</v>
      </c>
      <c r="I35" s="20">
        <f t="shared" si="0"/>
        <v>42948</v>
      </c>
      <c r="J35" s="21">
        <v>22000</v>
      </c>
      <c r="K35" s="22">
        <v>631.4</v>
      </c>
      <c r="L35" s="26"/>
      <c r="M35" s="22">
        <v>668.8</v>
      </c>
      <c r="N35" s="22"/>
      <c r="O35" s="21">
        <v>20699.8</v>
      </c>
    </row>
    <row r="36" spans="1:15" x14ac:dyDescent="0.3">
      <c r="A36" s="79">
        <v>29</v>
      </c>
      <c r="B36" s="15" t="s">
        <v>121</v>
      </c>
      <c r="C36" s="16" t="s">
        <v>119</v>
      </c>
      <c r="D36" s="17" t="s">
        <v>35</v>
      </c>
      <c r="E36" s="15" t="s">
        <v>36</v>
      </c>
      <c r="F36" s="15" t="s">
        <v>122</v>
      </c>
      <c r="G36" s="18" t="s">
        <v>28</v>
      </c>
      <c r="H36" s="19">
        <v>42145</v>
      </c>
      <c r="I36" s="20">
        <f t="shared" si="0"/>
        <v>42511</v>
      </c>
      <c r="J36" s="21">
        <v>11300</v>
      </c>
      <c r="K36" s="22">
        <v>324.31</v>
      </c>
      <c r="L36" s="26"/>
      <c r="M36" s="22">
        <v>343.52</v>
      </c>
      <c r="N36" s="22">
        <v>1587.38</v>
      </c>
      <c r="O36" s="21">
        <v>9282.0499999999993</v>
      </c>
    </row>
    <row r="37" spans="1:15" x14ac:dyDescent="0.3">
      <c r="A37" s="79">
        <v>30</v>
      </c>
      <c r="B37" s="15" t="s">
        <v>123</v>
      </c>
      <c r="C37" s="16" t="s">
        <v>124</v>
      </c>
      <c r="D37" s="17" t="s">
        <v>25</v>
      </c>
      <c r="E37" s="15" t="s">
        <v>26</v>
      </c>
      <c r="F37" s="15" t="s">
        <v>125</v>
      </c>
      <c r="G37" s="18" t="s">
        <v>28</v>
      </c>
      <c r="H37" s="16"/>
      <c r="I37" s="20"/>
      <c r="J37" s="21">
        <v>5158</v>
      </c>
      <c r="K37" s="22">
        <v>148.03460000000001</v>
      </c>
      <c r="L37" s="26"/>
      <c r="M37" s="22">
        <v>156.8032</v>
      </c>
      <c r="N37" s="22"/>
      <c r="O37" s="21">
        <v>5158</v>
      </c>
    </row>
    <row r="38" spans="1:15" x14ac:dyDescent="0.3">
      <c r="A38" s="79">
        <v>31</v>
      </c>
      <c r="B38" s="15" t="s">
        <v>42</v>
      </c>
      <c r="C38" s="16" t="s">
        <v>126</v>
      </c>
      <c r="D38" s="17" t="s">
        <v>35</v>
      </c>
      <c r="E38" s="15" t="s">
        <v>36</v>
      </c>
      <c r="F38" s="15" t="s">
        <v>127</v>
      </c>
      <c r="G38" s="18" t="s">
        <v>28</v>
      </c>
      <c r="H38" s="19">
        <v>41456</v>
      </c>
      <c r="I38" s="20">
        <f t="shared" ref="I38:I43" si="1">EDATE(H38,12)</f>
        <v>41821</v>
      </c>
      <c r="J38" s="25">
        <v>5158</v>
      </c>
      <c r="K38" s="22"/>
      <c r="L38" s="26"/>
      <c r="M38" s="22"/>
      <c r="N38" s="22"/>
      <c r="O38" s="21">
        <v>5158</v>
      </c>
    </row>
    <row r="39" spans="1:15" x14ac:dyDescent="0.3">
      <c r="A39" s="79">
        <v>32</v>
      </c>
      <c r="B39" s="15" t="s">
        <v>128</v>
      </c>
      <c r="C39" s="80" t="s">
        <v>129</v>
      </c>
      <c r="D39" s="17" t="s">
        <v>25</v>
      </c>
      <c r="E39" s="15" t="s">
        <v>26</v>
      </c>
      <c r="F39" s="15" t="s">
        <v>130</v>
      </c>
      <c r="G39" s="18" t="s">
        <v>28</v>
      </c>
      <c r="H39" s="20">
        <v>41395</v>
      </c>
      <c r="I39" s="20">
        <f t="shared" si="1"/>
        <v>41760</v>
      </c>
      <c r="J39" s="21">
        <v>5158</v>
      </c>
      <c r="K39" s="22">
        <v>148.03460000000001</v>
      </c>
      <c r="L39" s="26"/>
      <c r="M39" s="22">
        <v>156.8032</v>
      </c>
      <c r="N39" s="22"/>
      <c r="O39" s="21">
        <v>5158</v>
      </c>
    </row>
    <row r="40" spans="1:15" x14ac:dyDescent="0.3">
      <c r="A40" s="79">
        <v>33</v>
      </c>
      <c r="B40" s="15" t="s">
        <v>132</v>
      </c>
      <c r="C40" s="16" t="s">
        <v>133</v>
      </c>
      <c r="D40" s="17" t="s">
        <v>25</v>
      </c>
      <c r="E40" s="15" t="s">
        <v>134</v>
      </c>
      <c r="F40" s="15" t="s">
        <v>135</v>
      </c>
      <c r="G40" s="18" t="s">
        <v>28</v>
      </c>
      <c r="H40" s="19">
        <v>44256</v>
      </c>
      <c r="I40" s="20">
        <f t="shared" si="1"/>
        <v>44621</v>
      </c>
      <c r="J40" s="25">
        <v>10000</v>
      </c>
      <c r="K40" s="22">
        <v>287</v>
      </c>
      <c r="L40" s="26"/>
      <c r="M40" s="22">
        <v>304</v>
      </c>
      <c r="N40" s="22"/>
      <c r="O40" s="21">
        <v>9409</v>
      </c>
    </row>
    <row r="41" spans="1:15" x14ac:dyDescent="0.3">
      <c r="A41" s="79">
        <v>34</v>
      </c>
      <c r="B41" s="15" t="s">
        <v>136</v>
      </c>
      <c r="C41" s="16" t="s">
        <v>137</v>
      </c>
      <c r="D41" s="17" t="s">
        <v>25</v>
      </c>
      <c r="E41" s="15" t="s">
        <v>70</v>
      </c>
      <c r="F41" s="15" t="s">
        <v>54</v>
      </c>
      <c r="G41" s="18" t="s">
        <v>28</v>
      </c>
      <c r="H41" s="19">
        <v>41233</v>
      </c>
      <c r="I41" s="20">
        <f t="shared" si="1"/>
        <v>41598</v>
      </c>
      <c r="J41" s="21">
        <v>11000</v>
      </c>
      <c r="K41" s="22">
        <v>315.7</v>
      </c>
      <c r="L41" s="26"/>
      <c r="M41" s="22">
        <v>334.4</v>
      </c>
      <c r="N41" s="22"/>
      <c r="O41" s="21">
        <v>10349.9</v>
      </c>
    </row>
    <row r="42" spans="1:15" x14ac:dyDescent="0.3">
      <c r="A42" s="79">
        <v>35</v>
      </c>
      <c r="B42" s="15" t="s">
        <v>138</v>
      </c>
      <c r="C42" s="16" t="s">
        <v>139</v>
      </c>
      <c r="D42" s="17" t="s">
        <v>25</v>
      </c>
      <c r="E42" s="15" t="s">
        <v>26</v>
      </c>
      <c r="F42" s="15" t="s">
        <v>127</v>
      </c>
      <c r="G42" s="18" t="s">
        <v>28</v>
      </c>
      <c r="H42" s="19">
        <v>41153</v>
      </c>
      <c r="I42" s="20">
        <f t="shared" si="1"/>
        <v>41518</v>
      </c>
      <c r="J42" s="21">
        <v>5158</v>
      </c>
      <c r="K42" s="22">
        <v>148.03460000000001</v>
      </c>
      <c r="L42" s="26"/>
      <c r="M42" s="22">
        <v>156.8032</v>
      </c>
      <c r="N42" s="22"/>
      <c r="O42" s="21">
        <v>5158</v>
      </c>
    </row>
    <row r="43" spans="1:15" x14ac:dyDescent="0.3">
      <c r="A43" s="79">
        <v>36</v>
      </c>
      <c r="B43" s="15" t="s">
        <v>140</v>
      </c>
      <c r="C43" s="16" t="s">
        <v>141</v>
      </c>
      <c r="D43" s="17" t="s">
        <v>25</v>
      </c>
      <c r="E43" s="15" t="s">
        <v>26</v>
      </c>
      <c r="F43" s="15" t="s">
        <v>142</v>
      </c>
      <c r="G43" s="18" t="s">
        <v>28</v>
      </c>
      <c r="H43" s="19">
        <v>41548</v>
      </c>
      <c r="I43" s="20">
        <f t="shared" si="1"/>
        <v>41913</v>
      </c>
      <c r="J43" s="25">
        <v>5158</v>
      </c>
      <c r="K43" s="22"/>
      <c r="L43" s="26"/>
      <c r="M43" s="22"/>
      <c r="N43" s="22"/>
      <c r="O43" s="21">
        <v>5158</v>
      </c>
    </row>
    <row r="44" spans="1:15" x14ac:dyDescent="0.3">
      <c r="A44" s="79">
        <v>37</v>
      </c>
      <c r="B44" s="15" t="s">
        <v>144</v>
      </c>
      <c r="C44" s="16" t="s">
        <v>145</v>
      </c>
      <c r="D44" s="17" t="s">
        <v>25</v>
      </c>
      <c r="E44" s="15" t="s">
        <v>36</v>
      </c>
      <c r="F44" s="15" t="s">
        <v>146</v>
      </c>
      <c r="G44" s="18" t="s">
        <v>28</v>
      </c>
      <c r="H44" s="19">
        <v>40118</v>
      </c>
      <c r="I44" s="20">
        <f t="shared" ref="I44:I49" si="2">EDATE(H44,12)</f>
        <v>40483</v>
      </c>
      <c r="J44" s="21">
        <v>5158</v>
      </c>
      <c r="K44" s="22">
        <v>148.03460000000001</v>
      </c>
      <c r="L44" s="26"/>
      <c r="M44" s="22">
        <v>156.8032</v>
      </c>
      <c r="N44" s="22"/>
      <c r="O44" s="21">
        <v>5158</v>
      </c>
    </row>
    <row r="45" spans="1:15" x14ac:dyDescent="0.3">
      <c r="A45" s="79">
        <v>38</v>
      </c>
      <c r="B45" s="15" t="s">
        <v>147</v>
      </c>
      <c r="C45" s="16" t="s">
        <v>148</v>
      </c>
      <c r="D45" s="17" t="s">
        <v>35</v>
      </c>
      <c r="E45" s="28" t="s">
        <v>36</v>
      </c>
      <c r="F45" s="15" t="s">
        <v>149</v>
      </c>
      <c r="G45" s="18" t="s">
        <v>28</v>
      </c>
      <c r="H45" s="19">
        <v>39630</v>
      </c>
      <c r="I45" s="20">
        <f t="shared" si="2"/>
        <v>39995</v>
      </c>
      <c r="J45" s="21">
        <v>5158</v>
      </c>
      <c r="K45" s="22">
        <v>148.03460000000001</v>
      </c>
      <c r="L45" s="26"/>
      <c r="M45" s="22">
        <v>156.8032</v>
      </c>
      <c r="N45" s="22"/>
      <c r="O45" s="21">
        <v>5158</v>
      </c>
    </row>
    <row r="46" spans="1:15" x14ac:dyDescent="0.3">
      <c r="A46" s="79">
        <v>39</v>
      </c>
      <c r="B46" s="15" t="s">
        <v>150</v>
      </c>
      <c r="C46" s="16" t="s">
        <v>151</v>
      </c>
      <c r="D46" s="17" t="s">
        <v>25</v>
      </c>
      <c r="E46" s="15" t="s">
        <v>26</v>
      </c>
      <c r="F46" s="15" t="s">
        <v>152</v>
      </c>
      <c r="G46" s="18" t="s">
        <v>28</v>
      </c>
      <c r="H46" s="19">
        <v>39569</v>
      </c>
      <c r="I46" s="20">
        <f t="shared" si="2"/>
        <v>39934</v>
      </c>
      <c r="J46" s="21">
        <v>5158</v>
      </c>
      <c r="K46" s="22">
        <v>148.03460000000001</v>
      </c>
      <c r="L46" s="26"/>
      <c r="M46" s="22">
        <v>156.8032</v>
      </c>
      <c r="N46" s="22"/>
      <c r="O46" s="21">
        <v>5158</v>
      </c>
    </row>
    <row r="47" spans="1:15" x14ac:dyDescent="0.3">
      <c r="A47" s="79">
        <v>40</v>
      </c>
      <c r="B47" s="15" t="s">
        <v>154</v>
      </c>
      <c r="C47" s="80" t="s">
        <v>155</v>
      </c>
      <c r="D47" s="17" t="s">
        <v>25</v>
      </c>
      <c r="E47" s="15" t="s">
        <v>26</v>
      </c>
      <c r="F47" s="15" t="s">
        <v>156</v>
      </c>
      <c r="G47" s="18" t="s">
        <v>28</v>
      </c>
      <c r="H47" s="20">
        <v>39847</v>
      </c>
      <c r="I47" s="20">
        <f t="shared" si="2"/>
        <v>40212</v>
      </c>
      <c r="J47" s="21">
        <v>5158</v>
      </c>
      <c r="K47" s="22">
        <v>148.03460000000001</v>
      </c>
      <c r="L47" s="26"/>
      <c r="M47" s="22">
        <v>156.8032</v>
      </c>
      <c r="N47" s="22"/>
      <c r="O47" s="21">
        <v>5158</v>
      </c>
    </row>
    <row r="48" spans="1:15" x14ac:dyDescent="0.3">
      <c r="A48" s="79">
        <v>41</v>
      </c>
      <c r="B48" s="15" t="s">
        <v>157</v>
      </c>
      <c r="C48" s="16" t="s">
        <v>158</v>
      </c>
      <c r="D48" s="17" t="s">
        <v>25</v>
      </c>
      <c r="E48" s="15" t="s">
        <v>159</v>
      </c>
      <c r="F48" s="15" t="s">
        <v>160</v>
      </c>
      <c r="G48" s="18" t="s">
        <v>28</v>
      </c>
      <c r="H48" s="19">
        <v>41030</v>
      </c>
      <c r="I48" s="20">
        <f t="shared" si="2"/>
        <v>41395</v>
      </c>
      <c r="J48" s="21">
        <v>17000</v>
      </c>
      <c r="K48" s="22">
        <v>487.9</v>
      </c>
      <c r="L48" s="26"/>
      <c r="M48" s="22">
        <v>516.79999999999995</v>
      </c>
      <c r="N48" s="22"/>
      <c r="O48" s="21">
        <v>15995.3</v>
      </c>
    </row>
    <row r="49" spans="1:15" x14ac:dyDescent="0.3">
      <c r="A49" s="79">
        <v>42</v>
      </c>
      <c r="B49" s="15" t="s">
        <v>161</v>
      </c>
      <c r="C49" s="16" t="s">
        <v>162</v>
      </c>
      <c r="D49" s="17" t="s">
        <v>25</v>
      </c>
      <c r="E49" s="15" t="s">
        <v>163</v>
      </c>
      <c r="F49" s="15" t="s">
        <v>64</v>
      </c>
      <c r="G49" s="18" t="s">
        <v>28</v>
      </c>
      <c r="H49" s="19">
        <v>39846</v>
      </c>
      <c r="I49" s="20">
        <f t="shared" si="2"/>
        <v>40211</v>
      </c>
      <c r="J49" s="21">
        <v>17000</v>
      </c>
      <c r="K49" s="22">
        <v>487.9</v>
      </c>
      <c r="L49" s="26"/>
      <c r="M49" s="22">
        <v>516.79999999999995</v>
      </c>
      <c r="N49" s="22"/>
      <c r="O49" s="21">
        <v>15995.3</v>
      </c>
    </row>
    <row r="50" spans="1:15" x14ac:dyDescent="0.3">
      <c r="A50" s="79">
        <v>43</v>
      </c>
      <c r="B50" s="15" t="s">
        <v>164</v>
      </c>
      <c r="C50" s="16" t="s">
        <v>165</v>
      </c>
      <c r="D50" s="17" t="s">
        <v>35</v>
      </c>
      <c r="E50" s="15" t="s">
        <v>36</v>
      </c>
      <c r="F50" s="15" t="s">
        <v>166</v>
      </c>
      <c r="G50" s="18" t="s">
        <v>28</v>
      </c>
      <c r="H50" s="16"/>
      <c r="I50" s="20"/>
      <c r="J50" s="25">
        <v>5158</v>
      </c>
      <c r="K50" s="22"/>
      <c r="L50" s="26"/>
      <c r="M50" s="22"/>
      <c r="N50" s="22"/>
      <c r="O50" s="21">
        <v>5158</v>
      </c>
    </row>
    <row r="51" spans="1:15" x14ac:dyDescent="0.3">
      <c r="A51" s="79">
        <v>44</v>
      </c>
      <c r="B51" s="15" t="s">
        <v>33</v>
      </c>
      <c r="C51" s="16" t="s">
        <v>167</v>
      </c>
      <c r="D51" s="17" t="s">
        <v>35</v>
      </c>
      <c r="E51" s="15" t="s">
        <v>36</v>
      </c>
      <c r="F51" s="15" t="s">
        <v>100</v>
      </c>
      <c r="G51" s="18" t="s">
        <v>28</v>
      </c>
      <c r="H51" s="19">
        <v>40277</v>
      </c>
      <c r="I51" s="20">
        <f t="shared" ref="I51:I65" si="3">EDATE(H51,12)</f>
        <v>40642</v>
      </c>
      <c r="J51" s="21">
        <v>8000</v>
      </c>
      <c r="K51" s="22"/>
      <c r="L51" s="26"/>
      <c r="M51" s="22"/>
      <c r="N51" s="22"/>
      <c r="O51" s="21">
        <v>8000</v>
      </c>
    </row>
    <row r="52" spans="1:15" x14ac:dyDescent="0.3">
      <c r="A52" s="79">
        <v>45</v>
      </c>
      <c r="B52" s="15" t="s">
        <v>168</v>
      </c>
      <c r="C52" s="16" t="s">
        <v>169</v>
      </c>
      <c r="D52" s="17" t="s">
        <v>35</v>
      </c>
      <c r="E52" s="15" t="s">
        <v>36</v>
      </c>
      <c r="F52" s="15" t="s">
        <v>152</v>
      </c>
      <c r="G52" s="18" t="s">
        <v>28</v>
      </c>
      <c r="H52" s="19">
        <v>41487</v>
      </c>
      <c r="I52" s="20">
        <f t="shared" si="3"/>
        <v>41852</v>
      </c>
      <c r="J52" s="21">
        <v>5158</v>
      </c>
      <c r="K52" s="22">
        <v>148.03460000000001</v>
      </c>
      <c r="L52" s="26"/>
      <c r="M52" s="22">
        <v>156.8032</v>
      </c>
      <c r="N52" s="22"/>
      <c r="O52" s="21">
        <v>5158</v>
      </c>
    </row>
    <row r="53" spans="1:15" x14ac:dyDescent="0.3">
      <c r="A53" s="79">
        <v>46</v>
      </c>
      <c r="B53" s="15" t="s">
        <v>170</v>
      </c>
      <c r="C53" s="16" t="s">
        <v>171</v>
      </c>
      <c r="D53" s="17" t="s">
        <v>25</v>
      </c>
      <c r="E53" s="15" t="s">
        <v>26</v>
      </c>
      <c r="F53" s="15" t="s">
        <v>143</v>
      </c>
      <c r="G53" s="18" t="s">
        <v>28</v>
      </c>
      <c r="H53" s="19">
        <v>41153</v>
      </c>
      <c r="I53" s="20">
        <f t="shared" si="3"/>
        <v>41518</v>
      </c>
      <c r="J53" s="21">
        <v>5158</v>
      </c>
      <c r="K53" s="22">
        <v>148.03460000000001</v>
      </c>
      <c r="L53" s="26"/>
      <c r="M53" s="22">
        <v>156.8032</v>
      </c>
      <c r="N53" s="22"/>
      <c r="O53" s="21">
        <v>5158</v>
      </c>
    </row>
    <row r="54" spans="1:15" x14ac:dyDescent="0.3">
      <c r="A54" s="79">
        <v>47</v>
      </c>
      <c r="B54" s="15" t="s">
        <v>172</v>
      </c>
      <c r="C54" s="16" t="s">
        <v>173</v>
      </c>
      <c r="D54" s="17" t="s">
        <v>25</v>
      </c>
      <c r="E54" s="15" t="s">
        <v>26</v>
      </c>
      <c r="F54" s="15" t="s">
        <v>37</v>
      </c>
      <c r="G54" s="18" t="s">
        <v>28</v>
      </c>
      <c r="H54" s="19">
        <v>39452</v>
      </c>
      <c r="I54" s="20">
        <f t="shared" si="3"/>
        <v>39818</v>
      </c>
      <c r="J54" s="21">
        <v>5158</v>
      </c>
      <c r="K54" s="22">
        <v>148.03460000000001</v>
      </c>
      <c r="L54" s="26"/>
      <c r="M54" s="22">
        <v>156.8032</v>
      </c>
      <c r="N54" s="22"/>
      <c r="O54" s="21">
        <v>5158</v>
      </c>
    </row>
    <row r="55" spans="1:15" x14ac:dyDescent="0.3">
      <c r="A55" s="79">
        <v>48</v>
      </c>
      <c r="B55" s="15" t="s">
        <v>153</v>
      </c>
      <c r="C55" s="16" t="s">
        <v>174</v>
      </c>
      <c r="D55" s="17" t="s">
        <v>25</v>
      </c>
      <c r="E55" s="15" t="s">
        <v>175</v>
      </c>
      <c r="F55" s="15" t="s">
        <v>176</v>
      </c>
      <c r="G55" s="18" t="s">
        <v>28</v>
      </c>
      <c r="H55" s="19">
        <v>43525</v>
      </c>
      <c r="I55" s="20">
        <f t="shared" si="3"/>
        <v>43891</v>
      </c>
      <c r="J55" s="25">
        <v>5158</v>
      </c>
      <c r="K55" s="22"/>
      <c r="L55" s="26"/>
      <c r="M55" s="22"/>
      <c r="N55" s="22"/>
      <c r="O55" s="21">
        <v>5158</v>
      </c>
    </row>
    <row r="56" spans="1:15" x14ac:dyDescent="0.3">
      <c r="A56" s="79">
        <v>49</v>
      </c>
      <c r="B56" s="15" t="s">
        <v>177</v>
      </c>
      <c r="C56" s="16" t="s">
        <v>178</v>
      </c>
      <c r="D56" s="17" t="s">
        <v>25</v>
      </c>
      <c r="E56" s="15" t="s">
        <v>26</v>
      </c>
      <c r="F56" s="15" t="s">
        <v>179</v>
      </c>
      <c r="G56" s="18" t="s">
        <v>28</v>
      </c>
      <c r="H56" s="19">
        <v>41122</v>
      </c>
      <c r="I56" s="20">
        <f t="shared" si="3"/>
        <v>41487</v>
      </c>
      <c r="J56" s="21">
        <v>5158</v>
      </c>
      <c r="K56" s="22">
        <v>148.03460000000001</v>
      </c>
      <c r="L56" s="26"/>
      <c r="M56" s="22">
        <v>156.8032</v>
      </c>
      <c r="N56" s="22"/>
      <c r="O56" s="21">
        <v>5158</v>
      </c>
    </row>
    <row r="57" spans="1:15" x14ac:dyDescent="0.3">
      <c r="A57" s="79">
        <v>50</v>
      </c>
      <c r="B57" s="15" t="s">
        <v>180</v>
      </c>
      <c r="C57" s="16" t="s">
        <v>181</v>
      </c>
      <c r="D57" s="17" t="s">
        <v>25</v>
      </c>
      <c r="E57" s="15" t="s">
        <v>182</v>
      </c>
      <c r="F57" s="15" t="s">
        <v>183</v>
      </c>
      <c r="G57" s="18" t="s">
        <v>28</v>
      </c>
      <c r="H57" s="19">
        <v>41122</v>
      </c>
      <c r="I57" s="20">
        <f t="shared" si="3"/>
        <v>41487</v>
      </c>
      <c r="J57" s="21">
        <v>18000</v>
      </c>
      <c r="K57" s="22">
        <v>516.6</v>
      </c>
      <c r="L57" s="26"/>
      <c r="M57" s="22">
        <v>547.20000000000005</v>
      </c>
      <c r="N57" s="22">
        <v>1587.38</v>
      </c>
      <c r="O57" s="21">
        <v>15586.080000000002</v>
      </c>
    </row>
    <row r="58" spans="1:15" x14ac:dyDescent="0.3">
      <c r="A58" s="79">
        <v>51</v>
      </c>
      <c r="B58" s="15" t="s">
        <v>184</v>
      </c>
      <c r="C58" s="80" t="s">
        <v>185</v>
      </c>
      <c r="D58" s="17" t="s">
        <v>25</v>
      </c>
      <c r="E58" s="15" t="s">
        <v>26</v>
      </c>
      <c r="F58" s="15" t="s">
        <v>186</v>
      </c>
      <c r="G58" s="18" t="s">
        <v>28</v>
      </c>
      <c r="H58" s="20">
        <v>43282</v>
      </c>
      <c r="I58" s="20">
        <f t="shared" si="3"/>
        <v>43647</v>
      </c>
      <c r="J58" s="21">
        <v>7000</v>
      </c>
      <c r="K58" s="22">
        <v>287</v>
      </c>
      <c r="L58" s="26"/>
      <c r="M58" s="22">
        <v>304</v>
      </c>
      <c r="N58" s="22">
        <v>1587.38</v>
      </c>
      <c r="O58" s="21">
        <v>7000</v>
      </c>
    </row>
    <row r="59" spans="1:15" x14ac:dyDescent="0.3">
      <c r="A59" s="79">
        <v>52</v>
      </c>
      <c r="B59" s="15" t="s">
        <v>187</v>
      </c>
      <c r="C59" s="16" t="s">
        <v>188</v>
      </c>
      <c r="D59" s="17" t="s">
        <v>35</v>
      </c>
      <c r="E59" s="15" t="s">
        <v>103</v>
      </c>
      <c r="F59" s="15" t="s">
        <v>189</v>
      </c>
      <c r="G59" s="18" t="s">
        <v>28</v>
      </c>
      <c r="H59" s="19">
        <v>42217</v>
      </c>
      <c r="I59" s="20">
        <f t="shared" si="3"/>
        <v>42583</v>
      </c>
      <c r="J59" s="25">
        <v>5158</v>
      </c>
      <c r="K59" s="22"/>
      <c r="L59" s="26"/>
      <c r="M59" s="22"/>
      <c r="N59" s="22"/>
      <c r="O59" s="21">
        <v>5158</v>
      </c>
    </row>
    <row r="60" spans="1:15" x14ac:dyDescent="0.3">
      <c r="A60" s="79">
        <v>53</v>
      </c>
      <c r="B60" s="15" t="s">
        <v>190</v>
      </c>
      <c r="C60" s="16" t="s">
        <v>191</v>
      </c>
      <c r="D60" s="17" t="s">
        <v>25</v>
      </c>
      <c r="E60" s="15" t="s">
        <v>26</v>
      </c>
      <c r="F60" s="15" t="s">
        <v>59</v>
      </c>
      <c r="G60" s="18" t="s">
        <v>28</v>
      </c>
      <c r="H60" s="19">
        <v>40074</v>
      </c>
      <c r="I60" s="20">
        <f t="shared" si="3"/>
        <v>40439</v>
      </c>
      <c r="J60" s="21">
        <v>5158</v>
      </c>
      <c r="K60" s="22">
        <v>148.03460000000001</v>
      </c>
      <c r="L60" s="26"/>
      <c r="M60" s="22">
        <v>156.8032</v>
      </c>
      <c r="N60" s="22"/>
      <c r="O60" s="21">
        <v>5158</v>
      </c>
    </row>
    <row r="61" spans="1:15" x14ac:dyDescent="0.3">
      <c r="A61" s="79">
        <v>54</v>
      </c>
      <c r="B61" s="15" t="s">
        <v>192</v>
      </c>
      <c r="C61" s="16" t="s">
        <v>193</v>
      </c>
      <c r="D61" s="17" t="s">
        <v>25</v>
      </c>
      <c r="E61" s="15" t="s">
        <v>26</v>
      </c>
      <c r="F61" s="15" t="s">
        <v>117</v>
      </c>
      <c r="G61" s="18" t="s">
        <v>28</v>
      </c>
      <c r="H61" s="19">
        <v>39661</v>
      </c>
      <c r="I61" s="20">
        <f t="shared" si="3"/>
        <v>40026</v>
      </c>
      <c r="J61" s="21">
        <v>5158</v>
      </c>
      <c r="K61" s="22">
        <v>148.03460000000001</v>
      </c>
      <c r="L61" s="26"/>
      <c r="M61" s="22">
        <v>156.8032</v>
      </c>
      <c r="N61" s="22"/>
      <c r="O61" s="21">
        <v>5158</v>
      </c>
    </row>
    <row r="62" spans="1:15" x14ac:dyDescent="0.3">
      <c r="A62" s="79">
        <v>55</v>
      </c>
      <c r="B62" s="15" t="s">
        <v>194</v>
      </c>
      <c r="C62" s="16" t="s">
        <v>195</v>
      </c>
      <c r="D62" s="17" t="s">
        <v>25</v>
      </c>
      <c r="E62" s="15" t="s">
        <v>26</v>
      </c>
      <c r="F62" s="15" t="s">
        <v>196</v>
      </c>
      <c r="G62" s="18" t="s">
        <v>28</v>
      </c>
      <c r="H62" s="19">
        <v>39633</v>
      </c>
      <c r="I62" s="20">
        <f t="shared" si="3"/>
        <v>39998</v>
      </c>
      <c r="J62" s="21">
        <v>5158</v>
      </c>
      <c r="K62" s="22">
        <v>148.03460000000001</v>
      </c>
      <c r="L62" s="26"/>
      <c r="M62" s="22">
        <v>156.8032</v>
      </c>
      <c r="N62" s="22">
        <v>1587.38</v>
      </c>
      <c r="O62" s="21">
        <v>3807.88</v>
      </c>
    </row>
    <row r="63" spans="1:15" x14ac:dyDescent="0.3">
      <c r="A63" s="79">
        <v>56</v>
      </c>
      <c r="B63" s="15" t="s">
        <v>197</v>
      </c>
      <c r="C63" s="80" t="s">
        <v>198</v>
      </c>
      <c r="D63" s="17" t="s">
        <v>25</v>
      </c>
      <c r="E63" s="15" t="s">
        <v>26</v>
      </c>
      <c r="F63" s="15" t="s">
        <v>199</v>
      </c>
      <c r="G63" s="18" t="s">
        <v>28</v>
      </c>
      <c r="H63" s="20">
        <v>40756</v>
      </c>
      <c r="I63" s="20">
        <f t="shared" si="3"/>
        <v>41122</v>
      </c>
      <c r="J63" s="21">
        <v>5158</v>
      </c>
      <c r="K63" s="22">
        <v>148.03460000000001</v>
      </c>
      <c r="L63" s="26"/>
      <c r="M63" s="22">
        <v>156.8032</v>
      </c>
      <c r="N63" s="22"/>
      <c r="O63" s="21">
        <v>5158</v>
      </c>
    </row>
    <row r="64" spans="1:15" x14ac:dyDescent="0.3">
      <c r="A64" s="79">
        <v>57</v>
      </c>
      <c r="B64" s="15" t="s">
        <v>200</v>
      </c>
      <c r="C64" s="16" t="s">
        <v>201</v>
      </c>
      <c r="D64" s="17" t="s">
        <v>35</v>
      </c>
      <c r="E64" s="15" t="s">
        <v>202</v>
      </c>
      <c r="F64" s="15" t="s">
        <v>203</v>
      </c>
      <c r="G64" s="18" t="s">
        <v>28</v>
      </c>
      <c r="H64" s="19">
        <v>44197</v>
      </c>
      <c r="I64" s="20">
        <f t="shared" si="3"/>
        <v>44562</v>
      </c>
      <c r="J64" s="25">
        <v>15000</v>
      </c>
      <c r="K64" s="22">
        <v>430.5</v>
      </c>
      <c r="L64" s="26"/>
      <c r="M64" s="22">
        <v>456</v>
      </c>
      <c r="N64" s="22"/>
      <c r="O64" s="21">
        <v>14113.5</v>
      </c>
    </row>
    <row r="65" spans="1:15" x14ac:dyDescent="0.3">
      <c r="A65" s="79">
        <v>58</v>
      </c>
      <c r="B65" s="15" t="s">
        <v>204</v>
      </c>
      <c r="C65" s="16" t="s">
        <v>205</v>
      </c>
      <c r="D65" s="17" t="s">
        <v>35</v>
      </c>
      <c r="E65" s="15" t="s">
        <v>103</v>
      </c>
      <c r="F65" s="15" t="s">
        <v>206</v>
      </c>
      <c r="G65" s="18" t="s">
        <v>28</v>
      </c>
      <c r="H65" s="19">
        <v>42278</v>
      </c>
      <c r="I65" s="20">
        <f t="shared" si="3"/>
        <v>42644</v>
      </c>
      <c r="J65" s="25">
        <v>5158</v>
      </c>
      <c r="K65" s="22"/>
      <c r="L65" s="26"/>
      <c r="M65" s="22"/>
      <c r="N65" s="22"/>
      <c r="O65" s="21">
        <v>5158</v>
      </c>
    </row>
    <row r="66" spans="1:15" x14ac:dyDescent="0.3">
      <c r="A66" s="79">
        <v>59</v>
      </c>
      <c r="B66" s="15" t="s">
        <v>207</v>
      </c>
      <c r="C66" s="80" t="s">
        <v>208</v>
      </c>
      <c r="D66" s="17" t="s">
        <v>35</v>
      </c>
      <c r="E66" s="15" t="s">
        <v>36</v>
      </c>
      <c r="F66" s="15" t="s">
        <v>209</v>
      </c>
      <c r="G66" s="18" t="s">
        <v>28</v>
      </c>
      <c r="H66" s="20">
        <v>43569</v>
      </c>
      <c r="I66" s="20"/>
      <c r="J66" s="21">
        <v>7800</v>
      </c>
      <c r="K66" s="22"/>
      <c r="L66" s="26"/>
      <c r="M66" s="22"/>
      <c r="N66" s="22"/>
      <c r="O66" s="21">
        <v>7800</v>
      </c>
    </row>
    <row r="67" spans="1:15" x14ac:dyDescent="0.3">
      <c r="A67" s="79">
        <v>60</v>
      </c>
      <c r="B67" s="15" t="s">
        <v>210</v>
      </c>
      <c r="C67" s="16" t="s">
        <v>211</v>
      </c>
      <c r="D67" s="17" t="s">
        <v>25</v>
      </c>
      <c r="E67" s="15" t="s">
        <v>26</v>
      </c>
      <c r="F67" s="15" t="s">
        <v>212</v>
      </c>
      <c r="G67" s="18" t="s">
        <v>28</v>
      </c>
      <c r="H67" s="19">
        <v>41334</v>
      </c>
      <c r="I67" s="20">
        <f t="shared" ref="I67:I78" si="4">EDATE(H67,12)</f>
        <v>41699</v>
      </c>
      <c r="J67" s="21">
        <v>5158</v>
      </c>
      <c r="K67" s="22">
        <v>148.03460000000001</v>
      </c>
      <c r="L67" s="26"/>
      <c r="M67" s="22">
        <v>156.8032</v>
      </c>
      <c r="N67" s="22"/>
      <c r="O67" s="21">
        <v>5158</v>
      </c>
    </row>
    <row r="68" spans="1:15" x14ac:dyDescent="0.3">
      <c r="A68" s="79">
        <v>61</v>
      </c>
      <c r="B68" s="15" t="s">
        <v>213</v>
      </c>
      <c r="C68" s="16" t="s">
        <v>214</v>
      </c>
      <c r="D68" s="17" t="s">
        <v>25</v>
      </c>
      <c r="E68" s="15" t="s">
        <v>26</v>
      </c>
      <c r="F68" s="15" t="s">
        <v>215</v>
      </c>
      <c r="G68" s="18" t="s">
        <v>28</v>
      </c>
      <c r="H68" s="19">
        <v>41334</v>
      </c>
      <c r="I68" s="20">
        <f t="shared" si="4"/>
        <v>41699</v>
      </c>
      <c r="J68" s="21">
        <v>5158</v>
      </c>
      <c r="K68" s="22">
        <v>148.03460000000001</v>
      </c>
      <c r="L68" s="26"/>
      <c r="M68" s="22">
        <v>156.8032</v>
      </c>
      <c r="N68" s="22"/>
      <c r="O68" s="21">
        <v>5158</v>
      </c>
    </row>
    <row r="69" spans="1:15" x14ac:dyDescent="0.3">
      <c r="A69" s="79">
        <v>62</v>
      </c>
      <c r="B69" s="15" t="s">
        <v>216</v>
      </c>
      <c r="C69" s="16" t="s">
        <v>217</v>
      </c>
      <c r="D69" s="17" t="s">
        <v>25</v>
      </c>
      <c r="E69" s="15" t="s">
        <v>218</v>
      </c>
      <c r="F69" s="15" t="s">
        <v>219</v>
      </c>
      <c r="G69" s="18" t="s">
        <v>28</v>
      </c>
      <c r="H69" s="19">
        <v>39883</v>
      </c>
      <c r="I69" s="20">
        <f t="shared" si="4"/>
        <v>40248</v>
      </c>
      <c r="J69" s="21">
        <v>5158</v>
      </c>
      <c r="K69" s="22">
        <v>148.03460000000001</v>
      </c>
      <c r="L69" s="26"/>
      <c r="M69" s="22">
        <v>156.8032</v>
      </c>
      <c r="N69" s="22"/>
      <c r="O69" s="21">
        <v>5158</v>
      </c>
    </row>
    <row r="70" spans="1:15" x14ac:dyDescent="0.3">
      <c r="A70" s="79">
        <v>63</v>
      </c>
      <c r="B70" s="15" t="s">
        <v>220</v>
      </c>
      <c r="C70" s="16" t="s">
        <v>221</v>
      </c>
      <c r="D70" s="17" t="s">
        <v>25</v>
      </c>
      <c r="E70" s="15" t="s">
        <v>26</v>
      </c>
      <c r="F70" s="15" t="s">
        <v>222</v>
      </c>
      <c r="G70" s="18" t="s">
        <v>28</v>
      </c>
      <c r="H70" s="19">
        <v>40878</v>
      </c>
      <c r="I70" s="20">
        <f t="shared" si="4"/>
        <v>41244</v>
      </c>
      <c r="J70" s="21">
        <v>5158</v>
      </c>
      <c r="K70" s="22">
        <v>148.03460000000001</v>
      </c>
      <c r="L70" s="26"/>
      <c r="M70" s="22">
        <v>156.8032</v>
      </c>
      <c r="N70" s="22"/>
      <c r="O70" s="21">
        <v>5158</v>
      </c>
    </row>
    <row r="71" spans="1:15" x14ac:dyDescent="0.3">
      <c r="A71" s="79">
        <v>64</v>
      </c>
      <c r="B71" s="15" t="s">
        <v>223</v>
      </c>
      <c r="C71" s="16" t="s">
        <v>224</v>
      </c>
      <c r="D71" s="17" t="s">
        <v>25</v>
      </c>
      <c r="E71" s="15" t="s">
        <v>26</v>
      </c>
      <c r="F71" s="15" t="s">
        <v>225</v>
      </c>
      <c r="G71" s="18" t="s">
        <v>28</v>
      </c>
      <c r="H71" s="19">
        <v>39452</v>
      </c>
      <c r="I71" s="20">
        <f t="shared" si="4"/>
        <v>39818</v>
      </c>
      <c r="J71" s="21">
        <v>5158</v>
      </c>
      <c r="K71" s="22">
        <v>148.03460000000001</v>
      </c>
      <c r="L71" s="26"/>
      <c r="M71" s="22">
        <v>156.8032</v>
      </c>
      <c r="N71" s="22"/>
      <c r="O71" s="21">
        <v>5158</v>
      </c>
    </row>
    <row r="72" spans="1:15" x14ac:dyDescent="0.3">
      <c r="A72" s="79">
        <v>65</v>
      </c>
      <c r="B72" s="15" t="s">
        <v>226</v>
      </c>
      <c r="C72" s="16" t="s">
        <v>227</v>
      </c>
      <c r="D72" s="17" t="s">
        <v>35</v>
      </c>
      <c r="E72" s="15" t="s">
        <v>36</v>
      </c>
      <c r="F72" s="15" t="s">
        <v>228</v>
      </c>
      <c r="G72" s="18" t="s">
        <v>28</v>
      </c>
      <c r="H72" s="19">
        <v>41153</v>
      </c>
      <c r="I72" s="20">
        <f t="shared" si="4"/>
        <v>41518</v>
      </c>
      <c r="J72" s="25">
        <v>5158</v>
      </c>
      <c r="K72" s="22"/>
      <c r="L72" s="26"/>
      <c r="M72" s="22"/>
      <c r="N72" s="22"/>
      <c r="O72" s="21">
        <v>5158</v>
      </c>
    </row>
    <row r="73" spans="1:15" x14ac:dyDescent="0.3">
      <c r="A73" s="79">
        <v>66</v>
      </c>
      <c r="B73" s="15" t="s">
        <v>229</v>
      </c>
      <c r="C73" s="16" t="s">
        <v>230</v>
      </c>
      <c r="D73" s="17" t="s">
        <v>35</v>
      </c>
      <c r="E73" s="15" t="s">
        <v>231</v>
      </c>
      <c r="F73" s="15" t="s">
        <v>92</v>
      </c>
      <c r="G73" s="18" t="s">
        <v>28</v>
      </c>
      <c r="H73" s="19">
        <v>41122</v>
      </c>
      <c r="I73" s="20">
        <f t="shared" si="4"/>
        <v>41487</v>
      </c>
      <c r="J73" s="21">
        <v>14000</v>
      </c>
      <c r="K73" s="22">
        <v>401.8</v>
      </c>
      <c r="L73" s="26"/>
      <c r="M73" s="22">
        <v>425.6</v>
      </c>
      <c r="N73" s="22"/>
      <c r="O73" s="21">
        <v>13172.6</v>
      </c>
    </row>
    <row r="74" spans="1:15" x14ac:dyDescent="0.3">
      <c r="A74" s="79">
        <v>67</v>
      </c>
      <c r="B74" s="15" t="s">
        <v>232</v>
      </c>
      <c r="C74" s="16" t="s">
        <v>233</v>
      </c>
      <c r="D74" s="17" t="s">
        <v>35</v>
      </c>
      <c r="E74" s="15" t="s">
        <v>36</v>
      </c>
      <c r="F74" s="15" t="s">
        <v>71</v>
      </c>
      <c r="G74" s="18" t="s">
        <v>28</v>
      </c>
      <c r="H74" s="19">
        <v>39692</v>
      </c>
      <c r="I74" s="20">
        <f t="shared" si="4"/>
        <v>40057</v>
      </c>
      <c r="J74" s="21">
        <v>8000</v>
      </c>
      <c r="K74" s="22">
        <v>287</v>
      </c>
      <c r="L74" s="26"/>
      <c r="M74" s="22">
        <v>304</v>
      </c>
      <c r="N74" s="22"/>
      <c r="O74" s="21">
        <v>7409</v>
      </c>
    </row>
    <row r="75" spans="1:15" x14ac:dyDescent="0.3">
      <c r="A75" s="79">
        <v>68</v>
      </c>
      <c r="B75" s="15" t="s">
        <v>234</v>
      </c>
      <c r="C75" s="16" t="s">
        <v>235</v>
      </c>
      <c r="D75" s="17" t="s">
        <v>25</v>
      </c>
      <c r="E75" s="15" t="s">
        <v>182</v>
      </c>
      <c r="F75" s="15" t="s">
        <v>67</v>
      </c>
      <c r="G75" s="18" t="s">
        <v>28</v>
      </c>
      <c r="H75" s="19">
        <v>39722</v>
      </c>
      <c r="I75" s="20">
        <f t="shared" si="4"/>
        <v>40087</v>
      </c>
      <c r="J75" s="21">
        <v>17500</v>
      </c>
      <c r="K75" s="22">
        <v>502.25</v>
      </c>
      <c r="L75" s="26"/>
      <c r="M75" s="22">
        <v>532</v>
      </c>
      <c r="N75" s="22"/>
      <c r="O75" s="21">
        <v>16465.75</v>
      </c>
    </row>
    <row r="76" spans="1:15" x14ac:dyDescent="0.3">
      <c r="A76" s="79">
        <v>69</v>
      </c>
      <c r="B76" s="15" t="s">
        <v>237</v>
      </c>
      <c r="C76" s="16" t="s">
        <v>238</v>
      </c>
      <c r="D76" s="17" t="s">
        <v>25</v>
      </c>
      <c r="E76" s="15" t="s">
        <v>83</v>
      </c>
      <c r="F76" s="15" t="s">
        <v>239</v>
      </c>
      <c r="G76" s="18" t="s">
        <v>28</v>
      </c>
      <c r="H76" s="19">
        <v>40819</v>
      </c>
      <c r="I76" s="20">
        <f t="shared" si="4"/>
        <v>41185</v>
      </c>
      <c r="J76" s="25">
        <v>5158</v>
      </c>
      <c r="K76" s="22"/>
      <c r="L76" s="26"/>
      <c r="M76" s="22"/>
      <c r="N76" s="22"/>
      <c r="O76" s="21">
        <v>5158</v>
      </c>
    </row>
    <row r="77" spans="1:15" x14ac:dyDescent="0.3">
      <c r="A77" s="79">
        <v>70</v>
      </c>
      <c r="B77" s="15" t="s">
        <v>240</v>
      </c>
      <c r="C77" s="16" t="s">
        <v>241</v>
      </c>
      <c r="D77" s="17" t="s">
        <v>35</v>
      </c>
      <c r="E77" s="15" t="s">
        <v>36</v>
      </c>
      <c r="F77" s="15" t="s">
        <v>222</v>
      </c>
      <c r="G77" s="18" t="s">
        <v>28</v>
      </c>
      <c r="H77" s="19">
        <v>41061</v>
      </c>
      <c r="I77" s="20">
        <f t="shared" si="4"/>
        <v>41426</v>
      </c>
      <c r="J77" s="21">
        <v>5158</v>
      </c>
      <c r="K77" s="22">
        <v>148.03460000000001</v>
      </c>
      <c r="L77" s="26"/>
      <c r="M77" s="22">
        <v>156.8032</v>
      </c>
      <c r="N77" s="22"/>
      <c r="O77" s="21">
        <v>5158</v>
      </c>
    </row>
    <row r="78" spans="1:15" ht="16.5" customHeight="1" x14ac:dyDescent="0.3">
      <c r="A78" s="79">
        <v>71</v>
      </c>
      <c r="B78" s="15" t="s">
        <v>242</v>
      </c>
      <c r="C78" s="16" t="s">
        <v>243</v>
      </c>
      <c r="D78" s="17" t="s">
        <v>25</v>
      </c>
      <c r="E78" s="15" t="s">
        <v>26</v>
      </c>
      <c r="F78" s="15" t="s">
        <v>59</v>
      </c>
      <c r="G78" s="18" t="s">
        <v>28</v>
      </c>
      <c r="H78" s="19">
        <v>40075</v>
      </c>
      <c r="I78" s="20">
        <f t="shared" si="4"/>
        <v>40440</v>
      </c>
      <c r="J78" s="21">
        <v>5158</v>
      </c>
      <c r="K78" s="22">
        <v>148.03460000000001</v>
      </c>
      <c r="L78" s="26"/>
      <c r="M78" s="22">
        <v>156.8032</v>
      </c>
      <c r="N78" s="22"/>
      <c r="O78" s="21">
        <v>5158</v>
      </c>
    </row>
    <row r="79" spans="1:15" x14ac:dyDescent="0.3">
      <c r="A79" s="79">
        <v>72</v>
      </c>
      <c r="B79" s="15" t="s">
        <v>245</v>
      </c>
      <c r="C79" s="80" t="s">
        <v>246</v>
      </c>
      <c r="D79" s="17" t="s">
        <v>25</v>
      </c>
      <c r="E79" s="15" t="s">
        <v>26</v>
      </c>
      <c r="F79" s="15" t="s">
        <v>247</v>
      </c>
      <c r="G79" s="18" t="s">
        <v>28</v>
      </c>
      <c r="H79" s="20">
        <v>44198</v>
      </c>
      <c r="I79" s="20"/>
      <c r="J79" s="21">
        <v>5158</v>
      </c>
      <c r="K79" s="22"/>
      <c r="L79" s="26"/>
      <c r="M79" s="22"/>
      <c r="N79" s="22"/>
      <c r="O79" s="21">
        <v>5158</v>
      </c>
    </row>
    <row r="80" spans="1:15" x14ac:dyDescent="0.3">
      <c r="A80" s="79">
        <v>73</v>
      </c>
      <c r="B80" s="15" t="s">
        <v>248</v>
      </c>
      <c r="C80" s="16" t="s">
        <v>249</v>
      </c>
      <c r="D80" s="17" t="s">
        <v>25</v>
      </c>
      <c r="E80" s="15" t="s">
        <v>250</v>
      </c>
      <c r="F80" s="15" t="s">
        <v>251</v>
      </c>
      <c r="G80" s="18" t="s">
        <v>28</v>
      </c>
      <c r="H80" s="19">
        <v>42156</v>
      </c>
      <c r="I80" s="20">
        <f t="shared" ref="I80:I91" si="5">EDATE(H80,12)</f>
        <v>42522</v>
      </c>
      <c r="J80" s="25">
        <v>5158</v>
      </c>
      <c r="K80" s="22"/>
      <c r="L80" s="26"/>
      <c r="M80" s="22"/>
      <c r="N80" s="22"/>
      <c r="O80" s="21">
        <v>5158</v>
      </c>
    </row>
    <row r="81" spans="1:15" x14ac:dyDescent="0.3">
      <c r="A81" s="79">
        <v>74</v>
      </c>
      <c r="B81" s="15" t="s">
        <v>252</v>
      </c>
      <c r="C81" s="16" t="s">
        <v>253</v>
      </c>
      <c r="D81" s="17" t="s">
        <v>35</v>
      </c>
      <c r="E81" s="15" t="s">
        <v>131</v>
      </c>
      <c r="F81" s="15" t="s">
        <v>254</v>
      </c>
      <c r="G81" s="18" t="s">
        <v>28</v>
      </c>
      <c r="H81" s="19">
        <v>40262</v>
      </c>
      <c r="I81" s="20">
        <f t="shared" si="5"/>
        <v>40627</v>
      </c>
      <c r="J81" s="21">
        <v>8200</v>
      </c>
      <c r="K81" s="22">
        <v>287</v>
      </c>
      <c r="L81" s="26"/>
      <c r="M81" s="22">
        <v>304</v>
      </c>
      <c r="N81" s="22"/>
      <c r="O81" s="21">
        <v>7609</v>
      </c>
    </row>
    <row r="82" spans="1:15" x14ac:dyDescent="0.3">
      <c r="A82" s="79">
        <v>75</v>
      </c>
      <c r="B82" s="15" t="s">
        <v>255</v>
      </c>
      <c r="C82" s="16" t="s">
        <v>253</v>
      </c>
      <c r="D82" s="17" t="s">
        <v>25</v>
      </c>
      <c r="E82" s="15" t="s">
        <v>218</v>
      </c>
      <c r="F82" s="15" t="s">
        <v>256</v>
      </c>
      <c r="G82" s="18" t="s">
        <v>28</v>
      </c>
      <c r="H82" s="19">
        <v>39661</v>
      </c>
      <c r="I82" s="20">
        <f t="shared" si="5"/>
        <v>40026</v>
      </c>
      <c r="J82" s="21">
        <v>5158</v>
      </c>
      <c r="K82" s="22">
        <v>148.03460000000001</v>
      </c>
      <c r="L82" s="26"/>
      <c r="M82" s="22">
        <v>156.8032</v>
      </c>
      <c r="N82" s="22"/>
      <c r="O82" s="21">
        <v>5158</v>
      </c>
    </row>
    <row r="83" spans="1:15" x14ac:dyDescent="0.3">
      <c r="A83" s="79">
        <v>76</v>
      </c>
      <c r="B83" s="15" t="s">
        <v>258</v>
      </c>
      <c r="C83" s="16" t="s">
        <v>259</v>
      </c>
      <c r="D83" s="17" t="s">
        <v>25</v>
      </c>
      <c r="E83" s="15" t="s">
        <v>26</v>
      </c>
      <c r="F83" s="15" t="s">
        <v>260</v>
      </c>
      <c r="G83" s="18" t="s">
        <v>28</v>
      </c>
      <c r="H83" s="19">
        <v>41153</v>
      </c>
      <c r="I83" s="20">
        <f t="shared" si="5"/>
        <v>41518</v>
      </c>
      <c r="J83" s="21">
        <v>5158</v>
      </c>
      <c r="K83" s="22">
        <v>148.03460000000001</v>
      </c>
      <c r="L83" s="26"/>
      <c r="M83" s="22">
        <v>156.8032</v>
      </c>
      <c r="N83" s="22"/>
      <c r="O83" s="21">
        <v>5158</v>
      </c>
    </row>
    <row r="84" spans="1:15" x14ac:dyDescent="0.3">
      <c r="A84" s="79">
        <v>77</v>
      </c>
      <c r="B84" s="15" t="s">
        <v>261</v>
      </c>
      <c r="C84" s="16" t="s">
        <v>262</v>
      </c>
      <c r="D84" s="17" t="s">
        <v>25</v>
      </c>
      <c r="E84" s="15" t="s">
        <v>26</v>
      </c>
      <c r="F84" s="15" t="s">
        <v>146</v>
      </c>
      <c r="G84" s="18" t="s">
        <v>28</v>
      </c>
      <c r="H84" s="19">
        <v>39661</v>
      </c>
      <c r="I84" s="20">
        <f t="shared" si="5"/>
        <v>40026</v>
      </c>
      <c r="J84" s="21">
        <v>5158</v>
      </c>
      <c r="K84" s="22">
        <v>148.03460000000001</v>
      </c>
      <c r="L84" s="26"/>
      <c r="M84" s="22">
        <v>156.8032</v>
      </c>
      <c r="N84" s="22"/>
      <c r="O84" s="21">
        <v>5158</v>
      </c>
    </row>
    <row r="85" spans="1:15" x14ac:dyDescent="0.3">
      <c r="A85" s="79">
        <v>78</v>
      </c>
      <c r="B85" s="29" t="s">
        <v>263</v>
      </c>
      <c r="C85" s="80" t="s">
        <v>264</v>
      </c>
      <c r="D85" s="17" t="s">
        <v>35</v>
      </c>
      <c r="E85" s="29" t="s">
        <v>265</v>
      </c>
      <c r="F85" s="29" t="s">
        <v>266</v>
      </c>
      <c r="G85" s="18" t="s">
        <v>28</v>
      </c>
      <c r="H85" s="20">
        <v>41730</v>
      </c>
      <c r="I85" s="20">
        <f t="shared" si="5"/>
        <v>42095</v>
      </c>
      <c r="J85" s="25">
        <v>5158</v>
      </c>
      <c r="K85" s="22"/>
      <c r="L85" s="26"/>
      <c r="M85" s="22"/>
      <c r="N85" s="22"/>
      <c r="O85" s="21">
        <v>5158</v>
      </c>
    </row>
    <row r="86" spans="1:15" x14ac:dyDescent="0.3">
      <c r="A86" s="79">
        <v>79</v>
      </c>
      <c r="B86" s="15" t="s">
        <v>267</v>
      </c>
      <c r="C86" s="16" t="s">
        <v>268</v>
      </c>
      <c r="D86" s="17" t="s">
        <v>25</v>
      </c>
      <c r="E86" s="15" t="s">
        <v>26</v>
      </c>
      <c r="F86" s="15" t="s">
        <v>269</v>
      </c>
      <c r="G86" s="18" t="s">
        <v>28</v>
      </c>
      <c r="H86" s="19">
        <v>41000</v>
      </c>
      <c r="I86" s="20">
        <f t="shared" si="5"/>
        <v>41365</v>
      </c>
      <c r="J86" s="21">
        <v>5158</v>
      </c>
      <c r="K86" s="22">
        <v>148.03460000000001</v>
      </c>
      <c r="L86" s="26"/>
      <c r="M86" s="22">
        <v>156.8032</v>
      </c>
      <c r="N86" s="22"/>
      <c r="O86" s="21">
        <v>5158</v>
      </c>
    </row>
    <row r="87" spans="1:15" x14ac:dyDescent="0.3">
      <c r="A87" s="79">
        <v>80</v>
      </c>
      <c r="B87" s="15" t="s">
        <v>270</v>
      </c>
      <c r="C87" s="80" t="s">
        <v>271</v>
      </c>
      <c r="D87" s="17" t="s">
        <v>35</v>
      </c>
      <c r="E87" s="15" t="s">
        <v>131</v>
      </c>
      <c r="F87" s="15" t="s">
        <v>130</v>
      </c>
      <c r="G87" s="18" t="s">
        <v>28</v>
      </c>
      <c r="H87" s="20">
        <v>40074</v>
      </c>
      <c r="I87" s="20">
        <f t="shared" si="5"/>
        <v>40439</v>
      </c>
      <c r="J87" s="21">
        <v>12000</v>
      </c>
      <c r="K87" s="22">
        <v>344.4</v>
      </c>
      <c r="L87" s="26"/>
      <c r="M87" s="22">
        <v>364.8</v>
      </c>
      <c r="N87" s="22"/>
      <c r="O87" s="21">
        <v>11290.8</v>
      </c>
    </row>
    <row r="88" spans="1:15" x14ac:dyDescent="0.3">
      <c r="A88" s="79">
        <v>81</v>
      </c>
      <c r="B88" s="15" t="s">
        <v>272</v>
      </c>
      <c r="C88" s="80" t="s">
        <v>273</v>
      </c>
      <c r="D88" s="17" t="s">
        <v>25</v>
      </c>
      <c r="E88" s="15" t="s">
        <v>114</v>
      </c>
      <c r="F88" s="15" t="s">
        <v>247</v>
      </c>
      <c r="G88" s="18" t="s">
        <v>28</v>
      </c>
      <c r="H88" s="20">
        <v>40848</v>
      </c>
      <c r="I88" s="20">
        <f t="shared" si="5"/>
        <v>41214</v>
      </c>
      <c r="J88" s="21">
        <v>8600</v>
      </c>
      <c r="K88" s="22">
        <v>287</v>
      </c>
      <c r="L88" s="26"/>
      <c r="M88" s="22">
        <v>304</v>
      </c>
      <c r="N88" s="22"/>
      <c r="O88" s="21">
        <v>8009</v>
      </c>
    </row>
    <row r="89" spans="1:15" x14ac:dyDescent="0.3">
      <c r="A89" s="79">
        <v>82</v>
      </c>
      <c r="B89" s="15" t="s">
        <v>226</v>
      </c>
      <c r="C89" s="16" t="s">
        <v>274</v>
      </c>
      <c r="D89" s="17" t="s">
        <v>35</v>
      </c>
      <c r="E89" s="15" t="s">
        <v>103</v>
      </c>
      <c r="F89" s="15" t="s">
        <v>275</v>
      </c>
      <c r="G89" s="18" t="s">
        <v>28</v>
      </c>
      <c r="H89" s="19">
        <v>41122</v>
      </c>
      <c r="I89" s="20">
        <f t="shared" si="5"/>
        <v>41487</v>
      </c>
      <c r="J89" s="21">
        <v>8300</v>
      </c>
      <c r="K89" s="22">
        <v>287</v>
      </c>
      <c r="L89" s="26"/>
      <c r="M89" s="22">
        <v>304</v>
      </c>
      <c r="N89" s="22"/>
      <c r="O89" s="21">
        <v>7709</v>
      </c>
    </row>
    <row r="90" spans="1:15" x14ac:dyDescent="0.3">
      <c r="A90" s="79">
        <v>83</v>
      </c>
      <c r="B90" s="15" t="s">
        <v>276</v>
      </c>
      <c r="C90" s="16" t="s">
        <v>277</v>
      </c>
      <c r="D90" s="17" t="s">
        <v>25</v>
      </c>
      <c r="E90" s="15" t="s">
        <v>26</v>
      </c>
      <c r="F90" s="15" t="s">
        <v>278</v>
      </c>
      <c r="G90" s="18" t="s">
        <v>28</v>
      </c>
      <c r="H90" s="19">
        <v>41487</v>
      </c>
      <c r="I90" s="20">
        <f t="shared" si="5"/>
        <v>41852</v>
      </c>
      <c r="J90" s="21">
        <v>5158</v>
      </c>
      <c r="K90" s="22">
        <v>148.03460000000001</v>
      </c>
      <c r="L90" s="26"/>
      <c r="M90" s="22">
        <v>156.8032</v>
      </c>
      <c r="N90" s="22"/>
      <c r="O90" s="21">
        <v>5158</v>
      </c>
    </row>
    <row r="91" spans="1:15" x14ac:dyDescent="0.3">
      <c r="A91" s="79">
        <v>84</v>
      </c>
      <c r="B91" s="15" t="s">
        <v>279</v>
      </c>
      <c r="C91" s="16" t="s">
        <v>280</v>
      </c>
      <c r="D91" s="17" t="s">
        <v>25</v>
      </c>
      <c r="E91" s="15" t="s">
        <v>250</v>
      </c>
      <c r="F91" s="15" t="s">
        <v>113</v>
      </c>
      <c r="G91" s="18" t="s">
        <v>28</v>
      </c>
      <c r="H91" s="19">
        <v>41153</v>
      </c>
      <c r="I91" s="20">
        <f t="shared" si="5"/>
        <v>41518</v>
      </c>
      <c r="J91" s="25">
        <v>5158</v>
      </c>
      <c r="K91" s="22"/>
      <c r="L91" s="26"/>
      <c r="M91" s="22"/>
      <c r="N91" s="22"/>
      <c r="O91" s="21">
        <v>5158</v>
      </c>
    </row>
    <row r="92" spans="1:15" x14ac:dyDescent="0.3">
      <c r="A92" s="79">
        <v>85</v>
      </c>
      <c r="B92" s="15" t="s">
        <v>281</v>
      </c>
      <c r="C92" s="16" t="s">
        <v>282</v>
      </c>
      <c r="D92" s="17" t="s">
        <v>25</v>
      </c>
      <c r="E92" s="15" t="s">
        <v>283</v>
      </c>
      <c r="F92" s="15" t="s">
        <v>284</v>
      </c>
      <c r="G92" s="18" t="s">
        <v>28</v>
      </c>
      <c r="H92" s="16"/>
      <c r="I92" s="20"/>
      <c r="J92" s="25">
        <v>5158</v>
      </c>
      <c r="K92" s="22"/>
      <c r="L92" s="26"/>
      <c r="M92" s="22"/>
      <c r="N92" s="22"/>
      <c r="O92" s="21">
        <v>5158</v>
      </c>
    </row>
    <row r="93" spans="1:15" x14ac:dyDescent="0.3">
      <c r="A93" s="79">
        <v>86</v>
      </c>
      <c r="B93" s="15" t="s">
        <v>285</v>
      </c>
      <c r="C93" s="16" t="s">
        <v>286</v>
      </c>
      <c r="D93" s="17" t="s">
        <v>35</v>
      </c>
      <c r="E93" s="15" t="s">
        <v>287</v>
      </c>
      <c r="F93" s="15" t="s">
        <v>288</v>
      </c>
      <c r="G93" s="18" t="s">
        <v>28</v>
      </c>
      <c r="H93" s="19">
        <v>40454</v>
      </c>
      <c r="I93" s="20"/>
      <c r="J93" s="21">
        <v>10000</v>
      </c>
      <c r="K93" s="22"/>
      <c r="L93" s="26"/>
      <c r="M93" s="22"/>
      <c r="N93" s="22"/>
      <c r="O93" s="21">
        <v>10000</v>
      </c>
    </row>
    <row r="94" spans="1:15" x14ac:dyDescent="0.3">
      <c r="A94" s="79">
        <v>87</v>
      </c>
      <c r="B94" s="15" t="s">
        <v>289</v>
      </c>
      <c r="C94" s="16" t="s">
        <v>290</v>
      </c>
      <c r="D94" s="17" t="s">
        <v>25</v>
      </c>
      <c r="E94" s="15" t="s">
        <v>26</v>
      </c>
      <c r="F94" s="15" t="s">
        <v>291</v>
      </c>
      <c r="G94" s="18" t="s">
        <v>28</v>
      </c>
      <c r="H94" s="19">
        <v>41061</v>
      </c>
      <c r="I94" s="20">
        <f>EDATE(H94,12)</f>
        <v>41426</v>
      </c>
      <c r="J94" s="21">
        <v>5158</v>
      </c>
      <c r="K94" s="22">
        <v>148.03460000000001</v>
      </c>
      <c r="L94" s="26"/>
      <c r="M94" s="22">
        <v>156.8032</v>
      </c>
      <c r="N94" s="22"/>
      <c r="O94" s="21">
        <v>5158</v>
      </c>
    </row>
    <row r="95" spans="1:15" x14ac:dyDescent="0.3">
      <c r="A95" s="79">
        <v>88</v>
      </c>
      <c r="B95" s="15" t="s">
        <v>292</v>
      </c>
      <c r="C95" s="16" t="s">
        <v>293</v>
      </c>
      <c r="D95" s="17" t="s">
        <v>35</v>
      </c>
      <c r="E95" s="15" t="s">
        <v>36</v>
      </c>
      <c r="F95" s="15" t="s">
        <v>257</v>
      </c>
      <c r="G95" s="18" t="s">
        <v>28</v>
      </c>
      <c r="H95" s="19">
        <v>40634</v>
      </c>
      <c r="I95" s="20">
        <f>EDATE(H95,12)</f>
        <v>41000</v>
      </c>
      <c r="J95" s="21">
        <v>5158</v>
      </c>
      <c r="K95" s="22">
        <v>148.03460000000001</v>
      </c>
      <c r="L95" s="26"/>
      <c r="M95" s="22">
        <v>156.8032</v>
      </c>
      <c r="N95" s="22"/>
      <c r="O95" s="21">
        <v>5158</v>
      </c>
    </row>
    <row r="96" spans="1:15" x14ac:dyDescent="0.3">
      <c r="A96" s="79">
        <v>89</v>
      </c>
      <c r="B96" s="15" t="s">
        <v>294</v>
      </c>
      <c r="C96" s="16" t="s">
        <v>100</v>
      </c>
      <c r="D96" s="17" t="s">
        <v>35</v>
      </c>
      <c r="E96" s="15" t="s">
        <v>36</v>
      </c>
      <c r="F96" s="15" t="s">
        <v>60</v>
      </c>
      <c r="G96" s="18" t="s">
        <v>28</v>
      </c>
      <c r="H96" s="19">
        <v>39452</v>
      </c>
      <c r="I96" s="20">
        <f t="shared" ref="I96:I114" si="6">EDATE(H96,12)</f>
        <v>39818</v>
      </c>
      <c r="J96" s="21">
        <v>5158</v>
      </c>
      <c r="K96" s="22">
        <v>148.03460000000001</v>
      </c>
      <c r="L96" s="26"/>
      <c r="M96" s="22">
        <v>156.8032</v>
      </c>
      <c r="N96" s="22"/>
      <c r="O96" s="21">
        <v>5158</v>
      </c>
    </row>
    <row r="97" spans="1:15" x14ac:dyDescent="0.3">
      <c r="A97" s="79">
        <v>90</v>
      </c>
      <c r="B97" s="15" t="s">
        <v>295</v>
      </c>
      <c r="C97" s="16" t="s">
        <v>296</v>
      </c>
      <c r="D97" s="17" t="s">
        <v>35</v>
      </c>
      <c r="E97" s="15" t="s">
        <v>36</v>
      </c>
      <c r="F97" s="15" t="s">
        <v>256</v>
      </c>
      <c r="G97" s="18" t="s">
        <v>28</v>
      </c>
      <c r="H97" s="19">
        <v>39661</v>
      </c>
      <c r="I97" s="20">
        <f t="shared" si="6"/>
        <v>40026</v>
      </c>
      <c r="J97" s="21">
        <v>5158</v>
      </c>
      <c r="K97" s="22">
        <v>148.03460000000001</v>
      </c>
      <c r="L97" s="26"/>
      <c r="M97" s="22">
        <v>156.8032</v>
      </c>
      <c r="N97" s="22"/>
      <c r="O97" s="21">
        <v>5158</v>
      </c>
    </row>
    <row r="98" spans="1:15" x14ac:dyDescent="0.3">
      <c r="A98" s="79">
        <v>91</v>
      </c>
      <c r="B98" s="15" t="s">
        <v>297</v>
      </c>
      <c r="C98" s="16" t="s">
        <v>298</v>
      </c>
      <c r="D98" s="17" t="s">
        <v>35</v>
      </c>
      <c r="E98" s="15" t="s">
        <v>299</v>
      </c>
      <c r="F98" s="15" t="s">
        <v>300</v>
      </c>
      <c r="G98" s="18" t="s">
        <v>28</v>
      </c>
      <c r="H98" s="19">
        <v>41426</v>
      </c>
      <c r="I98" s="20">
        <f t="shared" si="6"/>
        <v>41791</v>
      </c>
      <c r="J98" s="21">
        <v>10000</v>
      </c>
      <c r="K98" s="22">
        <v>287</v>
      </c>
      <c r="L98" s="26"/>
      <c r="M98" s="22">
        <v>304</v>
      </c>
      <c r="N98" s="22"/>
      <c r="O98" s="21">
        <v>9409</v>
      </c>
    </row>
    <row r="99" spans="1:15" x14ac:dyDescent="0.3">
      <c r="A99" s="79">
        <v>92</v>
      </c>
      <c r="B99" s="15" t="s">
        <v>301</v>
      </c>
      <c r="C99" s="16" t="s">
        <v>302</v>
      </c>
      <c r="D99" s="17" t="s">
        <v>35</v>
      </c>
      <c r="E99" s="15" t="s">
        <v>303</v>
      </c>
      <c r="F99" s="15" t="s">
        <v>304</v>
      </c>
      <c r="G99" s="18" t="s">
        <v>28</v>
      </c>
      <c r="H99" s="19">
        <v>40831</v>
      </c>
      <c r="I99" s="20">
        <f t="shared" si="6"/>
        <v>41197</v>
      </c>
      <c r="J99" s="21">
        <v>12000</v>
      </c>
      <c r="K99" s="22">
        <v>344.4</v>
      </c>
      <c r="L99" s="26"/>
      <c r="M99" s="22">
        <v>364.8</v>
      </c>
      <c r="N99" s="22"/>
      <c r="O99" s="21">
        <v>11290.8</v>
      </c>
    </row>
    <row r="100" spans="1:15" x14ac:dyDescent="0.3">
      <c r="A100" s="79">
        <v>93</v>
      </c>
      <c r="B100" s="15" t="s">
        <v>305</v>
      </c>
      <c r="C100" s="16" t="s">
        <v>306</v>
      </c>
      <c r="D100" s="17" t="s">
        <v>25</v>
      </c>
      <c r="E100" s="15" t="s">
        <v>70</v>
      </c>
      <c r="F100" s="15" t="s">
        <v>307</v>
      </c>
      <c r="G100" s="18" t="s">
        <v>28</v>
      </c>
      <c r="H100" s="19">
        <v>39905</v>
      </c>
      <c r="I100" s="20">
        <f t="shared" si="6"/>
        <v>40270</v>
      </c>
      <c r="J100" s="21">
        <v>9000</v>
      </c>
      <c r="K100" s="22">
        <v>287</v>
      </c>
      <c r="L100" s="26"/>
      <c r="M100" s="22">
        <v>304</v>
      </c>
      <c r="N100" s="22"/>
      <c r="O100" s="21">
        <v>8409</v>
      </c>
    </row>
    <row r="101" spans="1:15" x14ac:dyDescent="0.3">
      <c r="A101" s="79">
        <v>94</v>
      </c>
      <c r="B101" s="15" t="s">
        <v>232</v>
      </c>
      <c r="C101" s="16" t="s">
        <v>308</v>
      </c>
      <c r="D101" s="17" t="s">
        <v>35</v>
      </c>
      <c r="E101" s="15" t="s">
        <v>103</v>
      </c>
      <c r="F101" s="15" t="s">
        <v>309</v>
      </c>
      <c r="G101" s="18" t="s">
        <v>28</v>
      </c>
      <c r="H101" s="19">
        <v>42217</v>
      </c>
      <c r="I101" s="20">
        <f t="shared" si="6"/>
        <v>42583</v>
      </c>
      <c r="J101" s="25">
        <v>5158</v>
      </c>
      <c r="K101" s="22"/>
      <c r="L101" s="26"/>
      <c r="M101" s="22"/>
      <c r="N101" s="22"/>
      <c r="O101" s="21">
        <v>5158</v>
      </c>
    </row>
    <row r="102" spans="1:15" x14ac:dyDescent="0.3">
      <c r="A102" s="79">
        <v>95</v>
      </c>
      <c r="B102" s="15" t="s">
        <v>310</v>
      </c>
      <c r="C102" s="16" t="s">
        <v>311</v>
      </c>
      <c r="D102" s="17" t="s">
        <v>35</v>
      </c>
      <c r="E102" s="15" t="s">
        <v>36</v>
      </c>
      <c r="F102" s="15" t="s">
        <v>312</v>
      </c>
      <c r="G102" s="18" t="s">
        <v>28</v>
      </c>
      <c r="H102" s="19">
        <v>40634</v>
      </c>
      <c r="I102" s="20">
        <f t="shared" si="6"/>
        <v>41000</v>
      </c>
      <c r="J102" s="21">
        <v>5158</v>
      </c>
      <c r="K102" s="22">
        <v>148.03460000000001</v>
      </c>
      <c r="L102" s="26"/>
      <c r="M102" s="22">
        <v>156.8032</v>
      </c>
      <c r="N102" s="22"/>
      <c r="O102" s="21">
        <v>5158</v>
      </c>
    </row>
    <row r="103" spans="1:15" x14ac:dyDescent="0.3">
      <c r="A103" s="79">
        <v>96</v>
      </c>
      <c r="B103" s="15" t="s">
        <v>313</v>
      </c>
      <c r="C103" s="80" t="s">
        <v>314</v>
      </c>
      <c r="D103" s="17" t="s">
        <v>35</v>
      </c>
      <c r="E103" s="15" t="s">
        <v>45</v>
      </c>
      <c r="F103" s="15" t="s">
        <v>315</v>
      </c>
      <c r="G103" s="18" t="s">
        <v>28</v>
      </c>
      <c r="H103" s="20">
        <v>41365</v>
      </c>
      <c r="I103" s="20">
        <f t="shared" si="6"/>
        <v>41730</v>
      </c>
      <c r="J103" s="21">
        <v>5158</v>
      </c>
      <c r="K103" s="22">
        <v>148.03460000000001</v>
      </c>
      <c r="L103" s="26"/>
      <c r="M103" s="22">
        <v>156.8032</v>
      </c>
      <c r="N103" s="22"/>
      <c r="O103" s="21">
        <v>5158</v>
      </c>
    </row>
    <row r="104" spans="1:15" x14ac:dyDescent="0.3">
      <c r="A104" s="79">
        <v>97</v>
      </c>
      <c r="B104" s="15" t="s">
        <v>244</v>
      </c>
      <c r="C104" s="80" t="s">
        <v>316</v>
      </c>
      <c r="D104" s="17" t="s">
        <v>35</v>
      </c>
      <c r="E104" s="15" t="s">
        <v>265</v>
      </c>
      <c r="F104" s="15" t="s">
        <v>199</v>
      </c>
      <c r="G104" s="18" t="s">
        <v>28</v>
      </c>
      <c r="H104" s="20">
        <v>42948</v>
      </c>
      <c r="I104" s="20">
        <f t="shared" si="6"/>
        <v>43313</v>
      </c>
      <c r="J104" s="21">
        <v>7800</v>
      </c>
      <c r="K104" s="22"/>
      <c r="L104" s="26"/>
      <c r="M104" s="22"/>
      <c r="N104" s="22"/>
      <c r="O104" s="21">
        <v>7800</v>
      </c>
    </row>
    <row r="105" spans="1:15" x14ac:dyDescent="0.3">
      <c r="A105" s="79">
        <v>98</v>
      </c>
      <c r="B105" s="15" t="s">
        <v>317</v>
      </c>
      <c r="C105" s="16" t="s">
        <v>318</v>
      </c>
      <c r="D105" s="17" t="s">
        <v>35</v>
      </c>
      <c r="E105" s="15" t="s">
        <v>265</v>
      </c>
      <c r="F105" s="15" t="s">
        <v>319</v>
      </c>
      <c r="G105" s="18" t="s">
        <v>28</v>
      </c>
      <c r="H105" s="19">
        <v>41487</v>
      </c>
      <c r="I105" s="20">
        <f t="shared" si="6"/>
        <v>41852</v>
      </c>
      <c r="J105" s="25">
        <v>5158</v>
      </c>
      <c r="K105" s="22"/>
      <c r="L105" s="26"/>
      <c r="M105" s="22"/>
      <c r="N105" s="22"/>
      <c r="O105" s="21">
        <v>5158</v>
      </c>
    </row>
    <row r="106" spans="1:15" x14ac:dyDescent="0.3">
      <c r="A106" s="79">
        <v>99</v>
      </c>
      <c r="B106" s="15" t="s">
        <v>320</v>
      </c>
      <c r="C106" s="16" t="s">
        <v>321</v>
      </c>
      <c r="D106" s="17" t="s">
        <v>25</v>
      </c>
      <c r="E106" s="15" t="s">
        <v>322</v>
      </c>
      <c r="F106" s="15" t="s">
        <v>323</v>
      </c>
      <c r="G106" s="18" t="s">
        <v>28</v>
      </c>
      <c r="H106" s="19">
        <v>42401</v>
      </c>
      <c r="I106" s="20">
        <f t="shared" si="6"/>
        <v>42767</v>
      </c>
      <c r="J106" s="25">
        <v>5158</v>
      </c>
      <c r="K106" s="22"/>
      <c r="L106" s="26"/>
      <c r="M106" s="22"/>
      <c r="N106" s="22"/>
      <c r="O106" s="21">
        <v>5158</v>
      </c>
    </row>
    <row r="107" spans="1:15" x14ac:dyDescent="0.3">
      <c r="A107" s="79">
        <v>100</v>
      </c>
      <c r="B107" s="15" t="s">
        <v>324</v>
      </c>
      <c r="C107" s="16" t="s">
        <v>325</v>
      </c>
      <c r="D107" s="17" t="s">
        <v>25</v>
      </c>
      <c r="E107" s="15" t="s">
        <v>26</v>
      </c>
      <c r="F107" s="15" t="s">
        <v>326</v>
      </c>
      <c r="G107" s="18" t="s">
        <v>28</v>
      </c>
      <c r="H107" s="19">
        <v>39722</v>
      </c>
      <c r="I107" s="20">
        <f t="shared" si="6"/>
        <v>40087</v>
      </c>
      <c r="J107" s="21">
        <v>5158</v>
      </c>
      <c r="K107" s="22">
        <v>148.03460000000001</v>
      </c>
      <c r="L107" s="26"/>
      <c r="M107" s="22">
        <v>156.8032</v>
      </c>
      <c r="N107" s="22"/>
      <c r="O107" s="21">
        <v>5158</v>
      </c>
    </row>
    <row r="108" spans="1:15" x14ac:dyDescent="0.3">
      <c r="A108" s="79">
        <v>101</v>
      </c>
      <c r="B108" s="15" t="s">
        <v>327</v>
      </c>
      <c r="C108" s="16" t="s">
        <v>328</v>
      </c>
      <c r="D108" s="17" t="s">
        <v>35</v>
      </c>
      <c r="E108" s="15" t="s">
        <v>36</v>
      </c>
      <c r="F108" s="15" t="s">
        <v>127</v>
      </c>
      <c r="G108" s="18" t="s">
        <v>28</v>
      </c>
      <c r="H108" s="19">
        <v>41122</v>
      </c>
      <c r="I108" s="20">
        <f t="shared" si="6"/>
        <v>41487</v>
      </c>
      <c r="J108" s="21">
        <v>7300</v>
      </c>
      <c r="K108" s="22">
        <v>287</v>
      </c>
      <c r="L108" s="26"/>
      <c r="M108" s="22">
        <v>304</v>
      </c>
      <c r="N108" s="22"/>
      <c r="O108" s="21">
        <v>6709</v>
      </c>
    </row>
    <row r="109" spans="1:15" x14ac:dyDescent="0.3">
      <c r="A109" s="79">
        <v>102</v>
      </c>
      <c r="B109" s="15" t="s">
        <v>329</v>
      </c>
      <c r="C109" s="16" t="s">
        <v>330</v>
      </c>
      <c r="D109" s="17" t="s">
        <v>35</v>
      </c>
      <c r="E109" s="15" t="s">
        <v>36</v>
      </c>
      <c r="F109" s="15" t="s">
        <v>225</v>
      </c>
      <c r="G109" s="18" t="s">
        <v>28</v>
      </c>
      <c r="H109" s="19">
        <v>39661</v>
      </c>
      <c r="I109" s="20">
        <f t="shared" si="6"/>
        <v>40026</v>
      </c>
      <c r="J109" s="21">
        <v>5158</v>
      </c>
      <c r="K109" s="22">
        <v>148.03460000000001</v>
      </c>
      <c r="L109" s="26"/>
      <c r="M109" s="22">
        <v>156.8032</v>
      </c>
      <c r="N109" s="22"/>
      <c r="O109" s="21">
        <v>5158</v>
      </c>
    </row>
    <row r="110" spans="1:15" x14ac:dyDescent="0.3">
      <c r="A110" s="79">
        <v>103</v>
      </c>
      <c r="B110" s="15" t="s">
        <v>331</v>
      </c>
      <c r="C110" s="16" t="s">
        <v>332</v>
      </c>
      <c r="D110" s="17" t="s">
        <v>25</v>
      </c>
      <c r="E110" s="15" t="s">
        <v>26</v>
      </c>
      <c r="F110" s="15" t="s">
        <v>333</v>
      </c>
      <c r="G110" s="18" t="s">
        <v>28</v>
      </c>
      <c r="H110" s="19">
        <v>39794</v>
      </c>
      <c r="I110" s="20">
        <f t="shared" si="6"/>
        <v>40159</v>
      </c>
      <c r="J110" s="21">
        <v>5158</v>
      </c>
      <c r="K110" s="22">
        <v>148.03460000000001</v>
      </c>
      <c r="L110" s="26"/>
      <c r="M110" s="22">
        <v>156.8032</v>
      </c>
      <c r="N110" s="24"/>
      <c r="O110" s="21">
        <v>5158</v>
      </c>
    </row>
    <row r="111" spans="1:15" x14ac:dyDescent="0.3">
      <c r="A111" s="79">
        <v>104</v>
      </c>
      <c r="B111" s="15" t="s">
        <v>334</v>
      </c>
      <c r="C111" s="16" t="s">
        <v>335</v>
      </c>
      <c r="D111" s="17" t="s">
        <v>25</v>
      </c>
      <c r="E111" s="15" t="s">
        <v>26</v>
      </c>
      <c r="F111" s="15" t="s">
        <v>236</v>
      </c>
      <c r="G111" s="18" t="s">
        <v>28</v>
      </c>
      <c r="H111" s="19">
        <v>40210</v>
      </c>
      <c r="I111" s="20">
        <f t="shared" si="6"/>
        <v>40575</v>
      </c>
      <c r="J111" s="21">
        <v>5158</v>
      </c>
      <c r="K111" s="22">
        <v>148.03460000000001</v>
      </c>
      <c r="L111" s="26"/>
      <c r="M111" s="22">
        <v>156.8032</v>
      </c>
      <c r="N111" s="24"/>
      <c r="O111" s="21">
        <v>5158</v>
      </c>
    </row>
    <row r="112" spans="1:15" x14ac:dyDescent="0.3">
      <c r="A112" s="79">
        <v>105</v>
      </c>
      <c r="B112" s="15" t="s">
        <v>336</v>
      </c>
      <c r="C112" s="16" t="s">
        <v>337</v>
      </c>
      <c r="D112" s="17" t="s">
        <v>35</v>
      </c>
      <c r="E112" s="15" t="s">
        <v>338</v>
      </c>
      <c r="F112" s="15" t="s">
        <v>339</v>
      </c>
      <c r="G112" s="18" t="s">
        <v>28</v>
      </c>
      <c r="H112" s="19">
        <v>44348</v>
      </c>
      <c r="I112" s="20">
        <f t="shared" si="6"/>
        <v>44713</v>
      </c>
      <c r="J112" s="21">
        <v>15000</v>
      </c>
      <c r="K112" s="22">
        <v>430.5</v>
      </c>
      <c r="L112" s="26"/>
      <c r="M112" s="22">
        <v>456</v>
      </c>
      <c r="N112" s="22"/>
      <c r="O112" s="21">
        <v>14113.5</v>
      </c>
    </row>
    <row r="113" spans="1:15" x14ac:dyDescent="0.3">
      <c r="A113" s="79">
        <v>106</v>
      </c>
      <c r="B113" s="15" t="s">
        <v>340</v>
      </c>
      <c r="C113" s="16" t="s">
        <v>341</v>
      </c>
      <c r="D113" s="17" t="s">
        <v>25</v>
      </c>
      <c r="E113" s="15" t="s">
        <v>26</v>
      </c>
      <c r="F113" s="15" t="s">
        <v>342</v>
      </c>
      <c r="G113" s="18" t="s">
        <v>28</v>
      </c>
      <c r="H113" s="19">
        <v>41061</v>
      </c>
      <c r="I113" s="20">
        <f t="shared" si="6"/>
        <v>41426</v>
      </c>
      <c r="J113" s="21">
        <v>10000</v>
      </c>
      <c r="K113" s="22">
        <v>287</v>
      </c>
      <c r="L113" s="26"/>
      <c r="M113" s="22">
        <v>304</v>
      </c>
      <c r="N113" s="22">
        <v>1587.38</v>
      </c>
      <c r="O113" s="21">
        <v>9409</v>
      </c>
    </row>
    <row r="114" spans="1:15" x14ac:dyDescent="0.3">
      <c r="A114" s="79">
        <v>107</v>
      </c>
      <c r="B114" s="30" t="s">
        <v>343</v>
      </c>
      <c r="C114" s="81" t="s">
        <v>344</v>
      </c>
      <c r="D114" s="17" t="s">
        <v>25</v>
      </c>
      <c r="E114" s="30" t="s">
        <v>345</v>
      </c>
      <c r="F114" s="30" t="s">
        <v>346</v>
      </c>
      <c r="G114" s="31" t="s">
        <v>28</v>
      </c>
      <c r="H114" s="32">
        <v>44348</v>
      </c>
      <c r="I114" s="33">
        <f t="shared" si="6"/>
        <v>44713</v>
      </c>
      <c r="J114" s="34">
        <v>7800</v>
      </c>
      <c r="K114" s="22">
        <v>287</v>
      </c>
      <c r="L114" s="26"/>
      <c r="M114" s="35">
        <v>304</v>
      </c>
      <c r="N114" s="35"/>
      <c r="O114" s="34">
        <v>7209</v>
      </c>
    </row>
    <row r="115" spans="1:15" ht="30.6" x14ac:dyDescent="0.3">
      <c r="A115" s="79">
        <v>108</v>
      </c>
      <c r="B115" s="15" t="s">
        <v>347</v>
      </c>
      <c r="C115" s="16" t="s">
        <v>348</v>
      </c>
      <c r="D115" s="17" t="s">
        <v>35</v>
      </c>
      <c r="E115" s="36" t="s">
        <v>349</v>
      </c>
      <c r="F115" s="36" t="s">
        <v>350</v>
      </c>
      <c r="G115" s="31" t="s">
        <v>351</v>
      </c>
      <c r="H115" s="37">
        <v>44328</v>
      </c>
      <c r="I115" s="20">
        <f>EDATE(H115,12)</f>
        <v>44693</v>
      </c>
      <c r="J115" s="21">
        <v>10000</v>
      </c>
      <c r="K115" s="21">
        <f>J115*2.87%</f>
        <v>287</v>
      </c>
      <c r="L115" s="26"/>
      <c r="M115" s="21">
        <v>304</v>
      </c>
      <c r="N115" s="26"/>
      <c r="O115" s="21">
        <v>9409</v>
      </c>
    </row>
    <row r="116" spans="1:15" ht="30.6" x14ac:dyDescent="0.3">
      <c r="A116" s="79">
        <v>109</v>
      </c>
      <c r="B116" s="15" t="s">
        <v>352</v>
      </c>
      <c r="C116" s="16" t="s">
        <v>353</v>
      </c>
      <c r="D116" s="17" t="s">
        <v>35</v>
      </c>
      <c r="E116" s="36" t="s">
        <v>349</v>
      </c>
      <c r="F116" s="36" t="s">
        <v>350</v>
      </c>
      <c r="G116" s="18" t="s">
        <v>351</v>
      </c>
      <c r="H116" s="37">
        <v>44328</v>
      </c>
      <c r="I116" s="20">
        <f>EDATE(H116,12)</f>
        <v>44693</v>
      </c>
      <c r="J116" s="21">
        <v>10000</v>
      </c>
      <c r="K116" s="21">
        <f>J116*2.87%</f>
        <v>287</v>
      </c>
      <c r="L116" s="26"/>
      <c r="M116" s="21">
        <v>304</v>
      </c>
      <c r="N116" s="26"/>
      <c r="O116" s="21">
        <v>9409</v>
      </c>
    </row>
    <row r="117" spans="1:15" ht="25.5" customHeight="1" x14ac:dyDescent="0.3">
      <c r="A117" s="79">
        <v>110</v>
      </c>
      <c r="B117" s="15" t="s">
        <v>42</v>
      </c>
      <c r="C117" s="80" t="s">
        <v>354</v>
      </c>
      <c r="D117" s="17" t="s">
        <v>35</v>
      </c>
      <c r="E117" s="15" t="s">
        <v>355</v>
      </c>
      <c r="F117" s="38" t="s">
        <v>160</v>
      </c>
      <c r="G117" s="18" t="s">
        <v>351</v>
      </c>
      <c r="H117" s="20">
        <v>44287</v>
      </c>
      <c r="I117" s="20">
        <f>EDATE(H117,12)</f>
        <v>44652</v>
      </c>
      <c r="J117" s="21">
        <v>30000</v>
      </c>
      <c r="K117" s="21">
        <f>J117*2.87%</f>
        <v>861</v>
      </c>
      <c r="L117" s="26"/>
      <c r="M117" s="21">
        <v>912</v>
      </c>
      <c r="N117" s="26"/>
      <c r="O117" s="21">
        <v>30000</v>
      </c>
    </row>
    <row r="118" spans="1:15" x14ac:dyDescent="0.3">
      <c r="A118" s="79">
        <v>111</v>
      </c>
      <c r="B118" s="15" t="s">
        <v>356</v>
      </c>
      <c r="C118" s="16" t="s">
        <v>357</v>
      </c>
      <c r="D118" s="17" t="s">
        <v>35</v>
      </c>
      <c r="E118" s="40" t="s">
        <v>45</v>
      </c>
      <c r="F118" s="40" t="s">
        <v>358</v>
      </c>
      <c r="G118" s="18" t="s">
        <v>28</v>
      </c>
      <c r="H118" s="41">
        <v>45261</v>
      </c>
      <c r="I118" s="20">
        <v>45627</v>
      </c>
      <c r="J118" s="42">
        <v>10000</v>
      </c>
      <c r="K118" s="22">
        <v>287</v>
      </c>
      <c r="L118" s="26"/>
      <c r="M118" s="21">
        <v>304</v>
      </c>
      <c r="N118" s="26"/>
      <c r="O118" s="21">
        <v>9409</v>
      </c>
    </row>
    <row r="119" spans="1:15" x14ac:dyDescent="0.3">
      <c r="A119" s="79">
        <v>112</v>
      </c>
      <c r="B119" s="15" t="s">
        <v>359</v>
      </c>
      <c r="C119" s="16" t="s">
        <v>360</v>
      </c>
      <c r="D119" s="17" t="s">
        <v>25</v>
      </c>
      <c r="E119" s="15" t="s">
        <v>26</v>
      </c>
      <c r="F119" s="15" t="s">
        <v>143</v>
      </c>
      <c r="G119" s="18" t="s">
        <v>28</v>
      </c>
      <c r="H119" s="19">
        <v>44075</v>
      </c>
      <c r="I119" s="20">
        <v>44440</v>
      </c>
      <c r="J119" s="39">
        <v>10000</v>
      </c>
      <c r="K119" s="22">
        <v>287</v>
      </c>
      <c r="L119" s="26"/>
      <c r="M119" s="21">
        <v>304</v>
      </c>
      <c r="N119" s="26"/>
      <c r="O119" s="21">
        <v>9409</v>
      </c>
    </row>
    <row r="120" spans="1:15" x14ac:dyDescent="0.3">
      <c r="A120" s="79">
        <v>113</v>
      </c>
      <c r="B120" s="15" t="s">
        <v>192</v>
      </c>
      <c r="C120" s="16" t="s">
        <v>119</v>
      </c>
      <c r="D120" s="17" t="s">
        <v>25</v>
      </c>
      <c r="E120" s="15" t="s">
        <v>26</v>
      </c>
      <c r="F120" s="15" t="s">
        <v>361</v>
      </c>
      <c r="G120" s="18" t="s">
        <v>28</v>
      </c>
      <c r="H120" s="19">
        <v>41153</v>
      </c>
      <c r="I120" s="19">
        <v>41518</v>
      </c>
      <c r="J120" s="39">
        <v>10000</v>
      </c>
      <c r="K120" s="22">
        <v>287</v>
      </c>
      <c r="L120" s="26"/>
      <c r="M120" s="21">
        <v>304</v>
      </c>
      <c r="N120" s="26"/>
      <c r="O120" s="21">
        <v>9409</v>
      </c>
    </row>
    <row r="121" spans="1:15" x14ac:dyDescent="0.3">
      <c r="A121" s="79">
        <v>114</v>
      </c>
      <c r="B121" s="15" t="s">
        <v>362</v>
      </c>
      <c r="C121" s="16" t="s">
        <v>363</v>
      </c>
      <c r="D121" s="17" t="s">
        <v>25</v>
      </c>
      <c r="E121" s="15" t="s">
        <v>26</v>
      </c>
      <c r="F121" s="40" t="s">
        <v>92</v>
      </c>
      <c r="G121" s="18" t="s">
        <v>28</v>
      </c>
      <c r="H121" s="41">
        <v>42614</v>
      </c>
      <c r="I121" s="41">
        <v>42980</v>
      </c>
      <c r="J121" s="39">
        <v>10000</v>
      </c>
      <c r="K121" s="22">
        <v>287</v>
      </c>
      <c r="L121" s="26"/>
      <c r="M121" s="21">
        <v>304</v>
      </c>
      <c r="N121" s="26"/>
      <c r="O121" s="21">
        <v>9409</v>
      </c>
    </row>
    <row r="122" spans="1:15" x14ac:dyDescent="0.3">
      <c r="A122" s="79">
        <v>115</v>
      </c>
      <c r="B122" s="15" t="s">
        <v>364</v>
      </c>
      <c r="C122" s="16" t="s">
        <v>365</v>
      </c>
      <c r="D122" s="17" t="s">
        <v>25</v>
      </c>
      <c r="E122" s="15" t="s">
        <v>103</v>
      </c>
      <c r="F122" s="40" t="s">
        <v>366</v>
      </c>
      <c r="G122" s="18" t="s">
        <v>28</v>
      </c>
      <c r="H122" s="19">
        <v>44044</v>
      </c>
      <c r="I122" s="19">
        <v>44409</v>
      </c>
      <c r="J122" s="39">
        <v>10000</v>
      </c>
      <c r="K122" s="22">
        <v>287</v>
      </c>
      <c r="L122" s="26"/>
      <c r="M122" s="21">
        <v>304</v>
      </c>
      <c r="N122" s="26"/>
      <c r="O122" s="21">
        <v>9409</v>
      </c>
    </row>
    <row r="123" spans="1:15" x14ac:dyDescent="0.3">
      <c r="A123" s="79">
        <v>116</v>
      </c>
      <c r="B123" s="15" t="s">
        <v>403</v>
      </c>
      <c r="C123" s="16" t="s">
        <v>404</v>
      </c>
      <c r="D123" s="17" t="s">
        <v>35</v>
      </c>
      <c r="E123" s="15" t="s">
        <v>58</v>
      </c>
      <c r="F123" s="15" t="s">
        <v>405</v>
      </c>
      <c r="G123" s="18" t="s">
        <v>28</v>
      </c>
      <c r="H123" s="19">
        <v>44228</v>
      </c>
      <c r="I123" s="19"/>
      <c r="J123" s="39">
        <v>39000</v>
      </c>
      <c r="K123" s="22"/>
      <c r="L123" s="26"/>
      <c r="M123" s="21"/>
      <c r="N123" s="26"/>
      <c r="O123" s="21">
        <f>J123-K123-M123</f>
        <v>39000</v>
      </c>
    </row>
    <row r="124" spans="1:15" x14ac:dyDescent="0.3">
      <c r="A124" s="79">
        <v>117</v>
      </c>
      <c r="B124" s="15" t="s">
        <v>408</v>
      </c>
      <c r="C124" s="16" t="s">
        <v>409</v>
      </c>
      <c r="D124" s="17" t="s">
        <v>25</v>
      </c>
      <c r="E124" s="15" t="s">
        <v>58</v>
      </c>
      <c r="F124" s="15" t="s">
        <v>411</v>
      </c>
      <c r="G124" s="18" t="s">
        <v>28</v>
      </c>
      <c r="H124" s="19">
        <v>42064</v>
      </c>
      <c r="I124" s="19"/>
      <c r="J124" s="42">
        <v>42900</v>
      </c>
      <c r="K124" s="22">
        <f t="shared" ref="K124:K128" si="7">J124*2.87%</f>
        <v>1231.23</v>
      </c>
      <c r="L124" s="26"/>
      <c r="M124" s="21">
        <f t="shared" ref="M124:M128" si="8">J124*3.04%</f>
        <v>1304.1600000000001</v>
      </c>
      <c r="N124" s="26"/>
      <c r="O124" s="21">
        <f t="shared" ref="O124:O128" si="9">J124-K124-M124</f>
        <v>40364.609999999993</v>
      </c>
    </row>
    <row r="125" spans="1:15" x14ac:dyDescent="0.3">
      <c r="A125" s="79">
        <v>118</v>
      </c>
      <c r="B125" s="15" t="s">
        <v>413</v>
      </c>
      <c r="C125" s="16" t="s">
        <v>414</v>
      </c>
      <c r="D125" s="17" t="s">
        <v>25</v>
      </c>
      <c r="E125" s="15" t="s">
        <v>63</v>
      </c>
      <c r="F125" s="15" t="s">
        <v>361</v>
      </c>
      <c r="G125" s="18" t="s">
        <v>28</v>
      </c>
      <c r="H125" s="19">
        <v>41153</v>
      </c>
      <c r="I125" s="19"/>
      <c r="J125" s="39">
        <v>20000</v>
      </c>
      <c r="K125" s="22">
        <f t="shared" si="7"/>
        <v>574</v>
      </c>
      <c r="L125" s="26"/>
      <c r="M125" s="21">
        <f t="shared" si="8"/>
        <v>608</v>
      </c>
      <c r="N125" s="26"/>
      <c r="O125" s="21">
        <f t="shared" si="9"/>
        <v>18818</v>
      </c>
    </row>
    <row r="126" spans="1:15" x14ac:dyDescent="0.3">
      <c r="A126" s="79">
        <v>119</v>
      </c>
      <c r="B126" s="15" t="s">
        <v>417</v>
      </c>
      <c r="C126" s="16" t="s">
        <v>418</v>
      </c>
      <c r="D126" s="17" t="s">
        <v>25</v>
      </c>
      <c r="E126" s="15" t="s">
        <v>26</v>
      </c>
      <c r="F126" s="15" t="s">
        <v>361</v>
      </c>
      <c r="G126" s="18" t="s">
        <v>28</v>
      </c>
      <c r="H126" s="19">
        <v>44105</v>
      </c>
      <c r="I126" s="19"/>
      <c r="J126" s="39">
        <v>10000</v>
      </c>
      <c r="K126" s="22">
        <f t="shared" si="7"/>
        <v>287</v>
      </c>
      <c r="L126" s="26"/>
      <c r="M126" s="21">
        <f t="shared" si="8"/>
        <v>304</v>
      </c>
      <c r="N126" s="26"/>
      <c r="O126" s="21">
        <f t="shared" si="9"/>
        <v>9409</v>
      </c>
    </row>
    <row r="127" spans="1:15" x14ac:dyDescent="0.3">
      <c r="A127" s="79">
        <v>120</v>
      </c>
      <c r="B127" s="15" t="s">
        <v>421</v>
      </c>
      <c r="C127" s="16" t="s">
        <v>422</v>
      </c>
      <c r="D127" s="17" t="s">
        <v>25</v>
      </c>
      <c r="E127" s="15" t="s">
        <v>63</v>
      </c>
      <c r="F127" s="15" t="s">
        <v>189</v>
      </c>
      <c r="G127" s="18" t="s">
        <v>28</v>
      </c>
      <c r="H127" s="19">
        <v>45231</v>
      </c>
      <c r="I127" s="19"/>
      <c r="J127" s="42">
        <v>14000</v>
      </c>
      <c r="K127" s="22">
        <f t="shared" si="7"/>
        <v>401.8</v>
      </c>
      <c r="L127" s="26"/>
      <c r="M127" s="21">
        <f t="shared" si="8"/>
        <v>425.6</v>
      </c>
      <c r="N127" s="26"/>
      <c r="O127" s="21">
        <f t="shared" si="9"/>
        <v>13172.6</v>
      </c>
    </row>
    <row r="128" spans="1:15" x14ac:dyDescent="0.3">
      <c r="A128" s="79">
        <v>121</v>
      </c>
      <c r="B128" s="15" t="s">
        <v>424</v>
      </c>
      <c r="C128" s="16" t="s">
        <v>425</v>
      </c>
      <c r="D128" s="17" t="s">
        <v>25</v>
      </c>
      <c r="E128" s="15" t="s">
        <v>70</v>
      </c>
      <c r="F128" s="15" t="s">
        <v>426</v>
      </c>
      <c r="G128" s="18" t="s">
        <v>28</v>
      </c>
      <c r="H128" s="19">
        <v>40817</v>
      </c>
      <c r="I128" s="19"/>
      <c r="J128" s="42">
        <v>16000</v>
      </c>
      <c r="K128" s="22">
        <f t="shared" si="7"/>
        <v>459.2</v>
      </c>
      <c r="L128" s="26"/>
      <c r="M128" s="21">
        <f t="shared" si="8"/>
        <v>486.4</v>
      </c>
      <c r="N128" s="26"/>
      <c r="O128" s="21">
        <f t="shared" si="9"/>
        <v>15054.4</v>
      </c>
    </row>
    <row r="129" spans="1:15" x14ac:dyDescent="0.3">
      <c r="A129" s="1"/>
      <c r="B129" s="43"/>
      <c r="C129" s="44"/>
      <c r="D129" s="45"/>
      <c r="E129" s="43"/>
      <c r="F129" s="43"/>
      <c r="G129" s="47"/>
      <c r="H129" s="48"/>
      <c r="I129" s="48"/>
      <c r="J129" s="78"/>
      <c r="K129" s="50"/>
      <c r="L129" s="2"/>
      <c r="M129" s="51"/>
      <c r="N129" s="2"/>
      <c r="O129" s="51"/>
    </row>
    <row r="130" spans="1:15" x14ac:dyDescent="0.3">
      <c r="A130" s="1"/>
      <c r="B130" s="43"/>
      <c r="C130" s="44"/>
      <c r="D130" s="45"/>
      <c r="E130" s="43"/>
      <c r="F130" s="43"/>
      <c r="G130" s="47"/>
      <c r="H130" s="48"/>
      <c r="I130" s="48"/>
      <c r="J130" s="78"/>
      <c r="K130" s="50"/>
      <c r="L130" s="2"/>
      <c r="M130" s="51"/>
      <c r="N130" s="2"/>
      <c r="O130" s="51"/>
    </row>
    <row r="131" spans="1:15" x14ac:dyDescent="0.3">
      <c r="A131" s="1"/>
      <c r="B131" s="43"/>
      <c r="C131" s="44"/>
      <c r="D131" s="45"/>
      <c r="E131" s="43"/>
      <c r="F131" s="43"/>
      <c r="G131" s="47"/>
      <c r="H131" s="48"/>
      <c r="I131" s="48"/>
      <c r="J131" s="78"/>
      <c r="K131" s="50"/>
      <c r="L131" s="2"/>
      <c r="M131" s="51"/>
      <c r="N131" s="2"/>
      <c r="O131" s="51"/>
    </row>
    <row r="132" spans="1:15" x14ac:dyDescent="0.3">
      <c r="A132" s="1"/>
      <c r="B132" s="43"/>
      <c r="C132" s="45"/>
      <c r="D132" s="52" t="s">
        <v>367</v>
      </c>
      <c r="E132" s="45"/>
      <c r="F132" s="46"/>
      <c r="G132" s="47"/>
      <c r="H132" s="48"/>
      <c r="I132" s="48"/>
      <c r="J132" s="49"/>
      <c r="K132" s="50"/>
      <c r="L132" s="2"/>
      <c r="M132" s="51"/>
      <c r="N132" s="2"/>
      <c r="O132" s="51"/>
    </row>
    <row r="133" spans="1:15" x14ac:dyDescent="0.3">
      <c r="A133" s="1" t="str">
        <f>IF(B133="","",A122+1)</f>
        <v/>
      </c>
      <c r="B133" s="2"/>
      <c r="C133" s="45"/>
      <c r="D133" s="1" t="s">
        <v>368</v>
      </c>
      <c r="E133" s="45"/>
      <c r="F133" s="2"/>
      <c r="G133" s="2"/>
      <c r="H133" s="2"/>
      <c r="I133" s="2"/>
      <c r="J133" s="2"/>
      <c r="K133" s="2"/>
      <c r="L133" s="2"/>
      <c r="M133" s="2"/>
      <c r="N133" s="2"/>
    </row>
  </sheetData>
  <autoFilter ref="A7:O128" xr:uid="{00000000-0009-0000-0000-000000000000}">
    <sortState xmlns:xlrd2="http://schemas.microsoft.com/office/spreadsheetml/2017/richdata2" ref="A52:O52">
      <sortCondition descending="1" ref="B7:B128"/>
    </sortState>
  </autoFilter>
  <conditionalFormatting sqref="B12">
    <cfRule type="duplicateValues" dxfId="76" priority="85"/>
  </conditionalFormatting>
  <conditionalFormatting sqref="B13">
    <cfRule type="duplicateValues" dxfId="75" priority="66"/>
  </conditionalFormatting>
  <conditionalFormatting sqref="B14">
    <cfRule type="duplicateValues" dxfId="74" priority="25"/>
  </conditionalFormatting>
  <conditionalFormatting sqref="B15">
    <cfRule type="duplicateValues" dxfId="73" priority="84"/>
  </conditionalFormatting>
  <conditionalFormatting sqref="B16">
    <cfRule type="duplicateValues" dxfId="72" priority="27"/>
    <cfRule type="duplicateValues" dxfId="71" priority="28"/>
    <cfRule type="duplicateValues" dxfId="70" priority="29"/>
  </conditionalFormatting>
  <conditionalFormatting sqref="B19">
    <cfRule type="duplicateValues" dxfId="69" priority="30"/>
  </conditionalFormatting>
  <conditionalFormatting sqref="B24">
    <cfRule type="duplicateValues" dxfId="68" priority="83"/>
  </conditionalFormatting>
  <conditionalFormatting sqref="B27">
    <cfRule type="duplicateValues" dxfId="67" priority="34"/>
  </conditionalFormatting>
  <conditionalFormatting sqref="B28">
    <cfRule type="duplicateValues" dxfId="66" priority="35"/>
  </conditionalFormatting>
  <conditionalFormatting sqref="B33">
    <cfRule type="duplicateValues" dxfId="65" priority="36"/>
  </conditionalFormatting>
  <conditionalFormatting sqref="B39">
    <cfRule type="duplicateValues" dxfId="64" priority="38"/>
  </conditionalFormatting>
  <conditionalFormatting sqref="B45">
    <cfRule type="duplicateValues" dxfId="63" priority="116"/>
  </conditionalFormatting>
  <conditionalFormatting sqref="B46">
    <cfRule type="duplicateValues" dxfId="62" priority="42"/>
  </conditionalFormatting>
  <conditionalFormatting sqref="B50">
    <cfRule type="duplicateValues" dxfId="61" priority="44"/>
  </conditionalFormatting>
  <conditionalFormatting sqref="B55">
    <cfRule type="duplicateValues" dxfId="60" priority="62"/>
  </conditionalFormatting>
  <conditionalFormatting sqref="B56">
    <cfRule type="duplicateValues" dxfId="59" priority="59"/>
  </conditionalFormatting>
  <conditionalFormatting sqref="B57">
    <cfRule type="duplicateValues" dxfId="58" priority="60"/>
  </conditionalFormatting>
  <conditionalFormatting sqref="B58">
    <cfRule type="duplicateValues" dxfId="57" priority="61"/>
  </conditionalFormatting>
  <conditionalFormatting sqref="B67:B68">
    <cfRule type="duplicateValues" dxfId="56" priority="76"/>
    <cfRule type="duplicateValues" dxfId="55" priority="75"/>
    <cfRule type="duplicateValues" dxfId="54" priority="73"/>
  </conditionalFormatting>
  <conditionalFormatting sqref="B73">
    <cfRule type="duplicateValues" dxfId="53" priority="46"/>
  </conditionalFormatting>
  <conditionalFormatting sqref="B74">
    <cfRule type="duplicateValues" dxfId="52" priority="47"/>
  </conditionalFormatting>
  <conditionalFormatting sqref="B76">
    <cfRule type="duplicateValues" dxfId="51" priority="72"/>
  </conditionalFormatting>
  <conditionalFormatting sqref="B81">
    <cfRule type="duplicateValues" dxfId="50" priority="71"/>
  </conditionalFormatting>
  <conditionalFormatting sqref="B86">
    <cfRule type="duplicateValues" dxfId="49" priority="51"/>
  </conditionalFormatting>
  <conditionalFormatting sqref="B92">
    <cfRule type="duplicateValues" dxfId="48" priority="63"/>
  </conditionalFormatting>
  <conditionalFormatting sqref="B93">
    <cfRule type="duplicateValues" dxfId="47" priority="64"/>
  </conditionalFormatting>
  <conditionalFormatting sqref="B94">
    <cfRule type="duplicateValues" dxfId="46" priority="52"/>
  </conditionalFormatting>
  <conditionalFormatting sqref="B96">
    <cfRule type="duplicateValues" dxfId="45" priority="53"/>
  </conditionalFormatting>
  <conditionalFormatting sqref="B98">
    <cfRule type="duplicateValues" dxfId="44" priority="55"/>
  </conditionalFormatting>
  <conditionalFormatting sqref="B99">
    <cfRule type="duplicateValues" dxfId="43" priority="56"/>
  </conditionalFormatting>
  <conditionalFormatting sqref="B100">
    <cfRule type="duplicateValues" dxfId="42" priority="57"/>
  </conditionalFormatting>
  <conditionalFormatting sqref="B115">
    <cfRule type="duplicateValues" dxfId="41" priority="11"/>
  </conditionalFormatting>
  <conditionalFormatting sqref="B116">
    <cfRule type="duplicateValues" dxfId="40" priority="12"/>
  </conditionalFormatting>
  <conditionalFormatting sqref="B118">
    <cfRule type="duplicateValues" dxfId="39" priority="7"/>
  </conditionalFormatting>
  <conditionalFormatting sqref="B119">
    <cfRule type="duplicateValues" dxfId="38" priority="6"/>
  </conditionalFormatting>
  <conditionalFormatting sqref="B120">
    <cfRule type="duplicateValues" dxfId="37" priority="5"/>
  </conditionalFormatting>
  <conditionalFormatting sqref="B121">
    <cfRule type="duplicateValues" dxfId="36" priority="4"/>
  </conditionalFormatting>
  <conditionalFormatting sqref="B122 B132">
    <cfRule type="duplicateValues" dxfId="35" priority="115"/>
  </conditionalFormatting>
  <conditionalFormatting sqref="B125:B126">
    <cfRule type="duplicateValues" dxfId="34" priority="1"/>
  </conditionalFormatting>
  <conditionalFormatting sqref="B128:B131">
    <cfRule type="duplicateValues" dxfId="33" priority="114"/>
  </conditionalFormatting>
  <conditionalFormatting sqref="C19">
    <cfRule type="duplicateValues" dxfId="32" priority="23"/>
  </conditionalFormatting>
  <conditionalFormatting sqref="E13">
    <cfRule type="duplicateValues" dxfId="31" priority="21"/>
  </conditionalFormatting>
  <conditionalFormatting sqref="E19">
    <cfRule type="duplicateValues" dxfId="30" priority="20"/>
  </conditionalFormatting>
  <conditionalFormatting sqref="E12:F12">
    <cfRule type="expression" dxfId="29" priority="19" stopIfTrue="1">
      <formula>LEN(TRIM(E12))=0</formula>
    </cfRule>
  </conditionalFormatting>
  <conditionalFormatting sqref="F13">
    <cfRule type="duplicateValues" dxfId="28" priority="18"/>
  </conditionalFormatting>
  <conditionalFormatting sqref="F19">
    <cfRule type="duplicateValues" dxfId="27" priority="14"/>
  </conditionalFormatting>
  <conditionalFormatting sqref="F67:F68">
    <cfRule type="duplicateValues" dxfId="26" priority="79"/>
    <cfRule type="duplicateValues" dxfId="25" priority="81"/>
    <cfRule type="duplicateValues" dxfId="24" priority="82"/>
  </conditionalFormatting>
  <conditionalFormatting sqref="H19">
    <cfRule type="duplicateValues" dxfId="23" priority="13"/>
  </conditionalFormatting>
  <dataValidations count="5">
    <dataValidation type="list" allowBlank="1" showInputMessage="1" showErrorMessage="1" sqref="C4" xr:uid="{00000000-0002-0000-0000-000000000000}">
      <formula1>Regiones</formula1>
    </dataValidation>
    <dataValidation type="list" allowBlank="1" showInputMessage="1" showErrorMessage="1" sqref="F5" xr:uid="{00000000-0002-0000-0000-000001000000}">
      <formula1>Meses</formula1>
    </dataValidation>
    <dataValidation type="list" allowBlank="1" showInputMessage="1" showErrorMessage="1" sqref="F4" xr:uid="{00000000-0002-0000-0000-000002000000}">
      <formula1>INDIRECT($D$4)</formula1>
    </dataValidation>
    <dataValidation type="list" allowBlank="1" showInputMessage="1" showErrorMessage="1" sqref="E132:E133 D114:D131 D8:D112" xr:uid="{00000000-0002-0000-0000-000003000000}">
      <formula1>Sexos</formula1>
    </dataValidation>
    <dataValidation type="list" allowBlank="1" showInputMessage="1" showErrorMessage="1" sqref="D113" xr:uid="{00000000-0002-0000-0000-000004000000}">
      <formula1>mEI</formula1>
    </dataValidation>
  </dataValidation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Z19"/>
  <sheetViews>
    <sheetView topLeftCell="A7" workbookViewId="0">
      <selection activeCell="N14" sqref="N14:N19"/>
    </sheetView>
  </sheetViews>
  <sheetFormatPr baseColWidth="10" defaultRowHeight="14.4" x14ac:dyDescent="0.3"/>
  <cols>
    <col min="5" max="5" width="42.33203125" customWidth="1"/>
    <col min="29" max="29" width="16" customWidth="1"/>
  </cols>
  <sheetData>
    <row r="4" spans="1:234" s="60" customFormat="1" x14ac:dyDescent="0.3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56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</row>
    <row r="5" spans="1:234" s="60" customFormat="1" ht="21" x14ac:dyDescent="0.3">
      <c r="A5" s="53"/>
      <c r="B5" s="54"/>
      <c r="C5" s="82" t="s">
        <v>369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</row>
    <row r="6" spans="1:234" s="60" customFormat="1" x14ac:dyDescent="0.3">
      <c r="A6" s="53"/>
      <c r="B6" s="54"/>
      <c r="C6" s="83" t="s">
        <v>370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</row>
    <row r="7" spans="1:234" s="60" customFormat="1" x14ac:dyDescent="0.3">
      <c r="A7" s="53"/>
      <c r="B7" s="54"/>
      <c r="C7" s="83" t="s">
        <v>371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</row>
    <row r="8" spans="1:234" s="61" customFormat="1" ht="15" customHeight="1" x14ac:dyDescent="0.3">
      <c r="A8" s="83" t="s">
        <v>372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</row>
    <row r="9" spans="1:234" s="60" customFormat="1" x14ac:dyDescent="0.2">
      <c r="A9" s="53"/>
      <c r="B9" s="54"/>
      <c r="C9" s="55"/>
      <c r="D9" s="55"/>
      <c r="E9" s="55"/>
      <c r="F9" s="55"/>
      <c r="G9" s="55"/>
      <c r="H9" s="62"/>
      <c r="I9" s="62"/>
      <c r="J9" s="62"/>
      <c r="K9" s="62"/>
      <c r="L9" s="63"/>
      <c r="M9" s="63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8"/>
      <c r="AC9" s="56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</row>
    <row r="10" spans="1:234" s="64" customFormat="1" ht="21.75" customHeight="1" x14ac:dyDescent="0.3">
      <c r="B10" s="65"/>
      <c r="C10" s="84" t="s">
        <v>373</v>
      </c>
      <c r="D10" s="85" t="s">
        <v>374</v>
      </c>
      <c r="E10" s="86" t="s">
        <v>375</v>
      </c>
      <c r="F10" s="85" t="s">
        <v>376</v>
      </c>
      <c r="G10" s="66"/>
      <c r="H10" s="86" t="s">
        <v>377</v>
      </c>
      <c r="I10" s="66"/>
      <c r="J10" s="86" t="s">
        <v>378</v>
      </c>
      <c r="K10" s="66"/>
      <c r="L10" s="89" t="s">
        <v>379</v>
      </c>
      <c r="M10" s="85" t="s">
        <v>380</v>
      </c>
      <c r="N10" s="84" t="s">
        <v>381</v>
      </c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84" t="s">
        <v>382</v>
      </c>
      <c r="AC10" s="84" t="s">
        <v>383</v>
      </c>
    </row>
    <row r="11" spans="1:234" s="64" customFormat="1" ht="26.25" customHeight="1" x14ac:dyDescent="0.3">
      <c r="B11" s="68"/>
      <c r="C11" s="84"/>
      <c r="D11" s="85"/>
      <c r="E11" s="87"/>
      <c r="F11" s="85"/>
      <c r="G11" s="69"/>
      <c r="H11" s="87"/>
      <c r="I11" s="69"/>
      <c r="J11" s="87"/>
      <c r="K11" s="70" t="s">
        <v>384</v>
      </c>
      <c r="L11" s="90"/>
      <c r="M11" s="85"/>
      <c r="N11" s="84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84"/>
      <c r="AC11" s="84"/>
    </row>
    <row r="12" spans="1:234" s="64" customFormat="1" x14ac:dyDescent="0.3">
      <c r="B12" s="68"/>
      <c r="C12" s="84"/>
      <c r="D12" s="85"/>
      <c r="E12" s="88"/>
      <c r="F12" s="85"/>
      <c r="G12" s="71"/>
      <c r="H12" s="88"/>
      <c r="I12" s="71" t="s">
        <v>385</v>
      </c>
      <c r="J12" s="88"/>
      <c r="K12" s="71"/>
      <c r="L12" s="91"/>
      <c r="M12" s="72" t="s">
        <v>386</v>
      </c>
      <c r="N12" s="84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84"/>
      <c r="AC12" s="84"/>
    </row>
    <row r="13" spans="1:234" s="64" customFormat="1" ht="17.25" customHeight="1" x14ac:dyDescent="0.3">
      <c r="B13" s="73" t="s">
        <v>387</v>
      </c>
      <c r="C13" s="67"/>
      <c r="D13" s="74"/>
      <c r="E13" s="71"/>
      <c r="F13" s="74"/>
      <c r="G13" s="71"/>
      <c r="H13" s="71"/>
      <c r="I13" s="71"/>
      <c r="J13" s="71"/>
      <c r="K13" s="71"/>
      <c r="L13" s="75"/>
      <c r="M13" s="72"/>
      <c r="N13" s="67"/>
      <c r="O13" s="76" t="s">
        <v>388</v>
      </c>
      <c r="P13" s="76" t="s">
        <v>389</v>
      </c>
      <c r="Q13" s="76" t="s">
        <v>390</v>
      </c>
      <c r="R13" s="76" t="s">
        <v>391</v>
      </c>
      <c r="S13" s="76" t="s">
        <v>392</v>
      </c>
      <c r="T13" s="76" t="s">
        <v>393</v>
      </c>
      <c r="U13" s="76" t="s">
        <v>394</v>
      </c>
      <c r="V13" s="76" t="s">
        <v>395</v>
      </c>
      <c r="W13" s="76" t="s">
        <v>396</v>
      </c>
      <c r="X13" s="76" t="s">
        <v>397</v>
      </c>
      <c r="Y13" s="76" t="s">
        <v>398</v>
      </c>
      <c r="Z13" s="76" t="s">
        <v>399</v>
      </c>
      <c r="AA13" s="76" t="s">
        <v>400</v>
      </c>
      <c r="AB13" s="76" t="s">
        <v>401</v>
      </c>
      <c r="AC13" s="67"/>
    </row>
    <row r="14" spans="1:234" s="59" customFormat="1" ht="15" customHeight="1" x14ac:dyDescent="0.3">
      <c r="A14" s="64">
        <v>3</v>
      </c>
      <c r="B14" s="77">
        <v>1</v>
      </c>
      <c r="C14" s="16">
        <v>47</v>
      </c>
      <c r="D14" s="15" t="s">
        <v>402</v>
      </c>
      <c r="E14" s="15" t="s">
        <v>403</v>
      </c>
      <c r="F14" s="16" t="s">
        <v>404</v>
      </c>
      <c r="G14" s="16" t="str">
        <f t="shared" ref="G14" si="0">CONCATENATE(E14," ",F14)</f>
        <v>REYNALDO GARCES</v>
      </c>
      <c r="H14" s="15" t="s">
        <v>405</v>
      </c>
      <c r="I14" s="15" t="s">
        <v>406</v>
      </c>
      <c r="J14" s="15" t="s">
        <v>58</v>
      </c>
      <c r="K14" s="15">
        <v>4</v>
      </c>
      <c r="L14" s="18" t="s">
        <v>28</v>
      </c>
      <c r="M14" s="19">
        <v>44228</v>
      </c>
      <c r="N14" s="39">
        <v>39000</v>
      </c>
      <c r="O14" s="39"/>
      <c r="P14" s="39">
        <f t="shared" ref="P14:Z18" si="1">O14</f>
        <v>0</v>
      </c>
      <c r="Q14" s="39">
        <f t="shared" si="1"/>
        <v>0</v>
      </c>
      <c r="R14" s="39">
        <f t="shared" si="1"/>
        <v>0</v>
      </c>
      <c r="S14" s="39">
        <f t="shared" si="1"/>
        <v>0</v>
      </c>
      <c r="T14" s="39">
        <f t="shared" si="1"/>
        <v>0</v>
      </c>
      <c r="U14" s="39">
        <f t="shared" si="1"/>
        <v>0</v>
      </c>
      <c r="V14" s="39">
        <f t="shared" si="1"/>
        <v>0</v>
      </c>
      <c r="W14" s="39">
        <f t="shared" si="1"/>
        <v>0</v>
      </c>
      <c r="X14" s="39">
        <f t="shared" si="1"/>
        <v>0</v>
      </c>
      <c r="Y14" s="39">
        <f t="shared" si="1"/>
        <v>0</v>
      </c>
      <c r="Z14" s="39">
        <f t="shared" si="1"/>
        <v>0</v>
      </c>
      <c r="AA14" s="39">
        <f t="shared" ref="AA14:AA19" si="2">SUM(O14:Z14)</f>
        <v>0</v>
      </c>
      <c r="AB14" s="21">
        <f t="shared" ref="AB14:AB19" si="3">AA14/12</f>
        <v>0</v>
      </c>
      <c r="AC14" s="29">
        <v>200019600229350</v>
      </c>
    </row>
    <row r="15" spans="1:234" s="59" customFormat="1" ht="15" customHeight="1" x14ac:dyDescent="0.3">
      <c r="A15"/>
      <c r="B15" s="77">
        <v>1</v>
      </c>
      <c r="C15" s="16">
        <v>55</v>
      </c>
      <c r="D15" s="15" t="s">
        <v>407</v>
      </c>
      <c r="E15" s="15" t="s">
        <v>408</v>
      </c>
      <c r="F15" s="16" t="s">
        <v>409</v>
      </c>
      <c r="G15" s="16" t="s">
        <v>410</v>
      </c>
      <c r="H15" s="15" t="s">
        <v>411</v>
      </c>
      <c r="I15" s="15" t="s">
        <v>406</v>
      </c>
      <c r="J15" s="15" t="s">
        <v>58</v>
      </c>
      <c r="K15" s="15">
        <v>4</v>
      </c>
      <c r="L15" s="18" t="s">
        <v>28</v>
      </c>
      <c r="M15" s="19">
        <v>42064</v>
      </c>
      <c r="N15" s="42">
        <v>42900</v>
      </c>
      <c r="O15" s="39"/>
      <c r="P15" s="39">
        <f t="shared" si="1"/>
        <v>0</v>
      </c>
      <c r="Q15" s="39">
        <f t="shared" si="1"/>
        <v>0</v>
      </c>
      <c r="R15" s="39">
        <f t="shared" si="1"/>
        <v>0</v>
      </c>
      <c r="S15" s="39">
        <f t="shared" si="1"/>
        <v>0</v>
      </c>
      <c r="T15" s="39">
        <f t="shared" si="1"/>
        <v>0</v>
      </c>
      <c r="U15" s="39">
        <f t="shared" si="1"/>
        <v>0</v>
      </c>
      <c r="V15" s="39">
        <f t="shared" si="1"/>
        <v>0</v>
      </c>
      <c r="W15" s="39">
        <f t="shared" si="1"/>
        <v>0</v>
      </c>
      <c r="X15" s="39">
        <f t="shared" si="1"/>
        <v>0</v>
      </c>
      <c r="Y15" s="39">
        <f t="shared" si="1"/>
        <v>0</v>
      </c>
      <c r="Z15" s="39">
        <f t="shared" si="1"/>
        <v>0</v>
      </c>
      <c r="AA15" s="39">
        <f t="shared" si="2"/>
        <v>0</v>
      </c>
      <c r="AB15" s="21">
        <f t="shared" si="3"/>
        <v>0</v>
      </c>
      <c r="AC15" s="29">
        <v>200019606814512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59" customFormat="1" ht="15" customHeight="1" x14ac:dyDescent="0.3">
      <c r="A16" s="64"/>
      <c r="B16" s="77"/>
      <c r="C16" s="16">
        <v>132</v>
      </c>
      <c r="D16" s="15" t="s">
        <v>412</v>
      </c>
      <c r="E16" s="15" t="s">
        <v>413</v>
      </c>
      <c r="F16" s="16" t="s">
        <v>414</v>
      </c>
      <c r="G16" s="16" t="str">
        <f t="shared" ref="G16:G19" si="4">CONCATENATE(E16," ",F16)</f>
        <v>JOHANNA ROSALY SUAREZ AGUIRRE</v>
      </c>
      <c r="H16" s="15" t="s">
        <v>361</v>
      </c>
      <c r="I16" s="15" t="s">
        <v>415</v>
      </c>
      <c r="J16" s="15" t="s">
        <v>63</v>
      </c>
      <c r="K16" s="15">
        <v>1</v>
      </c>
      <c r="L16" s="18" t="s">
        <v>28</v>
      </c>
      <c r="M16" s="19">
        <v>41153</v>
      </c>
      <c r="N16" s="39">
        <v>20000</v>
      </c>
      <c r="O16" s="39"/>
      <c r="P16" s="39">
        <f t="shared" si="1"/>
        <v>0</v>
      </c>
      <c r="Q16" s="39">
        <f t="shared" si="1"/>
        <v>0</v>
      </c>
      <c r="R16" s="39">
        <f t="shared" si="1"/>
        <v>0</v>
      </c>
      <c r="S16" s="39">
        <f t="shared" si="1"/>
        <v>0</v>
      </c>
      <c r="T16" s="39">
        <f t="shared" si="1"/>
        <v>0</v>
      </c>
      <c r="U16" s="39">
        <f t="shared" si="1"/>
        <v>0</v>
      </c>
      <c r="V16" s="39">
        <f t="shared" si="1"/>
        <v>0</v>
      </c>
      <c r="W16" s="39">
        <f t="shared" si="1"/>
        <v>0</v>
      </c>
      <c r="X16" s="39">
        <f t="shared" si="1"/>
        <v>0</v>
      </c>
      <c r="Y16" s="39">
        <f t="shared" si="1"/>
        <v>0</v>
      </c>
      <c r="Z16" s="39">
        <f t="shared" si="1"/>
        <v>0</v>
      </c>
      <c r="AA16" s="39">
        <f t="shared" si="2"/>
        <v>0</v>
      </c>
      <c r="AB16" s="21">
        <f t="shared" si="3"/>
        <v>0</v>
      </c>
      <c r="AC16" s="29">
        <v>200019604016292</v>
      </c>
    </row>
    <row r="17" spans="1:29" s="59" customFormat="1" ht="15" customHeight="1" x14ac:dyDescent="0.3">
      <c r="A17" s="64"/>
      <c r="B17" s="77"/>
      <c r="C17" s="16">
        <v>133</v>
      </c>
      <c r="D17" s="15" t="s">
        <v>416</v>
      </c>
      <c r="E17" s="15" t="s">
        <v>417</v>
      </c>
      <c r="F17" s="16" t="s">
        <v>418</v>
      </c>
      <c r="G17" s="16" t="str">
        <f t="shared" si="4"/>
        <v>MARIA RAMONA BATISTA</v>
      </c>
      <c r="H17" s="15" t="s">
        <v>361</v>
      </c>
      <c r="I17" s="15" t="s">
        <v>419</v>
      </c>
      <c r="J17" s="15" t="s">
        <v>26</v>
      </c>
      <c r="K17" s="15">
        <v>1</v>
      </c>
      <c r="L17" s="18" t="s">
        <v>28</v>
      </c>
      <c r="M17" s="19">
        <v>44105</v>
      </c>
      <c r="N17" s="39">
        <v>10000</v>
      </c>
      <c r="O17" s="39"/>
      <c r="P17" s="39">
        <f t="shared" si="1"/>
        <v>0</v>
      </c>
      <c r="Q17" s="39">
        <f t="shared" si="1"/>
        <v>0</v>
      </c>
      <c r="R17" s="39">
        <f t="shared" si="1"/>
        <v>0</v>
      </c>
      <c r="S17" s="39">
        <f t="shared" si="1"/>
        <v>0</v>
      </c>
      <c r="T17" s="39">
        <f t="shared" si="1"/>
        <v>0</v>
      </c>
      <c r="U17" s="39">
        <f t="shared" si="1"/>
        <v>0</v>
      </c>
      <c r="V17" s="39">
        <f t="shared" si="1"/>
        <v>0</v>
      </c>
      <c r="W17" s="39">
        <f t="shared" si="1"/>
        <v>0</v>
      </c>
      <c r="X17" s="39">
        <f t="shared" si="1"/>
        <v>0</v>
      </c>
      <c r="Y17" s="39">
        <f t="shared" si="1"/>
        <v>0</v>
      </c>
      <c r="Z17" s="39">
        <f t="shared" si="1"/>
        <v>0</v>
      </c>
      <c r="AA17" s="39">
        <f t="shared" si="2"/>
        <v>0</v>
      </c>
      <c r="AB17" s="21">
        <f t="shared" si="3"/>
        <v>0</v>
      </c>
      <c r="AC17" s="29">
        <v>200019607646707</v>
      </c>
    </row>
    <row r="18" spans="1:29" s="59" customFormat="1" ht="15" customHeight="1" x14ac:dyDescent="0.3">
      <c r="A18" s="64"/>
      <c r="B18" s="77">
        <v>1</v>
      </c>
      <c r="C18" s="16">
        <v>143</v>
      </c>
      <c r="D18" s="15" t="s">
        <v>420</v>
      </c>
      <c r="E18" s="15" t="s">
        <v>421</v>
      </c>
      <c r="F18" s="16" t="s">
        <v>422</v>
      </c>
      <c r="G18" s="16" t="str">
        <f t="shared" si="4"/>
        <v>MELBA LOPEZ LARA</v>
      </c>
      <c r="H18" s="15" t="s">
        <v>189</v>
      </c>
      <c r="I18" s="15" t="s">
        <v>419</v>
      </c>
      <c r="J18" s="15" t="s">
        <v>63</v>
      </c>
      <c r="K18" s="15">
        <v>1</v>
      </c>
      <c r="L18" s="18" t="s">
        <v>28</v>
      </c>
      <c r="M18" s="19">
        <v>45231</v>
      </c>
      <c r="N18" s="42">
        <v>14000</v>
      </c>
      <c r="O18" s="39"/>
      <c r="P18" s="39">
        <f t="shared" si="1"/>
        <v>0</v>
      </c>
      <c r="Q18" s="39">
        <f t="shared" si="1"/>
        <v>0</v>
      </c>
      <c r="R18" s="39">
        <f t="shared" si="1"/>
        <v>0</v>
      </c>
      <c r="S18" s="39">
        <f t="shared" si="1"/>
        <v>0</v>
      </c>
      <c r="T18" s="39">
        <f t="shared" si="1"/>
        <v>0</v>
      </c>
      <c r="U18" s="39">
        <f t="shared" si="1"/>
        <v>0</v>
      </c>
      <c r="V18" s="39">
        <f t="shared" si="1"/>
        <v>0</v>
      </c>
      <c r="W18" s="39">
        <f t="shared" si="1"/>
        <v>0</v>
      </c>
      <c r="X18" s="39">
        <f t="shared" si="1"/>
        <v>0</v>
      </c>
      <c r="Y18" s="39">
        <f t="shared" si="1"/>
        <v>0</v>
      </c>
      <c r="Z18" s="39">
        <f t="shared" si="1"/>
        <v>0</v>
      </c>
      <c r="AA18" s="39">
        <f t="shared" si="2"/>
        <v>0</v>
      </c>
      <c r="AB18" s="21">
        <f t="shared" si="3"/>
        <v>0</v>
      </c>
      <c r="AC18" s="29">
        <v>200019607328614</v>
      </c>
    </row>
    <row r="19" spans="1:29" s="59" customFormat="1" ht="15" customHeight="1" x14ac:dyDescent="0.3">
      <c r="A19" s="64"/>
      <c r="B19" s="77">
        <v>1</v>
      </c>
      <c r="C19" s="16">
        <v>147</v>
      </c>
      <c r="D19" s="15" t="s">
        <v>423</v>
      </c>
      <c r="E19" s="15" t="s">
        <v>424</v>
      </c>
      <c r="F19" s="16" t="s">
        <v>425</v>
      </c>
      <c r="G19" s="16" t="str">
        <f t="shared" si="4"/>
        <v>DENNYS RODRIGUEZ MARTINEZ</v>
      </c>
      <c r="H19" s="15" t="s">
        <v>426</v>
      </c>
      <c r="I19" s="15" t="s">
        <v>427</v>
      </c>
      <c r="J19" s="15" t="s">
        <v>70</v>
      </c>
      <c r="K19" s="15">
        <v>2</v>
      </c>
      <c r="L19" s="18" t="s">
        <v>28</v>
      </c>
      <c r="M19" s="19">
        <v>40817</v>
      </c>
      <c r="N19" s="42">
        <v>16000</v>
      </c>
      <c r="O19" s="39"/>
      <c r="P19" s="39">
        <f t="shared" ref="P19:Z19" si="5">O19</f>
        <v>0</v>
      </c>
      <c r="Q19" s="39">
        <f t="shared" si="5"/>
        <v>0</v>
      </c>
      <c r="R19" s="39">
        <f t="shared" si="5"/>
        <v>0</v>
      </c>
      <c r="S19" s="39">
        <f t="shared" si="5"/>
        <v>0</v>
      </c>
      <c r="T19" s="39">
        <f t="shared" si="5"/>
        <v>0</v>
      </c>
      <c r="U19" s="39">
        <f t="shared" si="5"/>
        <v>0</v>
      </c>
      <c r="V19" s="39">
        <f t="shared" si="5"/>
        <v>0</v>
      </c>
      <c r="W19" s="39">
        <f t="shared" si="5"/>
        <v>0</v>
      </c>
      <c r="X19" s="39">
        <f t="shared" si="5"/>
        <v>0</v>
      </c>
      <c r="Y19" s="39">
        <f t="shared" si="5"/>
        <v>0</v>
      </c>
      <c r="Z19" s="39">
        <f t="shared" si="5"/>
        <v>0</v>
      </c>
      <c r="AA19" s="39">
        <f t="shared" si="2"/>
        <v>0</v>
      </c>
      <c r="AB19" s="21">
        <f t="shared" si="3"/>
        <v>0</v>
      </c>
      <c r="AC19" s="29">
        <v>200019603128940</v>
      </c>
    </row>
  </sheetData>
  <mergeCells count="15">
    <mergeCell ref="C5:AC5"/>
    <mergeCell ref="C6:AC6"/>
    <mergeCell ref="C7:AC7"/>
    <mergeCell ref="A8:AC8"/>
    <mergeCell ref="C10:C12"/>
    <mergeCell ref="D10:D12"/>
    <mergeCell ref="E10:E12"/>
    <mergeCell ref="F10:F12"/>
    <mergeCell ref="H10:H12"/>
    <mergeCell ref="J10:J12"/>
    <mergeCell ref="L10:L12"/>
    <mergeCell ref="M10:M11"/>
    <mergeCell ref="N10:N12"/>
    <mergeCell ref="AB10:AB12"/>
    <mergeCell ref="AC10:AC12"/>
  </mergeCells>
  <conditionalFormatting sqref="D18 D14:D15">
    <cfRule type="duplicateValues" dxfId="22" priority="23"/>
  </conditionalFormatting>
  <conditionalFormatting sqref="D19">
    <cfRule type="duplicateValues" dxfId="21" priority="101"/>
    <cfRule type="duplicateValues" dxfId="20" priority="102"/>
    <cfRule type="duplicateValues" dxfId="19" priority="103"/>
  </conditionalFormatting>
  <conditionalFormatting sqref="D16:E17">
    <cfRule type="duplicateValues" dxfId="18" priority="84"/>
  </conditionalFormatting>
  <conditionalFormatting sqref="E19">
    <cfRule type="duplicateValues" dxfId="17" priority="104"/>
  </conditionalFormatting>
  <conditionalFormatting sqref="AC4:AC7 AC15:AC19 AC9:AC13">
    <cfRule type="duplicateValues" dxfId="16" priority="111"/>
  </conditionalFormatting>
  <conditionalFormatting sqref="AC14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AC15">
    <cfRule type="duplicateValues" dxfId="8" priority="22"/>
  </conditionalFormatting>
  <conditionalFormatting sqref="AC16:AC17">
    <cfRule type="duplicateValues" dxfId="7" priority="89"/>
  </conditionalFormatting>
  <conditionalFormatting sqref="AC18">
    <cfRule type="duplicateValues" dxfId="6" priority="10"/>
  </conditionalFormatting>
  <conditionalFormatting sqref="AC19">
    <cfRule type="duplicateValues" dxfId="5" priority="105"/>
    <cfRule type="duplicateValues" dxfId="4" priority="106"/>
    <cfRule type="duplicateValues" dxfId="3" priority="107"/>
    <cfRule type="duplicateValues" dxfId="2" priority="108"/>
    <cfRule type="duplicateValues" dxfId="1" priority="109"/>
    <cfRule type="duplicateValues" dxfId="0" priority="110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 Cibao Central</cp:lastModifiedBy>
  <cp:lastPrinted>2025-05-08T16:50:48Z</cp:lastPrinted>
  <dcterms:created xsi:type="dcterms:W3CDTF">2024-10-04T20:02:10Z</dcterms:created>
  <dcterms:modified xsi:type="dcterms:W3CDTF">2025-05-14T14:32:23Z</dcterms:modified>
</cp:coreProperties>
</file>