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drawings/drawing9.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C:\Users\sopor\Documents\"/>
    </mc:Choice>
  </mc:AlternateContent>
  <xr:revisionPtr revIDLastSave="0" documentId="8_{D35EB4F7-1EA5-4655-9424-4BEC499271D3}" xr6:coauthVersionLast="47" xr6:coauthVersionMax="47" xr10:uidLastSave="{00000000-0000-0000-0000-000000000000}"/>
  <bookViews>
    <workbookView xWindow="-108" yWindow="-108" windowWidth="23256" windowHeight="12456" tabRatio="927" firstSheet="1" activeTab="2" xr2:uid="{00000000-000D-0000-FFFF-FFFF00000000}"/>
  </bookViews>
  <sheets>
    <sheet name="Resumen" sheetId="40" r:id="rId1"/>
    <sheet name="Formulario PPGR1" sheetId="1" r:id="rId2"/>
    <sheet name="Formulario PPGR2" sheetId="12" r:id="rId3"/>
    <sheet name="Formulario PPGR3" sheetId="10" r:id="rId4"/>
    <sheet name="Formulario PPGR4" sheetId="13" r:id="rId5"/>
    <sheet name="Formulario PPGR5" sheetId="14" r:id="rId6"/>
    <sheet name="Formulario PPGR6" sheetId="30" r:id="rId7"/>
    <sheet name="Formulario PPGR7" sheetId="31" r:id="rId8"/>
    <sheet name="Formulario PPGR8" sheetId="32" r:id="rId9"/>
    <sheet name="Tablero Indicadores POA" sheetId="39" state="hidden" r:id="rId10"/>
    <sheet name="Prov" sheetId="38" state="hidden" r:id="rId11"/>
    <sheet name="Insumos" sheetId="35" state="hidden" r:id="rId12"/>
    <sheet name="LSIns" sheetId="36" state="hidden" r:id="rId13"/>
    <sheet name="Obj" sheetId="34" state="hidden" r:id="rId14"/>
    <sheet name="Catalogo" sheetId="33" state="hidden" r:id="rId15"/>
  </sheets>
  <definedNames>
    <definedName name="_xlnm._FilterDatabase" localSheetId="7" hidden="1">'Formulario PPGR7'!$A$16:$K$326</definedName>
    <definedName name="_xlnm._FilterDatabase" localSheetId="8" hidden="1">'Formulario PPGR8'!$A$16:$K$328</definedName>
    <definedName name="_xlnm._FilterDatabase" localSheetId="11" hidden="1">Insumos!$A$1:$E$528</definedName>
    <definedName name="_xlcn.WorksheetConnection_PlantillaPOADCSNSySRS25112024.xlsxTabla61" hidden="1">Tabla6[]</definedName>
    <definedName name="_xlcn.WorksheetConnection_PlantillaPOADCSNSySRS25112024.xlsxTabla81" hidden="1">Tabla8[]</definedName>
    <definedName name="_xlnm.Print_Area" localSheetId="1">'Formulario PPGR1'!$A$1:$AP$88</definedName>
    <definedName name="_xlnm.Print_Area" localSheetId="2">'Formulario PPGR2'!$G$1:$AA$270</definedName>
    <definedName name="_xlnm.Print_Area" localSheetId="3">'Formulario PPGR3'!$G$63:$Q$75</definedName>
    <definedName name="Azua">Prov!$C$3:$C$12</definedName>
    <definedName name="Bahoruco">Prov!$C$13:$C$17</definedName>
    <definedName name="Barahona">Prov!$C$18:$C$28</definedName>
    <definedName name="CodigoActividad">'Formulario PPGR2'!$H$104:$H$269</definedName>
    <definedName name="Dajabon">Prov!$C$29:$C$33</definedName>
    <definedName name="Dajabón">Prov!$C$29:$C$33</definedName>
    <definedName name="Distrito_Nacional">Prov!$C$2</definedName>
    <definedName name="Duarte">Prov!$C$34:$C$40</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structura">Catalogo!$B$24:$B$29</definedName>
    <definedName name="Ls_GerenciasSRS">Catalogo!$E$164:$E$166</definedName>
    <definedName name="Ls_LinesEstategica">Obj!$B$6:$B$8</definedName>
    <definedName name="Ls_Medio_Verificacion">Catalogo!$B$188:$B$207</definedName>
    <definedName name="Ls_ObjEstrategico">Obj!$G$6:$G$21</definedName>
    <definedName name="Ls_Oficina">Catalogo!$D$127:$D$130</definedName>
    <definedName name="Ls_OficinasSRS">Catalogo!$E$179:$E$181</definedName>
    <definedName name="ls_Regiones">Catalogo!$B$10:$B$20</definedName>
    <definedName name="ls_SubDireccion">Catalogo!$D$100:$D$120</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LSIns!$F$5:$F$8</definedName>
    <definedName name="lsGasoil">Insumos!$C$142:$C$149</definedName>
    <definedName name="lsHerramientasMenores">Insumos!$C$150:$C$179</definedName>
    <definedName name="lsImpresionyEncuadernacion">Insumos!$C$180</definedName>
    <definedName name="lsInsumos">LSIns!$B$5:$B$45</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Catalogo!$D$11:$D$16</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Obj!#REF!</definedName>
    <definedName name="Obj1.2">Obj!$F$61:$F$65</definedName>
    <definedName name="Obj1.3">Obj!$F$66:$F$69</definedName>
    <definedName name="Obj1.4">Obj!#REF!</definedName>
    <definedName name="Obj1.5">Obj!#REF!</definedName>
    <definedName name="Obj1.6">Obj!#REF!</definedName>
    <definedName name="Obj1.7">Obj!#REF!</definedName>
    <definedName name="Obj1.8">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Catalogo!$B$3:$B$6</definedName>
    <definedName name="Productos">'Formulario PPGR1'!$K$35:$K$84</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_xlnm.Print_Titles" localSheetId="2">'Formulario PPGR2'!$1:$8</definedName>
    <definedName name="Valverde">Prov!$C$154:$C$156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8" name="Tabla8" connection="WorksheetConnection_Plantilla POA DCSNS y SRS 25112024.xlsx!Tabla8"/>
          <x15:modelTable id="Tabla6" name="Tabla6" connection="WorksheetConnection_Plantilla POA DCSNS y SRS 25112024.xlsx!Tabla6"/>
        </x15:modelTables>
        <x15:modelRelationships>
          <x15:modelRelationship fromTable="Tabla8" fromColumn="# Obj." toTable="Tabla6" toColumn="Resultados Esperados"/>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70" i="12" l="1"/>
  <c r="L270" i="12"/>
  <c r="M270" i="12"/>
  <c r="N270" i="12"/>
  <c r="O270" i="12"/>
  <c r="P270" i="12"/>
  <c r="Q270" i="12"/>
  <c r="R270" i="12"/>
  <c r="S270" i="12"/>
  <c r="T270" i="12"/>
  <c r="U270" i="12"/>
  <c r="V10" i="12"/>
  <c r="V11" i="12"/>
  <c r="V12" i="12"/>
  <c r="V13" i="12"/>
  <c r="V14" i="12"/>
  <c r="V15" i="12"/>
  <c r="V16" i="12"/>
  <c r="V17" i="12"/>
  <c r="V18" i="12"/>
  <c r="V19" i="12"/>
  <c r="V20" i="12"/>
  <c r="V21" i="12"/>
  <c r="V22" i="12"/>
  <c r="V23" i="12"/>
  <c r="V24" i="12"/>
  <c r="V25" i="12"/>
  <c r="V26" i="12"/>
  <c r="V27" i="12"/>
  <c r="V28" i="12"/>
  <c r="V29" i="12"/>
  <c r="V30" i="12"/>
  <c r="V31" i="12"/>
  <c r="V32" i="12"/>
  <c r="V33" i="12"/>
  <c r="V34" i="12"/>
  <c r="V35" i="12"/>
  <c r="V36" i="12"/>
  <c r="V37" i="12"/>
  <c r="V38" i="12"/>
  <c r="V39" i="12"/>
  <c r="V40" i="12"/>
  <c r="V41" i="12"/>
  <c r="V42" i="12"/>
  <c r="V43" i="12"/>
  <c r="V44" i="12"/>
  <c r="V45" i="12"/>
  <c r="V46" i="12"/>
  <c r="V47" i="12"/>
  <c r="V48" i="12"/>
  <c r="V49" i="12"/>
  <c r="V50" i="12"/>
  <c r="V51" i="12"/>
  <c r="V52" i="12"/>
  <c r="V53" i="12"/>
  <c r="V54" i="12"/>
  <c r="V55" i="12"/>
  <c r="V56" i="12"/>
  <c r="V57" i="12"/>
  <c r="V58" i="12"/>
  <c r="V59" i="12"/>
  <c r="V60" i="12"/>
  <c r="V61" i="12"/>
  <c r="V62" i="12"/>
  <c r="V63" i="12"/>
  <c r="V64" i="12"/>
  <c r="V65" i="12"/>
  <c r="V66" i="12"/>
  <c r="V67" i="12"/>
  <c r="V68" i="12"/>
  <c r="V69" i="12"/>
  <c r="V70" i="12"/>
  <c r="V71" i="12"/>
  <c r="V72" i="12"/>
  <c r="V73" i="12"/>
  <c r="V74" i="12"/>
  <c r="V75" i="12"/>
  <c r="V76" i="12"/>
  <c r="V77" i="12"/>
  <c r="V78" i="12"/>
  <c r="V79" i="12"/>
  <c r="V80" i="12"/>
  <c r="V81" i="12"/>
  <c r="V82" i="12"/>
  <c r="V83" i="12"/>
  <c r="V84" i="12"/>
  <c r="V85" i="12"/>
  <c r="V86" i="12"/>
  <c r="V87" i="12"/>
  <c r="V88" i="12"/>
  <c r="V89" i="12"/>
  <c r="V90" i="12"/>
  <c r="V91" i="12"/>
  <c r="V92" i="12"/>
  <c r="V93" i="12"/>
  <c r="V94" i="12"/>
  <c r="V95" i="12"/>
  <c r="V96" i="12"/>
  <c r="V97" i="12"/>
  <c r="V98" i="12"/>
  <c r="V99" i="12"/>
  <c r="V100" i="12"/>
  <c r="V101" i="12"/>
  <c r="V102" i="12"/>
  <c r="V103" i="12"/>
  <c r="V104" i="12"/>
  <c r="V105" i="12"/>
  <c r="V106" i="12"/>
  <c r="V107" i="12"/>
  <c r="V108" i="12"/>
  <c r="V109" i="12"/>
  <c r="V110" i="12"/>
  <c r="V111" i="12"/>
  <c r="V112" i="12"/>
  <c r="V113" i="12"/>
  <c r="V114" i="12"/>
  <c r="V115" i="12"/>
  <c r="V116" i="12"/>
  <c r="V117" i="12"/>
  <c r="V118" i="12"/>
  <c r="V119" i="12"/>
  <c r="V120" i="12"/>
  <c r="V121" i="12"/>
  <c r="V122" i="12"/>
  <c r="V123" i="12"/>
  <c r="V124" i="12"/>
  <c r="V125" i="12"/>
  <c r="V126" i="12"/>
  <c r="V127" i="12"/>
  <c r="V128" i="12"/>
  <c r="V129" i="12"/>
  <c r="V130" i="12"/>
  <c r="V131" i="12"/>
  <c r="V132" i="12"/>
  <c r="V133" i="12"/>
  <c r="V134" i="12"/>
  <c r="V135" i="12"/>
  <c r="V136" i="12"/>
  <c r="V137" i="12"/>
  <c r="V138" i="12"/>
  <c r="V139" i="12"/>
  <c r="V140" i="12"/>
  <c r="V141" i="12"/>
  <c r="V142" i="12"/>
  <c r="V143" i="12"/>
  <c r="V144" i="12"/>
  <c r="V145" i="12"/>
  <c r="V146" i="12"/>
  <c r="V147" i="12"/>
  <c r="V148" i="12"/>
  <c r="V149" i="12"/>
  <c r="V150" i="12"/>
  <c r="V151" i="12"/>
  <c r="V152" i="12"/>
  <c r="V153" i="12"/>
  <c r="V154" i="12"/>
  <c r="V155" i="12"/>
  <c r="V156" i="12"/>
  <c r="V157" i="12"/>
  <c r="V158" i="12"/>
  <c r="V159" i="12"/>
  <c r="V160" i="12"/>
  <c r="V161" i="12"/>
  <c r="V162" i="12"/>
  <c r="V163" i="12"/>
  <c r="V164" i="12"/>
  <c r="V165" i="12"/>
  <c r="V166" i="12"/>
  <c r="V167" i="12"/>
  <c r="V168" i="12"/>
  <c r="V169" i="12"/>
  <c r="V170" i="12"/>
  <c r="V171" i="12"/>
  <c r="V172" i="12"/>
  <c r="V173" i="12"/>
  <c r="V174" i="12"/>
  <c r="V175" i="12"/>
  <c r="V176" i="12"/>
  <c r="V177" i="12"/>
  <c r="V178" i="12"/>
  <c r="V179" i="12"/>
  <c r="V180" i="12"/>
  <c r="V181" i="12"/>
  <c r="V182" i="12"/>
  <c r="V183" i="12"/>
  <c r="V184" i="12"/>
  <c r="V185" i="12"/>
  <c r="V186" i="12"/>
  <c r="V187" i="12"/>
  <c r="V188" i="12"/>
  <c r="V189" i="12"/>
  <c r="V190" i="12"/>
  <c r="V191" i="12"/>
  <c r="V192" i="12"/>
  <c r="V193" i="12"/>
  <c r="V194" i="12"/>
  <c r="V195" i="12"/>
  <c r="V196" i="12"/>
  <c r="V197" i="12"/>
  <c r="V198" i="12"/>
  <c r="V199" i="12"/>
  <c r="V200" i="12"/>
  <c r="V201" i="12"/>
  <c r="V202" i="12"/>
  <c r="V203" i="12"/>
  <c r="V204" i="12"/>
  <c r="V205" i="12"/>
  <c r="V206" i="12"/>
  <c r="V207" i="12"/>
  <c r="V208" i="12"/>
  <c r="V209" i="12"/>
  <c r="V210" i="12"/>
  <c r="V211" i="12"/>
  <c r="V212" i="12"/>
  <c r="V213" i="12"/>
  <c r="V214" i="12"/>
  <c r="V215" i="12"/>
  <c r="V216" i="12"/>
  <c r="V217" i="12"/>
  <c r="V218" i="12"/>
  <c r="V219" i="12"/>
  <c r="V220" i="12"/>
  <c r="V221" i="12"/>
  <c r="V222" i="12"/>
  <c r="V223" i="12"/>
  <c r="V224" i="12"/>
  <c r="V225" i="12"/>
  <c r="V226" i="12"/>
  <c r="V227" i="12"/>
  <c r="V228" i="12"/>
  <c r="V229" i="12"/>
  <c r="V230" i="12"/>
  <c r="V231" i="12"/>
  <c r="V232" i="12"/>
  <c r="V233" i="12"/>
  <c r="V234" i="12"/>
  <c r="V235" i="12"/>
  <c r="V236" i="12"/>
  <c r="V237" i="12"/>
  <c r="V238" i="12"/>
  <c r="V239" i="12"/>
  <c r="V240" i="12"/>
  <c r="V241" i="12"/>
  <c r="V242" i="12"/>
  <c r="V243" i="12"/>
  <c r="V244" i="12"/>
  <c r="V245" i="12"/>
  <c r="V246" i="12"/>
  <c r="V247" i="12"/>
  <c r="V248" i="12"/>
  <c r="V249" i="12"/>
  <c r="V250" i="12"/>
  <c r="V251" i="12"/>
  <c r="V252" i="12"/>
  <c r="V253" i="12"/>
  <c r="V254" i="12"/>
  <c r="V255" i="12"/>
  <c r="V256" i="12"/>
  <c r="V257" i="12"/>
  <c r="V258" i="12"/>
  <c r="V259" i="12"/>
  <c r="V260" i="12"/>
  <c r="V261" i="12"/>
  <c r="V262" i="12"/>
  <c r="V263" i="12"/>
  <c r="V264" i="12"/>
  <c r="V265" i="12"/>
  <c r="V266" i="12"/>
  <c r="V267" i="12"/>
  <c r="V268" i="12"/>
  <c r="V269" i="12"/>
  <c r="D120" i="12"/>
  <c r="E120" i="12"/>
  <c r="F120" i="12"/>
  <c r="V9" i="12"/>
  <c r="J270" i="12"/>
  <c r="K27" i="10"/>
  <c r="K26" i="10"/>
  <c r="K25" i="10"/>
  <c r="K22" i="10"/>
  <c r="K23" i="10"/>
  <c r="K24" i="10"/>
  <c r="B120" i="12" l="1"/>
  <c r="D216" i="12"/>
  <c r="D217" i="12"/>
  <c r="E216" i="12"/>
  <c r="E217" i="12"/>
  <c r="F216" i="12"/>
  <c r="F217" i="12"/>
  <c r="I186" i="10" l="1"/>
  <c r="B80" i="1"/>
  <c r="C80" i="1"/>
  <c r="D80" i="1"/>
  <c r="E80" i="1"/>
  <c r="G80" i="1" a="1"/>
  <c r="G80" i="1" s="1"/>
  <c r="I80" i="1"/>
  <c r="B59" i="1"/>
  <c r="C59" i="1"/>
  <c r="D59" i="1"/>
  <c r="E59" i="1"/>
  <c r="G59" i="1" a="1"/>
  <c r="G59" i="1" s="1"/>
  <c r="I59" i="1"/>
  <c r="B50" i="1"/>
  <c r="C50" i="1"/>
  <c r="D50" i="1"/>
  <c r="E50" i="1"/>
  <c r="G50" i="1" a="1"/>
  <c r="G50" i="1" s="1"/>
  <c r="I50" i="1"/>
  <c r="B34" i="1"/>
  <c r="C34" i="1"/>
  <c r="D34" i="1"/>
  <c r="E34" i="1"/>
  <c r="G34" i="1" a="1"/>
  <c r="G34" i="1" s="1"/>
  <c r="I34" i="1"/>
  <c r="B30" i="1"/>
  <c r="C30" i="1"/>
  <c r="D30" i="1"/>
  <c r="E30" i="1"/>
  <c r="G30" i="1" a="1"/>
  <c r="G30" i="1" s="1"/>
  <c r="I30" i="1"/>
  <c r="B28" i="1"/>
  <c r="C28" i="1"/>
  <c r="D28" i="1"/>
  <c r="E28" i="1"/>
  <c r="G28" i="1" a="1"/>
  <c r="G28" i="1" s="1"/>
  <c r="I28" i="1"/>
  <c r="B14" i="1"/>
  <c r="C14" i="1"/>
  <c r="D14" i="1"/>
  <c r="E14" i="1"/>
  <c r="G14" i="1" a="1"/>
  <c r="G14" i="1" s="1"/>
  <c r="I14" i="1"/>
  <c r="B48" i="1"/>
  <c r="C48" i="1"/>
  <c r="D48" i="1"/>
  <c r="E48" i="1"/>
  <c r="G48" i="1" a="1"/>
  <c r="G48" i="1" s="1"/>
  <c r="I48" i="1"/>
  <c r="B47" i="1"/>
  <c r="C47" i="1"/>
  <c r="D47" i="1"/>
  <c r="E47" i="1"/>
  <c r="G47" i="1" a="1"/>
  <c r="G47" i="1" s="1"/>
  <c r="I47" i="1"/>
  <c r="B46" i="1"/>
  <c r="C46" i="1"/>
  <c r="D46" i="1"/>
  <c r="E46" i="1"/>
  <c r="G46" i="1" a="1"/>
  <c r="G46" i="1" s="1"/>
  <c r="I46" i="1"/>
  <c r="B45" i="1"/>
  <c r="C45" i="1"/>
  <c r="D45" i="1"/>
  <c r="E45" i="1"/>
  <c r="G45" i="1" a="1"/>
  <c r="G45" i="1" s="1"/>
  <c r="I45" i="1"/>
  <c r="B19" i="1"/>
  <c r="C19" i="1"/>
  <c r="D19" i="1"/>
  <c r="E19" i="1"/>
  <c r="G19" i="1" a="1"/>
  <c r="G19" i="1" s="1"/>
  <c r="I19" i="1"/>
  <c r="B32" i="1"/>
  <c r="C32" i="1"/>
  <c r="D32" i="1"/>
  <c r="E32" i="1"/>
  <c r="G32" i="1" a="1"/>
  <c r="G32" i="1" s="1"/>
  <c r="I32" i="1"/>
  <c r="B52" i="1"/>
  <c r="C52" i="1"/>
  <c r="D52" i="1"/>
  <c r="E52" i="1"/>
  <c r="G52" i="1" a="1"/>
  <c r="G52" i="1" s="1"/>
  <c r="I52" i="1"/>
  <c r="B41" i="1"/>
  <c r="C41" i="1"/>
  <c r="D41" i="1"/>
  <c r="E41" i="1"/>
  <c r="G41" i="1" a="1"/>
  <c r="G41" i="1" s="1"/>
  <c r="I41" i="1"/>
  <c r="B13" i="1"/>
  <c r="C13" i="1"/>
  <c r="D13" i="1"/>
  <c r="E13" i="1"/>
  <c r="G13" i="1" a="1"/>
  <c r="G13" i="1" s="1"/>
  <c r="I13" i="1"/>
  <c r="B12" i="1"/>
  <c r="C12" i="1"/>
  <c r="D12" i="1"/>
  <c r="E12" i="1"/>
  <c r="G12" i="1" a="1"/>
  <c r="G12" i="1" s="1"/>
  <c r="I12" i="1"/>
  <c r="B22" i="1"/>
  <c r="C22" i="1"/>
  <c r="D22" i="1"/>
  <c r="E22" i="1"/>
  <c r="G22" i="1" a="1"/>
  <c r="G22" i="1" s="1"/>
  <c r="I22" i="1"/>
  <c r="B21" i="1"/>
  <c r="C21" i="1"/>
  <c r="D21" i="1"/>
  <c r="E21" i="1"/>
  <c r="G21" i="1" a="1"/>
  <c r="G21" i="1" s="1"/>
  <c r="I21" i="1"/>
  <c r="B20" i="1"/>
  <c r="C20" i="1"/>
  <c r="D20" i="1"/>
  <c r="E20" i="1"/>
  <c r="G20" i="1" a="1"/>
  <c r="G20" i="1" s="1"/>
  <c r="I20" i="1"/>
  <c r="B10" i="1"/>
  <c r="C10" i="1"/>
  <c r="D10" i="1"/>
  <c r="E10" i="1"/>
  <c r="G10" i="1" a="1"/>
  <c r="G10" i="1" s="1"/>
  <c r="I10" i="1"/>
  <c r="B27" i="1"/>
  <c r="C27" i="1"/>
  <c r="D27" i="1"/>
  <c r="E27" i="1"/>
  <c r="G27" i="1" a="1"/>
  <c r="G27" i="1" s="1"/>
  <c r="I27" i="1"/>
  <c r="B44" i="1"/>
  <c r="C44" i="1"/>
  <c r="D44" i="1"/>
  <c r="E44" i="1"/>
  <c r="G44" i="1" a="1"/>
  <c r="G44" i="1" s="1"/>
  <c r="I44" i="1"/>
  <c r="B43" i="1"/>
  <c r="C43" i="1"/>
  <c r="D43" i="1"/>
  <c r="E43" i="1"/>
  <c r="G43" i="1" a="1"/>
  <c r="G43" i="1" s="1"/>
  <c r="I43" i="1"/>
  <c r="I1604" i="10"/>
  <c r="I1605" i="10"/>
  <c r="I1606" i="10"/>
  <c r="I1607" i="10"/>
  <c r="I1608" i="10"/>
  <c r="I1609" i="10"/>
  <c r="I1610" i="10"/>
  <c r="I1611" i="10"/>
  <c r="I1612" i="10"/>
  <c r="I1613" i="10"/>
  <c r="I1614" i="10"/>
  <c r="I1615" i="10"/>
  <c r="I1616" i="10"/>
  <c r="I1617" i="10"/>
  <c r="I1618" i="10"/>
  <c r="I1619" i="10"/>
  <c r="I1620" i="10"/>
  <c r="I1621" i="10"/>
  <c r="I1622" i="10"/>
  <c r="I1623" i="10"/>
  <c r="I1624" i="10"/>
  <c r="I1625" i="10"/>
  <c r="I1626" i="10"/>
  <c r="I1627" i="10"/>
  <c r="I1628" i="10"/>
  <c r="I1629" i="10"/>
  <c r="I1630" i="10"/>
  <c r="I1631" i="10"/>
  <c r="I1632" i="10"/>
  <c r="I1633" i="10"/>
  <c r="I1634" i="10"/>
  <c r="I1635" i="10"/>
  <c r="I1636" i="10"/>
  <c r="I1637" i="10"/>
  <c r="I1638" i="10"/>
  <c r="I1639" i="10"/>
  <c r="I1640" i="10"/>
  <c r="I1641" i="10"/>
  <c r="I1642" i="10"/>
  <c r="I1643" i="10"/>
  <c r="I1644" i="10"/>
  <c r="I1645" i="10"/>
  <c r="I1646" i="10"/>
  <c r="I1647" i="10"/>
  <c r="I1648" i="10"/>
  <c r="I1649" i="10"/>
  <c r="I1650" i="10"/>
  <c r="I1651" i="10"/>
  <c r="I1652" i="10"/>
  <c r="I1653" i="10"/>
  <c r="I1654" i="10"/>
  <c r="I1655" i="10"/>
  <c r="I1656" i="10"/>
  <c r="I1657" i="10"/>
  <c r="I1658" i="10"/>
  <c r="I1659" i="10"/>
  <c r="I1660" i="10"/>
  <c r="I1661" i="10"/>
  <c r="I1662" i="10"/>
  <c r="I1663" i="10"/>
  <c r="I1664" i="10"/>
  <c r="I1665" i="10"/>
  <c r="I1666" i="10"/>
  <c r="I1667" i="10"/>
  <c r="I1668" i="10"/>
  <c r="I1669" i="10"/>
  <c r="I1670" i="10"/>
  <c r="I1671" i="10"/>
  <c r="I1672" i="10"/>
  <c r="I1673" i="10"/>
  <c r="I1674" i="10"/>
  <c r="I1675" i="10"/>
  <c r="I1676" i="10"/>
  <c r="I1677" i="10"/>
  <c r="I1678" i="10"/>
  <c r="I1679" i="10"/>
  <c r="I1680" i="10"/>
  <c r="I1681" i="10"/>
  <c r="I1682" i="10"/>
  <c r="I1683" i="10"/>
  <c r="I1684" i="10"/>
  <c r="I1685" i="10"/>
  <c r="I1686" i="10"/>
  <c r="I1687" i="10"/>
  <c r="I1688" i="10"/>
  <c r="I1689" i="10"/>
  <c r="I1690" i="10"/>
  <c r="I69" i="10"/>
  <c r="I332" i="10"/>
  <c r="I334" i="10"/>
  <c r="I335" i="10"/>
  <c r="I336" i="10"/>
  <c r="I342" i="10"/>
  <c r="I343" i="10"/>
  <c r="I344" i="10"/>
  <c r="I345" i="10"/>
  <c r="I346" i="10"/>
  <c r="I347" i="10"/>
  <c r="I348" i="10"/>
  <c r="I349" i="10"/>
  <c r="I350" i="10"/>
  <c r="I351" i="10"/>
  <c r="I352" i="10"/>
  <c r="I353" i="10"/>
  <c r="I354" i="10"/>
  <c r="I355" i="10"/>
  <c r="I356" i="10"/>
  <c r="I357" i="10"/>
  <c r="I358" i="10"/>
  <c r="I359" i="10"/>
  <c r="I360" i="10"/>
  <c r="I361" i="10"/>
  <c r="I362" i="10"/>
  <c r="I363" i="10"/>
  <c r="I364" i="10"/>
  <c r="I365" i="10"/>
  <c r="I366" i="10"/>
  <c r="I367" i="10"/>
  <c r="I368" i="10"/>
  <c r="I369" i="10"/>
  <c r="I370" i="10"/>
  <c r="I371" i="10"/>
  <c r="I372" i="10"/>
  <c r="I373" i="10"/>
  <c r="I374" i="10"/>
  <c r="I375" i="10"/>
  <c r="I376" i="10"/>
  <c r="I377" i="10"/>
  <c r="I378" i="10"/>
  <c r="I379" i="10"/>
  <c r="I380" i="10"/>
  <c r="I381" i="10"/>
  <c r="I382" i="10"/>
  <c r="I383" i="10"/>
  <c r="I384" i="10"/>
  <c r="I385" i="10"/>
  <c r="I386" i="10"/>
  <c r="I387" i="10"/>
  <c r="I388" i="10"/>
  <c r="I389" i="10"/>
  <c r="I390" i="10"/>
  <c r="I391" i="10"/>
  <c r="I392" i="10"/>
  <c r="I393" i="10"/>
  <c r="I394" i="10"/>
  <c r="I395" i="10"/>
  <c r="I396" i="10"/>
  <c r="I397" i="10"/>
  <c r="I398" i="10"/>
  <c r="I399" i="10"/>
  <c r="I400" i="10"/>
  <c r="I401" i="10"/>
  <c r="I402" i="10"/>
  <c r="I403" i="10"/>
  <c r="I404" i="10"/>
  <c r="I405" i="10"/>
  <c r="I406" i="10"/>
  <c r="I407" i="10"/>
  <c r="I408" i="10"/>
  <c r="I409" i="10"/>
  <c r="I410" i="10"/>
  <c r="I411" i="10"/>
  <c r="I412" i="10"/>
  <c r="I413" i="10"/>
  <c r="I414" i="10"/>
  <c r="I415" i="10"/>
  <c r="I416" i="10"/>
  <c r="I417" i="10"/>
  <c r="I418" i="10"/>
  <c r="I419" i="10"/>
  <c r="I420" i="10"/>
  <c r="I421" i="10"/>
  <c r="I422" i="10"/>
  <c r="I423" i="10"/>
  <c r="I424" i="10"/>
  <c r="I425" i="10"/>
  <c r="I426" i="10"/>
  <c r="I427" i="10"/>
  <c r="I428" i="10"/>
  <c r="I429" i="10"/>
  <c r="I430" i="10"/>
  <c r="I431" i="10"/>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I464" i="10"/>
  <c r="I465" i="10"/>
  <c r="I466" i="10"/>
  <c r="I467" i="10"/>
  <c r="I468" i="10"/>
  <c r="I469" i="10"/>
  <c r="I470" i="10"/>
  <c r="I471" i="10"/>
  <c r="I472" i="10"/>
  <c r="I473" i="10"/>
  <c r="I474" i="10"/>
  <c r="I475" i="10"/>
  <c r="I476" i="10"/>
  <c r="I477" i="10"/>
  <c r="I478" i="10"/>
  <c r="I479" i="10"/>
  <c r="I480" i="10"/>
  <c r="I481" i="10"/>
  <c r="I482" i="10"/>
  <c r="I483" i="10"/>
  <c r="I484" i="10"/>
  <c r="I485" i="10"/>
  <c r="I486" i="10"/>
  <c r="I487" i="10"/>
  <c r="I488" i="10"/>
  <c r="I489" i="10"/>
  <c r="I490" i="10"/>
  <c r="I491" i="10"/>
  <c r="I492" i="10"/>
  <c r="I493" i="10"/>
  <c r="I494" i="10"/>
  <c r="I495" i="10"/>
  <c r="I496" i="10"/>
  <c r="I497" i="10"/>
  <c r="I498" i="10"/>
  <c r="I499" i="10"/>
  <c r="I500" i="10"/>
  <c r="I501" i="10"/>
  <c r="I502" i="10"/>
  <c r="I503" i="10"/>
  <c r="I504" i="10"/>
  <c r="I505" i="10"/>
  <c r="I506" i="10"/>
  <c r="I507" i="10"/>
  <c r="I508" i="10"/>
  <c r="I509" i="10"/>
  <c r="I510" i="10"/>
  <c r="I511" i="10"/>
  <c r="I512" i="10"/>
  <c r="I513" i="10"/>
  <c r="I514" i="10"/>
  <c r="I515" i="10"/>
  <c r="I516" i="10"/>
  <c r="I517"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5" i="10"/>
  <c r="I546" i="10"/>
  <c r="I547" i="10"/>
  <c r="I548" i="10"/>
  <c r="I549" i="10"/>
  <c r="I550" i="10"/>
  <c r="I551" i="10"/>
  <c r="I552" i="10"/>
  <c r="I553" i="10"/>
  <c r="I554" i="10"/>
  <c r="I555" i="10"/>
  <c r="I556" i="10"/>
  <c r="I557" i="10"/>
  <c r="I558" i="10"/>
  <c r="I559" i="10"/>
  <c r="I560" i="10"/>
  <c r="I561" i="10"/>
  <c r="I562" i="10"/>
  <c r="I563" i="10"/>
  <c r="I564" i="10"/>
  <c r="I565" i="10"/>
  <c r="I566" i="10"/>
  <c r="I567" i="10"/>
  <c r="I568" i="10"/>
  <c r="I569" i="10"/>
  <c r="I570" i="10"/>
  <c r="I571" i="10"/>
  <c r="I572" i="10"/>
  <c r="I573" i="10"/>
  <c r="I574" i="10"/>
  <c r="I575" i="10"/>
  <c r="I576" i="10"/>
  <c r="I577" i="10"/>
  <c r="I578" i="10"/>
  <c r="I579" i="10"/>
  <c r="I580" i="10"/>
  <c r="I581" i="10"/>
  <c r="I582" i="10"/>
  <c r="I583" i="10"/>
  <c r="I584" i="10"/>
  <c r="I585" i="10"/>
  <c r="I586" i="10"/>
  <c r="I587" i="10"/>
  <c r="I588" i="10"/>
  <c r="I589" i="10"/>
  <c r="I590" i="10"/>
  <c r="I591" i="10"/>
  <c r="I592" i="10"/>
  <c r="I593" i="10"/>
  <c r="I594" i="10"/>
  <c r="I595" i="10"/>
  <c r="I596" i="10"/>
  <c r="I597" i="10"/>
  <c r="I598" i="10"/>
  <c r="I599" i="10"/>
  <c r="I600" i="10"/>
  <c r="I601" i="10"/>
  <c r="I602" i="10"/>
  <c r="I603" i="10"/>
  <c r="I604" i="10"/>
  <c r="I605" i="10"/>
  <c r="I606" i="10"/>
  <c r="I607" i="10"/>
  <c r="I608"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1022" i="10"/>
  <c r="I1023" i="10"/>
  <c r="I1024" i="10"/>
  <c r="I1025" i="10"/>
  <c r="I1026" i="10"/>
  <c r="I1027" i="10"/>
  <c r="I1028" i="10"/>
  <c r="I1029" i="10"/>
  <c r="I1030" i="10"/>
  <c r="I1031" i="10"/>
  <c r="I1032" i="10"/>
  <c r="I1033" i="10"/>
  <c r="I1034" i="10"/>
  <c r="I1035" i="10"/>
  <c r="I1036" i="10"/>
  <c r="I1037" i="10"/>
  <c r="I1038" i="10"/>
  <c r="I1039" i="10"/>
  <c r="I1040" i="10"/>
  <c r="I1041" i="10"/>
  <c r="I1042" i="10"/>
  <c r="I1043" i="10"/>
  <c r="I1044" i="10"/>
  <c r="I1045" i="10"/>
  <c r="I1046" i="10"/>
  <c r="I1047" i="10"/>
  <c r="I1048" i="10"/>
  <c r="I1049" i="10"/>
  <c r="I1050" i="10"/>
  <c r="I1051" i="10"/>
  <c r="I1052" i="10"/>
  <c r="I1053" i="10"/>
  <c r="I1054" i="10"/>
  <c r="I1055" i="10"/>
  <c r="I1056" i="10"/>
  <c r="I1057" i="10"/>
  <c r="I1058" i="10"/>
  <c r="I1059" i="10"/>
  <c r="I1060" i="10"/>
  <c r="I1061" i="10"/>
  <c r="I1062" i="10"/>
  <c r="I1063" i="10"/>
  <c r="I1064" i="10"/>
  <c r="I1065" i="10"/>
  <c r="I1066" i="10"/>
  <c r="I1067" i="10"/>
  <c r="I1068" i="10"/>
  <c r="I1069" i="10"/>
  <c r="I1070" i="10"/>
  <c r="I1071" i="10"/>
  <c r="I1072" i="10"/>
  <c r="I1073" i="10"/>
  <c r="I1074" i="10"/>
  <c r="I1075" i="10"/>
  <c r="I1076" i="10"/>
  <c r="I1077" i="10"/>
  <c r="I1078" i="10"/>
  <c r="I1079" i="10"/>
  <c r="I1080" i="10"/>
  <c r="I1081" i="10"/>
  <c r="I1082" i="10"/>
  <c r="I1083" i="10"/>
  <c r="I1084" i="10"/>
  <c r="I1085" i="10"/>
  <c r="I1086" i="10"/>
  <c r="I1087" i="10"/>
  <c r="I1088" i="10"/>
  <c r="I1089" i="10"/>
  <c r="I1090" i="10"/>
  <c r="I1091" i="10"/>
  <c r="I1092" i="10"/>
  <c r="I1093" i="10"/>
  <c r="I1094" i="10"/>
  <c r="I1095" i="10"/>
  <c r="I1096" i="10"/>
  <c r="I1097" i="10"/>
  <c r="I1098" i="10"/>
  <c r="I1099" i="10"/>
  <c r="I1100" i="10"/>
  <c r="I1101" i="10"/>
  <c r="I1102" i="10"/>
  <c r="I1103" i="10"/>
  <c r="I1104" i="10"/>
  <c r="I1105" i="10"/>
  <c r="I1106" i="10"/>
  <c r="I1107" i="10"/>
  <c r="I1108" i="10"/>
  <c r="I1109" i="10"/>
  <c r="I1110" i="10"/>
  <c r="I1111" i="10"/>
  <c r="I1112" i="10"/>
  <c r="I1113" i="10"/>
  <c r="I1114" i="10"/>
  <c r="I1115" i="10"/>
  <c r="I1116" i="10"/>
  <c r="I1117" i="10"/>
  <c r="I1118" i="10"/>
  <c r="I1119" i="10"/>
  <c r="I1120" i="10"/>
  <c r="I1121" i="10"/>
  <c r="I1122" i="10"/>
  <c r="I1123" i="10"/>
  <c r="I1124" i="10"/>
  <c r="I1125" i="10"/>
  <c r="I1126" i="10"/>
  <c r="I1127" i="10"/>
  <c r="I1128" i="10"/>
  <c r="I1129" i="10"/>
  <c r="I1130" i="10"/>
  <c r="I1131" i="10"/>
  <c r="I1132" i="10"/>
  <c r="I1133" i="10"/>
  <c r="I1134" i="10"/>
  <c r="I1135" i="10"/>
  <c r="I1136" i="10"/>
  <c r="I1137" i="10"/>
  <c r="I1138" i="10"/>
  <c r="I1139" i="10"/>
  <c r="I1140" i="10"/>
  <c r="I1141" i="10"/>
  <c r="I1142" i="10"/>
  <c r="I1143" i="10"/>
  <c r="I1144" i="10"/>
  <c r="I1145" i="10"/>
  <c r="I1146" i="10"/>
  <c r="I1147" i="10"/>
  <c r="I1148" i="10"/>
  <c r="I1149" i="10"/>
  <c r="I1150" i="10"/>
  <c r="I1151" i="10"/>
  <c r="I1152" i="10"/>
  <c r="I1153" i="10"/>
  <c r="I1154" i="10"/>
  <c r="I1155" i="10"/>
  <c r="I1156" i="10"/>
  <c r="I1157" i="10"/>
  <c r="I1158" i="10"/>
  <c r="I1159" i="10"/>
  <c r="I1160" i="10"/>
  <c r="I1161" i="10"/>
  <c r="I1162" i="10"/>
  <c r="I1163" i="10"/>
  <c r="I1164" i="10"/>
  <c r="I1165" i="10"/>
  <c r="I1166" i="10"/>
  <c r="I1167" i="10"/>
  <c r="I1168" i="10"/>
  <c r="I1169" i="10"/>
  <c r="I1170" i="10"/>
  <c r="I1171" i="10"/>
  <c r="I1172" i="10"/>
  <c r="I1173" i="10"/>
  <c r="I1174" i="10"/>
  <c r="I1175" i="10"/>
  <c r="I1176" i="10"/>
  <c r="I1177" i="10"/>
  <c r="I1178" i="10"/>
  <c r="I1179" i="10"/>
  <c r="I1180" i="10"/>
  <c r="I1181" i="10"/>
  <c r="I1182" i="10"/>
  <c r="I1183" i="10"/>
  <c r="I1184" i="10"/>
  <c r="I1185" i="10"/>
  <c r="I1186" i="10"/>
  <c r="I1187" i="10"/>
  <c r="I1188" i="10"/>
  <c r="I1189" i="10"/>
  <c r="I1190" i="10"/>
  <c r="I1191" i="10"/>
  <c r="I1192" i="10"/>
  <c r="I1193" i="10"/>
  <c r="I1194" i="10"/>
  <c r="I1195" i="10"/>
  <c r="I1196" i="10"/>
  <c r="I1197" i="10"/>
  <c r="I1198" i="10"/>
  <c r="I1199" i="10"/>
  <c r="I1200" i="10"/>
  <c r="I1201" i="10"/>
  <c r="I1202" i="10"/>
  <c r="I1203" i="10"/>
  <c r="I1204" i="10"/>
  <c r="I1205" i="10"/>
  <c r="I1206" i="10"/>
  <c r="I1207" i="10"/>
  <c r="I1208" i="10"/>
  <c r="I1209" i="10"/>
  <c r="I1210" i="10"/>
  <c r="I1211" i="10"/>
  <c r="I1212" i="10"/>
  <c r="I1213" i="10"/>
  <c r="I1214" i="10"/>
  <c r="I1215" i="10"/>
  <c r="I1216" i="10"/>
  <c r="I1217" i="10"/>
  <c r="I1218" i="10"/>
  <c r="I1219" i="10"/>
  <c r="I1220" i="10"/>
  <c r="I1221" i="10"/>
  <c r="I1222" i="10"/>
  <c r="I1223" i="10"/>
  <c r="I1224" i="10"/>
  <c r="I1225" i="10"/>
  <c r="I1226" i="10"/>
  <c r="I1227" i="10"/>
  <c r="I1228" i="10"/>
  <c r="I1229" i="10"/>
  <c r="I1230" i="10"/>
  <c r="I1231" i="10"/>
  <c r="I1232" i="10"/>
  <c r="I1233" i="10"/>
  <c r="I1234" i="10"/>
  <c r="I1235" i="10"/>
  <c r="I1236" i="10"/>
  <c r="I1237" i="10"/>
  <c r="I1238" i="10"/>
  <c r="I1239" i="10"/>
  <c r="I1240" i="10"/>
  <c r="I1241" i="10"/>
  <c r="I1242" i="10"/>
  <c r="I1243" i="10"/>
  <c r="I1244" i="10"/>
  <c r="I1245" i="10"/>
  <c r="I1246" i="10"/>
  <c r="I1247" i="10"/>
  <c r="I1248" i="10"/>
  <c r="I1249" i="10"/>
  <c r="I1250" i="10"/>
  <c r="I1251" i="10"/>
  <c r="I1252" i="10"/>
  <c r="I1253" i="10"/>
  <c r="I1254" i="10"/>
  <c r="I1255" i="10"/>
  <c r="I1256" i="10"/>
  <c r="I1257" i="10"/>
  <c r="I1258" i="10"/>
  <c r="I1259" i="10"/>
  <c r="I1260" i="10"/>
  <c r="I1261" i="10"/>
  <c r="I1262" i="10"/>
  <c r="I1263" i="10"/>
  <c r="I1264" i="10"/>
  <c r="I1265" i="10"/>
  <c r="I1266" i="10"/>
  <c r="I1267" i="10"/>
  <c r="I1268" i="10"/>
  <c r="I1269" i="10"/>
  <c r="I1270" i="10"/>
  <c r="I1271" i="10"/>
  <c r="I1272" i="10"/>
  <c r="I1273" i="10"/>
  <c r="I1274" i="10"/>
  <c r="I1275" i="10"/>
  <c r="I1276" i="10"/>
  <c r="I1277" i="10"/>
  <c r="I1278" i="10"/>
  <c r="I1279" i="10"/>
  <c r="I1280" i="10"/>
  <c r="I1281" i="10"/>
  <c r="I1282" i="10"/>
  <c r="I1283" i="10"/>
  <c r="I1284" i="10"/>
  <c r="I1285" i="10"/>
  <c r="I1286" i="10"/>
  <c r="I1287" i="10"/>
  <c r="I1288" i="10"/>
  <c r="I1289" i="10"/>
  <c r="I1290" i="10"/>
  <c r="I1291" i="10"/>
  <c r="I1292" i="10"/>
  <c r="I1293" i="10"/>
  <c r="I1294" i="10"/>
  <c r="I1295" i="10"/>
  <c r="I1296" i="10"/>
  <c r="I1297" i="10"/>
  <c r="I1298" i="10"/>
  <c r="I1299" i="10"/>
  <c r="I1300" i="10"/>
  <c r="I1301" i="10"/>
  <c r="I1302" i="10"/>
  <c r="I1303" i="10"/>
  <c r="I1304" i="10"/>
  <c r="I1305" i="10"/>
  <c r="I1306" i="10"/>
  <c r="I1307" i="10"/>
  <c r="I1308" i="10"/>
  <c r="I1309" i="10"/>
  <c r="I1310" i="10"/>
  <c r="I1311" i="10"/>
  <c r="I1312" i="10"/>
  <c r="I1313" i="10"/>
  <c r="I1314" i="10"/>
  <c r="I1315" i="10"/>
  <c r="I1316" i="10"/>
  <c r="I1317" i="10"/>
  <c r="I1318" i="10"/>
  <c r="I1319" i="10"/>
  <c r="I1320" i="10"/>
  <c r="I1321" i="10"/>
  <c r="I1322" i="10"/>
  <c r="I1323" i="10"/>
  <c r="I1324" i="10"/>
  <c r="I1325" i="10"/>
  <c r="I1326" i="10"/>
  <c r="I1327" i="10"/>
  <c r="I1328" i="10"/>
  <c r="I1329" i="10"/>
  <c r="I1330" i="10"/>
  <c r="I1331" i="10"/>
  <c r="I1332" i="10"/>
  <c r="I1333" i="10"/>
  <c r="I1334" i="10"/>
  <c r="I1335" i="10"/>
  <c r="I1336" i="10"/>
  <c r="I1337" i="10"/>
  <c r="I1338" i="10"/>
  <c r="I1339" i="10"/>
  <c r="I1340" i="10"/>
  <c r="I1341" i="10"/>
  <c r="I1342" i="10"/>
  <c r="I1343" i="10"/>
  <c r="I1344" i="10"/>
  <c r="I1345" i="10"/>
  <c r="I1346" i="10"/>
  <c r="I1347" i="10"/>
  <c r="I1348" i="10"/>
  <c r="I1349" i="10"/>
  <c r="I1350" i="10"/>
  <c r="I1351" i="10"/>
  <c r="I1352" i="10"/>
  <c r="I1353" i="10"/>
  <c r="I1354" i="10"/>
  <c r="I1355" i="10"/>
  <c r="I1356" i="10"/>
  <c r="I1357" i="10"/>
  <c r="I1358" i="10"/>
  <c r="I1359" i="10"/>
  <c r="I1360" i="10"/>
  <c r="I1361" i="10"/>
  <c r="I1362" i="10"/>
  <c r="I1363" i="10"/>
  <c r="I1364" i="10"/>
  <c r="I1365" i="10"/>
  <c r="I1366" i="10"/>
  <c r="I1367" i="10"/>
  <c r="I1368" i="10"/>
  <c r="I1369" i="10"/>
  <c r="I1370" i="10"/>
  <c r="I1371" i="10"/>
  <c r="I1372" i="10"/>
  <c r="I1373" i="10"/>
  <c r="I1374" i="10"/>
  <c r="I1375" i="10"/>
  <c r="I1376" i="10"/>
  <c r="I1377" i="10"/>
  <c r="I1378" i="10"/>
  <c r="I1379" i="10"/>
  <c r="I1380" i="10"/>
  <c r="I1381" i="10"/>
  <c r="I1382" i="10"/>
  <c r="I1383" i="10"/>
  <c r="I1384" i="10"/>
  <c r="I1385" i="10"/>
  <c r="I1386" i="10"/>
  <c r="I1387" i="10"/>
  <c r="I1388" i="10"/>
  <c r="I1389" i="10"/>
  <c r="I1390" i="10"/>
  <c r="I1391" i="10"/>
  <c r="I1392" i="10"/>
  <c r="I1393" i="10"/>
  <c r="I1394" i="10"/>
  <c r="I1395" i="10"/>
  <c r="I1396" i="10"/>
  <c r="I1397" i="10"/>
  <c r="I1398" i="10"/>
  <c r="I1399" i="10"/>
  <c r="I1400" i="10"/>
  <c r="I1401" i="10"/>
  <c r="I1402" i="10"/>
  <c r="I1403" i="10"/>
  <c r="I1404" i="10"/>
  <c r="I1405" i="10"/>
  <c r="I1406" i="10"/>
  <c r="I1407" i="10"/>
  <c r="I1408" i="10"/>
  <c r="I1409" i="10"/>
  <c r="I1410" i="10"/>
  <c r="I1411" i="10"/>
  <c r="I1412" i="10"/>
  <c r="I1413" i="10"/>
  <c r="I1414" i="10"/>
  <c r="I1415" i="10"/>
  <c r="I1416" i="10"/>
  <c r="I1417" i="10"/>
  <c r="I1418" i="10"/>
  <c r="I1419" i="10"/>
  <c r="I1420" i="10"/>
  <c r="I1421" i="10"/>
  <c r="I1422" i="10"/>
  <c r="I1423" i="10"/>
  <c r="I1424" i="10"/>
  <c r="I1425" i="10"/>
  <c r="I1426" i="10"/>
  <c r="I1427" i="10"/>
  <c r="I1428" i="10"/>
  <c r="I1429" i="10"/>
  <c r="I1430" i="10"/>
  <c r="I1431" i="10"/>
  <c r="I1432" i="10"/>
  <c r="I1433" i="10"/>
  <c r="I1434" i="10"/>
  <c r="I1435" i="10"/>
  <c r="I1436" i="10"/>
  <c r="I1437" i="10"/>
  <c r="I1438" i="10"/>
  <c r="I1439" i="10"/>
  <c r="I1440" i="10"/>
  <c r="I1441" i="10"/>
  <c r="I1442" i="10"/>
  <c r="I1443" i="10"/>
  <c r="I1444" i="10"/>
  <c r="I1445" i="10"/>
  <c r="I1446" i="10"/>
  <c r="I1447" i="10"/>
  <c r="I1448" i="10"/>
  <c r="I1449" i="10"/>
  <c r="I1450" i="10"/>
  <c r="I1451" i="10"/>
  <c r="I1452" i="10"/>
  <c r="I1453" i="10"/>
  <c r="I1454" i="10"/>
  <c r="I1455" i="10"/>
  <c r="I1456" i="10"/>
  <c r="I1457" i="10"/>
  <c r="I1458" i="10"/>
  <c r="I1459" i="10"/>
  <c r="I1460" i="10"/>
  <c r="I1461" i="10"/>
  <c r="I1462" i="10"/>
  <c r="I1463" i="10"/>
  <c r="I1464" i="10"/>
  <c r="I1465" i="10"/>
  <c r="I1466" i="10"/>
  <c r="I1467" i="10"/>
  <c r="I1468" i="10"/>
  <c r="I1469" i="10"/>
  <c r="I1470" i="10"/>
  <c r="I1471" i="10"/>
  <c r="I1472" i="10"/>
  <c r="I1473" i="10"/>
  <c r="I1474" i="10"/>
  <c r="I1475" i="10"/>
  <c r="I1476" i="10"/>
  <c r="I1477" i="10"/>
  <c r="I1478" i="10"/>
  <c r="I1479" i="10"/>
  <c r="I1480" i="10"/>
  <c r="I1481" i="10"/>
  <c r="I1482" i="10"/>
  <c r="I1483" i="10"/>
  <c r="I1484" i="10"/>
  <c r="I1485" i="10"/>
  <c r="I1486" i="10"/>
  <c r="I1487" i="10"/>
  <c r="I1488" i="10"/>
  <c r="I1489" i="10"/>
  <c r="I1490" i="10"/>
  <c r="I1491" i="10"/>
  <c r="I1492" i="10"/>
  <c r="I1493" i="10"/>
  <c r="I1494" i="10"/>
  <c r="I1495" i="10"/>
  <c r="I1496" i="10"/>
  <c r="I1497" i="10"/>
  <c r="I1498" i="10"/>
  <c r="I1499" i="10"/>
  <c r="I1500" i="10"/>
  <c r="I1501" i="10"/>
  <c r="I1502" i="10"/>
  <c r="I1503" i="10"/>
  <c r="I1504" i="10"/>
  <c r="I1505" i="10"/>
  <c r="I1506" i="10"/>
  <c r="I1507" i="10"/>
  <c r="I1508" i="10"/>
  <c r="I1509" i="10"/>
  <c r="I1510" i="10"/>
  <c r="I1511" i="10"/>
  <c r="I1512" i="10"/>
  <c r="I1513" i="10"/>
  <c r="I1514" i="10"/>
  <c r="I1515" i="10"/>
  <c r="I1516" i="10"/>
  <c r="I1517" i="10"/>
  <c r="I1518" i="10"/>
  <c r="I1519" i="10"/>
  <c r="I1520" i="10"/>
  <c r="I1521" i="10"/>
  <c r="I1522" i="10"/>
  <c r="I1523" i="10"/>
  <c r="I1524" i="10"/>
  <c r="I1525" i="10"/>
  <c r="I1526" i="10"/>
  <c r="I1527" i="10"/>
  <c r="I1528" i="10"/>
  <c r="I1529" i="10"/>
  <c r="I1530" i="10"/>
  <c r="I1531" i="10"/>
  <c r="I1532" i="10"/>
  <c r="I1533" i="10"/>
  <c r="I1534" i="10"/>
  <c r="I1535" i="10"/>
  <c r="I1536" i="10"/>
  <c r="I1537" i="10"/>
  <c r="I1538" i="10"/>
  <c r="I1539" i="10"/>
  <c r="I1540" i="10"/>
  <c r="I1541" i="10"/>
  <c r="I1542" i="10"/>
  <c r="I1543" i="10"/>
  <c r="I1544" i="10"/>
  <c r="I1545" i="10"/>
  <c r="I1546" i="10"/>
  <c r="I1547" i="10"/>
  <c r="I1548" i="10"/>
  <c r="I1549" i="10"/>
  <c r="I1550" i="10"/>
  <c r="I1551" i="10"/>
  <c r="I1552" i="10"/>
  <c r="I1553" i="10"/>
  <c r="I1554" i="10"/>
  <c r="I1555" i="10"/>
  <c r="I1556" i="10"/>
  <c r="I1557" i="10"/>
  <c r="I1558" i="10"/>
  <c r="I1559" i="10"/>
  <c r="I1560" i="10"/>
  <c r="I1561" i="10"/>
  <c r="I1562" i="10"/>
  <c r="I1563" i="10"/>
  <c r="I1564" i="10"/>
  <c r="I1565" i="10"/>
  <c r="I1566" i="10"/>
  <c r="I1567" i="10"/>
  <c r="I1568" i="10"/>
  <c r="I1569" i="10"/>
  <c r="I1570" i="10"/>
  <c r="I1571" i="10"/>
  <c r="I1572" i="10"/>
  <c r="I1573" i="10"/>
  <c r="I1574" i="10"/>
  <c r="I1575" i="10"/>
  <c r="I1576" i="10"/>
  <c r="I1577" i="10"/>
  <c r="I1578" i="10"/>
  <c r="I1579" i="10"/>
  <c r="I1580" i="10"/>
  <c r="I1581" i="10"/>
  <c r="I1582" i="10"/>
  <c r="I1583" i="10"/>
  <c r="I1584" i="10"/>
  <c r="I1585" i="10"/>
  <c r="I1586" i="10"/>
  <c r="I1587" i="10"/>
  <c r="I1588" i="10"/>
  <c r="I1589" i="10"/>
  <c r="I1590" i="10"/>
  <c r="I1591" i="10"/>
  <c r="I1592" i="10"/>
  <c r="I1593" i="10"/>
  <c r="I1594" i="10"/>
  <c r="I1595" i="10"/>
  <c r="I1596" i="10"/>
  <c r="I1597" i="10"/>
  <c r="I1598" i="10"/>
  <c r="I1599" i="10"/>
  <c r="I1600" i="10"/>
  <c r="I1601" i="10"/>
  <c r="I1602" i="10"/>
  <c r="I1603" i="10"/>
  <c r="H9" i="10"/>
  <c r="H10" i="10"/>
  <c r="H11" i="10"/>
  <c r="H12" i="10"/>
  <c r="H13" i="10"/>
  <c r="H14" i="10"/>
  <c r="H15" i="10"/>
  <c r="H16" i="10"/>
  <c r="H17" i="10"/>
  <c r="H18" i="10"/>
  <c r="H19" i="10"/>
  <c r="H20" i="10"/>
  <c r="H21" i="10"/>
  <c r="H28" i="10"/>
  <c r="H29" i="10"/>
  <c r="H30" i="10"/>
  <c r="H31" i="10"/>
  <c r="H32" i="10"/>
  <c r="H33" i="10"/>
  <c r="H34" i="10"/>
  <c r="H35" i="10"/>
  <c r="H36" i="10"/>
  <c r="H37" i="10"/>
  <c r="H38" i="10"/>
  <c r="H39" i="10"/>
  <c r="H40" i="10"/>
  <c r="H41" i="10"/>
  <c r="H42" i="10"/>
  <c r="H43" i="10"/>
  <c r="H44" i="10"/>
  <c r="H45" i="10"/>
  <c r="H46" i="10"/>
  <c r="H47" i="10"/>
  <c r="H48" i="10"/>
  <c r="H49" i="10"/>
  <c r="H50" i="10"/>
  <c r="H51" i="10"/>
  <c r="H52" i="10"/>
  <c r="H53" i="10"/>
  <c r="H54" i="10"/>
  <c r="H55" i="10"/>
  <c r="H56" i="10"/>
  <c r="H57" i="10"/>
  <c r="H58" i="10"/>
  <c r="H59" i="10"/>
  <c r="H60" i="10"/>
  <c r="H61" i="10"/>
  <c r="H62" i="10"/>
  <c r="H63" i="10"/>
  <c r="H64" i="10"/>
  <c r="H65" i="10"/>
  <c r="H66" i="10"/>
  <c r="H67" i="10"/>
  <c r="H68" i="10"/>
  <c r="H69" i="10"/>
  <c r="H70" i="10"/>
  <c r="H71" i="10"/>
  <c r="H72" i="10"/>
  <c r="H73" i="10"/>
  <c r="H74" i="10"/>
  <c r="H75" i="10"/>
  <c r="H76" i="10"/>
  <c r="H77" i="10"/>
  <c r="H78" i="10"/>
  <c r="H79" i="10"/>
  <c r="H80" i="10"/>
  <c r="H81" i="10"/>
  <c r="H82" i="10"/>
  <c r="H83" i="10"/>
  <c r="H84" i="10"/>
  <c r="H85" i="10"/>
  <c r="H86" i="10"/>
  <c r="H87" i="10"/>
  <c r="H88" i="10"/>
  <c r="H89" i="10"/>
  <c r="H90" i="10"/>
  <c r="H91" i="10"/>
  <c r="H92" i="10"/>
  <c r="H93" i="10"/>
  <c r="H94" i="10"/>
  <c r="H95" i="10"/>
  <c r="H96" i="10"/>
  <c r="H97" i="10"/>
  <c r="H98" i="10"/>
  <c r="H99" i="10"/>
  <c r="H100" i="10"/>
  <c r="H101" i="10"/>
  <c r="H102" i="10"/>
  <c r="H103" i="10"/>
  <c r="H104" i="10"/>
  <c r="H105" i="10"/>
  <c r="H106" i="10"/>
  <c r="H107" i="10"/>
  <c r="H108" i="10"/>
  <c r="H109" i="10"/>
  <c r="H110" i="10"/>
  <c r="H111" i="10"/>
  <c r="H112" i="10"/>
  <c r="H113" i="10"/>
  <c r="H114" i="10"/>
  <c r="H115" i="10"/>
  <c r="H116" i="10"/>
  <c r="H117" i="10"/>
  <c r="H118" i="10"/>
  <c r="H119" i="10"/>
  <c r="H120" i="10"/>
  <c r="H121" i="10"/>
  <c r="H122" i="10"/>
  <c r="H123" i="10"/>
  <c r="H124" i="10"/>
  <c r="H125" i="10"/>
  <c r="H126" i="10"/>
  <c r="H127" i="10"/>
  <c r="H128" i="10"/>
  <c r="H129" i="10"/>
  <c r="H130" i="10"/>
  <c r="H131" i="10"/>
  <c r="H132" i="10"/>
  <c r="H133" i="10"/>
  <c r="H134" i="10"/>
  <c r="H135" i="10"/>
  <c r="H136" i="10"/>
  <c r="H137" i="10"/>
  <c r="H138" i="10"/>
  <c r="H139" i="10"/>
  <c r="H140" i="10"/>
  <c r="H141" i="10"/>
  <c r="H142" i="10"/>
  <c r="H143" i="10"/>
  <c r="H144" i="10"/>
  <c r="H145" i="10"/>
  <c r="H146" i="10"/>
  <c r="H147" i="10"/>
  <c r="H148" i="10"/>
  <c r="H149" i="10"/>
  <c r="H150" i="10"/>
  <c r="H151" i="10"/>
  <c r="H152" i="10"/>
  <c r="H153" i="10"/>
  <c r="H154" i="10"/>
  <c r="H155" i="10"/>
  <c r="H156" i="10"/>
  <c r="H157" i="10"/>
  <c r="H158" i="10"/>
  <c r="H159" i="10"/>
  <c r="H160" i="10"/>
  <c r="H161" i="10"/>
  <c r="H162" i="10"/>
  <c r="H163" i="10"/>
  <c r="H164" i="10"/>
  <c r="H165" i="10"/>
  <c r="H166" i="10"/>
  <c r="H167" i="10"/>
  <c r="H168" i="10"/>
  <c r="H169" i="10"/>
  <c r="H170" i="10"/>
  <c r="H171" i="10"/>
  <c r="H172" i="10"/>
  <c r="H173" i="10"/>
  <c r="H174" i="10"/>
  <c r="H175" i="10"/>
  <c r="H176" i="10"/>
  <c r="H177" i="10"/>
  <c r="H178" i="10"/>
  <c r="H179" i="10"/>
  <c r="H180" i="10"/>
  <c r="H181" i="10"/>
  <c r="H182" i="10"/>
  <c r="H183" i="10"/>
  <c r="H184" i="10"/>
  <c r="H185" i="10"/>
  <c r="H186" i="10"/>
  <c r="H187" i="10"/>
  <c r="H188" i="10"/>
  <c r="H189" i="10"/>
  <c r="H190" i="10"/>
  <c r="H191" i="10"/>
  <c r="H192" i="10"/>
  <c r="H193" i="10"/>
  <c r="H194" i="10"/>
  <c r="H195" i="10"/>
  <c r="H196" i="10"/>
  <c r="H197" i="10"/>
  <c r="H198" i="10"/>
  <c r="H199" i="10"/>
  <c r="H200" i="10"/>
  <c r="H201" i="10"/>
  <c r="H202" i="10"/>
  <c r="H203" i="10"/>
  <c r="H204" i="10"/>
  <c r="H205" i="10"/>
  <c r="H206" i="10"/>
  <c r="H207" i="10"/>
  <c r="H208" i="10"/>
  <c r="H209" i="10"/>
  <c r="H210" i="10"/>
  <c r="H211" i="10"/>
  <c r="H212" i="10"/>
  <c r="H213" i="10"/>
  <c r="H214" i="10"/>
  <c r="H215" i="10"/>
  <c r="H216" i="10"/>
  <c r="H217" i="10"/>
  <c r="H218" i="10"/>
  <c r="H219" i="10"/>
  <c r="H220" i="10"/>
  <c r="H221" i="10"/>
  <c r="H222" i="10"/>
  <c r="H223" i="10"/>
  <c r="H224" i="10"/>
  <c r="H225" i="10"/>
  <c r="H226" i="10"/>
  <c r="H227" i="10"/>
  <c r="H228" i="10"/>
  <c r="H229" i="10"/>
  <c r="H230" i="10"/>
  <c r="H231" i="10"/>
  <c r="H232" i="10"/>
  <c r="H233" i="10"/>
  <c r="H234" i="10"/>
  <c r="H235" i="10"/>
  <c r="H236" i="10"/>
  <c r="H237" i="10"/>
  <c r="H238" i="10"/>
  <c r="H239" i="10"/>
  <c r="H240" i="10"/>
  <c r="H241" i="10"/>
  <c r="H242" i="10"/>
  <c r="H243" i="10"/>
  <c r="H244" i="10"/>
  <c r="H245" i="10"/>
  <c r="H246" i="10"/>
  <c r="H247" i="10"/>
  <c r="H248" i="10"/>
  <c r="H249" i="10"/>
  <c r="H250" i="10"/>
  <c r="H251" i="10"/>
  <c r="H252" i="10"/>
  <c r="H253" i="10"/>
  <c r="H254" i="10"/>
  <c r="H255" i="10"/>
  <c r="H256" i="10"/>
  <c r="H257" i="10"/>
  <c r="H258" i="10"/>
  <c r="H259" i="10"/>
  <c r="H260" i="10"/>
  <c r="H261" i="10"/>
  <c r="H262" i="10"/>
  <c r="H263" i="10"/>
  <c r="H264" i="10"/>
  <c r="H265" i="10"/>
  <c r="H266" i="10"/>
  <c r="H267" i="10"/>
  <c r="H268" i="10"/>
  <c r="H269" i="10"/>
  <c r="H270" i="10"/>
  <c r="H271" i="10"/>
  <c r="H272" i="10"/>
  <c r="H273" i="10"/>
  <c r="H274" i="10"/>
  <c r="H275" i="10"/>
  <c r="H276" i="10"/>
  <c r="H277" i="10"/>
  <c r="H278" i="10"/>
  <c r="H279" i="10"/>
  <c r="H280" i="10"/>
  <c r="H281" i="10"/>
  <c r="H282" i="10"/>
  <c r="H283" i="10"/>
  <c r="H284" i="10"/>
  <c r="H285" i="10"/>
  <c r="H286" i="10"/>
  <c r="H287" i="10"/>
  <c r="H288" i="10"/>
  <c r="H289" i="10"/>
  <c r="H290" i="10"/>
  <c r="H291" i="10"/>
  <c r="H292" i="10"/>
  <c r="H293" i="10"/>
  <c r="H294" i="10"/>
  <c r="H295" i="10"/>
  <c r="H296" i="10"/>
  <c r="H297" i="10"/>
  <c r="H298" i="10"/>
  <c r="H299" i="10"/>
  <c r="H300" i="10"/>
  <c r="H301" i="10"/>
  <c r="H302" i="10"/>
  <c r="H303" i="10"/>
  <c r="H304" i="10"/>
  <c r="H305" i="10"/>
  <c r="H306" i="10"/>
  <c r="H307" i="10"/>
  <c r="H308" i="10"/>
  <c r="H309" i="10"/>
  <c r="H310" i="10"/>
  <c r="H311" i="10"/>
  <c r="H312" i="10"/>
  <c r="H313" i="10"/>
  <c r="H314" i="10"/>
  <c r="H315" i="10"/>
  <c r="H316" i="10"/>
  <c r="H317" i="10"/>
  <c r="H318" i="10"/>
  <c r="H319" i="10"/>
  <c r="H320" i="10"/>
  <c r="H321" i="10"/>
  <c r="H322" i="10"/>
  <c r="H323" i="10"/>
  <c r="H324" i="10"/>
  <c r="H325" i="10"/>
  <c r="H326" i="10"/>
  <c r="H327" i="10"/>
  <c r="H328" i="10"/>
  <c r="H329" i="10"/>
  <c r="H330" i="10"/>
  <c r="H331" i="10"/>
  <c r="H332" i="10"/>
  <c r="H333" i="10"/>
  <c r="H334" i="10"/>
  <c r="H335" i="10"/>
  <c r="H336" i="10"/>
  <c r="H337" i="10"/>
  <c r="H338" i="10"/>
  <c r="H339" i="10"/>
  <c r="H340" i="10"/>
  <c r="H341" i="10"/>
  <c r="H342" i="10"/>
  <c r="H343" i="10"/>
  <c r="H344" i="10"/>
  <c r="H345" i="10"/>
  <c r="H346" i="10"/>
  <c r="H347" i="10"/>
  <c r="H348" i="10"/>
  <c r="H349" i="10"/>
  <c r="H350" i="10"/>
  <c r="H351" i="10"/>
  <c r="H352" i="10"/>
  <c r="H353" i="10"/>
  <c r="H354" i="10"/>
  <c r="H355" i="10"/>
  <c r="H356" i="10"/>
  <c r="H357" i="10"/>
  <c r="H358" i="10"/>
  <c r="H359" i="10"/>
  <c r="H360" i="10"/>
  <c r="H361" i="10"/>
  <c r="H362" i="10"/>
  <c r="H363" i="10"/>
  <c r="H364" i="10"/>
  <c r="H365" i="10"/>
  <c r="H366" i="10"/>
  <c r="H367" i="10"/>
  <c r="H368" i="10"/>
  <c r="H369" i="10"/>
  <c r="H370" i="10"/>
  <c r="H371" i="10"/>
  <c r="H372" i="10"/>
  <c r="H373" i="10"/>
  <c r="H374" i="10"/>
  <c r="H375" i="10"/>
  <c r="H376" i="10"/>
  <c r="H377" i="10"/>
  <c r="H378" i="10"/>
  <c r="H379" i="10"/>
  <c r="H380" i="10"/>
  <c r="H381" i="10"/>
  <c r="H382" i="10"/>
  <c r="H383" i="10"/>
  <c r="H384" i="10"/>
  <c r="H385" i="10"/>
  <c r="H386" i="10"/>
  <c r="H387" i="10"/>
  <c r="H388" i="10"/>
  <c r="H389" i="10"/>
  <c r="H390" i="10"/>
  <c r="H391" i="10"/>
  <c r="H392" i="10"/>
  <c r="H393" i="10"/>
  <c r="H394" i="10"/>
  <c r="H395" i="10"/>
  <c r="H396" i="10"/>
  <c r="H397" i="10"/>
  <c r="H398" i="10"/>
  <c r="H399" i="10"/>
  <c r="H400" i="10"/>
  <c r="H401" i="10"/>
  <c r="H402" i="10"/>
  <c r="H403" i="10"/>
  <c r="H404" i="10"/>
  <c r="H405" i="10"/>
  <c r="H406" i="10"/>
  <c r="H407" i="10"/>
  <c r="H408" i="10"/>
  <c r="H409" i="10"/>
  <c r="H410" i="10"/>
  <c r="H411" i="10"/>
  <c r="H412" i="10"/>
  <c r="H413" i="10"/>
  <c r="H414" i="10"/>
  <c r="H415" i="10"/>
  <c r="H416" i="10"/>
  <c r="H417" i="10"/>
  <c r="H418" i="10"/>
  <c r="H419" i="10"/>
  <c r="H420" i="10"/>
  <c r="H421" i="10"/>
  <c r="H422" i="10"/>
  <c r="H423" i="10"/>
  <c r="H424" i="10"/>
  <c r="H425" i="10"/>
  <c r="H426" i="10"/>
  <c r="H427" i="10"/>
  <c r="H428" i="10"/>
  <c r="H429" i="10"/>
  <c r="H430" i="10"/>
  <c r="H431" i="10"/>
  <c r="H432" i="10"/>
  <c r="H433" i="10"/>
  <c r="H434" i="10"/>
  <c r="H435" i="10"/>
  <c r="H436" i="10"/>
  <c r="H437" i="10"/>
  <c r="H438" i="10"/>
  <c r="H439" i="10"/>
  <c r="H440" i="10"/>
  <c r="H441" i="10"/>
  <c r="H442" i="10"/>
  <c r="H443" i="10"/>
  <c r="H444" i="10"/>
  <c r="H445" i="10"/>
  <c r="H446" i="10"/>
  <c r="H447" i="10"/>
  <c r="H448" i="10"/>
  <c r="H449" i="10"/>
  <c r="H450" i="10"/>
  <c r="H451" i="10"/>
  <c r="H452" i="10"/>
  <c r="H453" i="10"/>
  <c r="H454" i="10"/>
  <c r="H455" i="10"/>
  <c r="H456" i="10"/>
  <c r="H457" i="10"/>
  <c r="H458" i="10"/>
  <c r="H459" i="10"/>
  <c r="H460" i="10"/>
  <c r="H461" i="10"/>
  <c r="H462" i="10"/>
  <c r="H463" i="10"/>
  <c r="H464" i="10"/>
  <c r="H465" i="10"/>
  <c r="H466" i="10"/>
  <c r="H467" i="10"/>
  <c r="H468" i="10"/>
  <c r="H469" i="10"/>
  <c r="H470" i="10"/>
  <c r="H471" i="10"/>
  <c r="H472" i="10"/>
  <c r="H473" i="10"/>
  <c r="H474" i="10"/>
  <c r="H475" i="10"/>
  <c r="H476" i="10"/>
  <c r="H477" i="10"/>
  <c r="H478" i="10"/>
  <c r="H479" i="10"/>
  <c r="H480" i="10"/>
  <c r="H481" i="10"/>
  <c r="H482" i="10"/>
  <c r="H483" i="10"/>
  <c r="H484" i="10"/>
  <c r="H485" i="10"/>
  <c r="H486" i="10"/>
  <c r="H487" i="10"/>
  <c r="H488" i="10"/>
  <c r="H489" i="10"/>
  <c r="H490" i="10"/>
  <c r="H491" i="10"/>
  <c r="H492" i="10"/>
  <c r="H493" i="10"/>
  <c r="H494" i="10"/>
  <c r="H495" i="10"/>
  <c r="H496" i="10"/>
  <c r="H497" i="10"/>
  <c r="H498" i="10"/>
  <c r="H499" i="10"/>
  <c r="H500" i="10"/>
  <c r="H501" i="10"/>
  <c r="H502" i="10"/>
  <c r="H503" i="10"/>
  <c r="H504" i="10"/>
  <c r="H505" i="10"/>
  <c r="H506" i="10"/>
  <c r="H507" i="10"/>
  <c r="H508" i="10"/>
  <c r="H509" i="10"/>
  <c r="H510" i="10"/>
  <c r="H511" i="10"/>
  <c r="H512" i="10"/>
  <c r="H513" i="10"/>
  <c r="H514" i="10"/>
  <c r="H515" i="10"/>
  <c r="H516" i="10"/>
  <c r="H517" i="10"/>
  <c r="H518" i="10"/>
  <c r="H519" i="10"/>
  <c r="H520" i="10"/>
  <c r="H521" i="10"/>
  <c r="H522" i="10"/>
  <c r="H523" i="10"/>
  <c r="H524" i="10"/>
  <c r="H525" i="10"/>
  <c r="H526" i="10"/>
  <c r="H527" i="10"/>
  <c r="H528" i="10"/>
  <c r="H529" i="10"/>
  <c r="H530" i="10"/>
  <c r="H531" i="10"/>
  <c r="H532" i="10"/>
  <c r="H533" i="10"/>
  <c r="H534" i="10"/>
  <c r="H535" i="10"/>
  <c r="H536" i="10"/>
  <c r="H537" i="10"/>
  <c r="H538" i="10"/>
  <c r="H539" i="10"/>
  <c r="H540" i="10"/>
  <c r="H541" i="10"/>
  <c r="H542" i="10"/>
  <c r="H543" i="10"/>
  <c r="H544" i="10"/>
  <c r="H545" i="10"/>
  <c r="H546" i="10"/>
  <c r="H547" i="10"/>
  <c r="H548" i="10"/>
  <c r="H549" i="10"/>
  <c r="H550" i="10"/>
  <c r="H551" i="10"/>
  <c r="H552" i="10"/>
  <c r="H553" i="10"/>
  <c r="H554" i="10"/>
  <c r="H555" i="10"/>
  <c r="H556" i="10"/>
  <c r="H557" i="10"/>
  <c r="H558" i="10"/>
  <c r="H559" i="10"/>
  <c r="H560" i="10"/>
  <c r="H561" i="10"/>
  <c r="H562" i="10"/>
  <c r="H563" i="10"/>
  <c r="H564" i="10"/>
  <c r="H565" i="10"/>
  <c r="H566" i="10"/>
  <c r="H567" i="10"/>
  <c r="H568" i="10"/>
  <c r="H569" i="10"/>
  <c r="H570" i="10"/>
  <c r="H571" i="10"/>
  <c r="H572" i="10"/>
  <c r="H573" i="10"/>
  <c r="H574" i="10"/>
  <c r="H575" i="10"/>
  <c r="H576" i="10"/>
  <c r="H577" i="10"/>
  <c r="H578" i="10"/>
  <c r="H579" i="10"/>
  <c r="H580" i="10"/>
  <c r="H581" i="10"/>
  <c r="H582" i="10"/>
  <c r="H583" i="10"/>
  <c r="H584" i="10"/>
  <c r="H585" i="10"/>
  <c r="H586" i="10"/>
  <c r="H587" i="10"/>
  <c r="H588" i="10"/>
  <c r="H589" i="10"/>
  <c r="H590" i="10"/>
  <c r="H591" i="10"/>
  <c r="H592" i="10"/>
  <c r="H593" i="10"/>
  <c r="H594" i="10"/>
  <c r="H595" i="10"/>
  <c r="H596" i="10"/>
  <c r="H597" i="10"/>
  <c r="H598" i="10"/>
  <c r="H599" i="10"/>
  <c r="H600" i="10"/>
  <c r="H601" i="10"/>
  <c r="H602" i="10"/>
  <c r="H603" i="10"/>
  <c r="H604" i="10"/>
  <c r="H605" i="10"/>
  <c r="H606" i="10"/>
  <c r="H607" i="10"/>
  <c r="H608" i="10"/>
  <c r="H609" i="10"/>
  <c r="H610" i="10"/>
  <c r="H611" i="10"/>
  <c r="H612" i="10"/>
  <c r="H613" i="10"/>
  <c r="H614" i="10"/>
  <c r="H615" i="10"/>
  <c r="H616" i="10"/>
  <c r="H617" i="10"/>
  <c r="H618" i="10"/>
  <c r="H619" i="10"/>
  <c r="H620" i="10"/>
  <c r="H621" i="10"/>
  <c r="H622" i="10"/>
  <c r="H623" i="10"/>
  <c r="H624" i="10"/>
  <c r="H625" i="10"/>
  <c r="H626" i="10"/>
  <c r="H627" i="10"/>
  <c r="H628" i="10"/>
  <c r="H629" i="10"/>
  <c r="H630" i="10"/>
  <c r="H631" i="10"/>
  <c r="H632" i="10"/>
  <c r="H633" i="10"/>
  <c r="H634" i="10"/>
  <c r="H635" i="10"/>
  <c r="H636" i="10"/>
  <c r="H637" i="10"/>
  <c r="H638" i="10"/>
  <c r="H639" i="10"/>
  <c r="H640" i="10"/>
  <c r="H641" i="10"/>
  <c r="H642" i="10"/>
  <c r="H643" i="10"/>
  <c r="H644" i="10"/>
  <c r="H645" i="10"/>
  <c r="H646" i="10"/>
  <c r="H647" i="10"/>
  <c r="H648" i="10"/>
  <c r="H649" i="10"/>
  <c r="H650" i="10"/>
  <c r="H651" i="10"/>
  <c r="H652" i="10"/>
  <c r="H653" i="10"/>
  <c r="H654" i="10"/>
  <c r="H655" i="10"/>
  <c r="H656" i="10"/>
  <c r="H657" i="10"/>
  <c r="H658" i="10"/>
  <c r="H659" i="10"/>
  <c r="H660" i="10"/>
  <c r="H661" i="10"/>
  <c r="H662" i="10"/>
  <c r="H663" i="10"/>
  <c r="H664" i="10"/>
  <c r="H665" i="10"/>
  <c r="H666" i="10"/>
  <c r="H667" i="10"/>
  <c r="H668" i="10"/>
  <c r="H669" i="10"/>
  <c r="H670" i="10"/>
  <c r="H671" i="10"/>
  <c r="H672" i="10"/>
  <c r="H673" i="10"/>
  <c r="H674" i="10"/>
  <c r="H675" i="10"/>
  <c r="H676" i="10"/>
  <c r="H677" i="10"/>
  <c r="H678" i="10"/>
  <c r="H679" i="10"/>
  <c r="H680" i="10"/>
  <c r="H681" i="10"/>
  <c r="H682" i="10"/>
  <c r="H683" i="10"/>
  <c r="H684" i="10"/>
  <c r="H685" i="10"/>
  <c r="H686" i="10"/>
  <c r="H687" i="10"/>
  <c r="H688" i="10"/>
  <c r="H689" i="10"/>
  <c r="H690" i="10"/>
  <c r="H691" i="10"/>
  <c r="H692" i="10"/>
  <c r="H693" i="10"/>
  <c r="H694" i="10"/>
  <c r="H695" i="10"/>
  <c r="H696" i="10"/>
  <c r="H697" i="10"/>
  <c r="H698" i="10"/>
  <c r="H699" i="10"/>
  <c r="H700" i="10"/>
  <c r="H701" i="10"/>
  <c r="H702" i="10"/>
  <c r="H703" i="10"/>
  <c r="H704" i="10"/>
  <c r="H705" i="10"/>
  <c r="H706" i="10"/>
  <c r="H707" i="10"/>
  <c r="H708" i="10"/>
  <c r="H709" i="10"/>
  <c r="H710" i="10"/>
  <c r="H711" i="10"/>
  <c r="H712" i="10"/>
  <c r="H713" i="10"/>
  <c r="H714" i="10"/>
  <c r="H715" i="10"/>
  <c r="H716" i="10"/>
  <c r="H717" i="10"/>
  <c r="H718" i="10"/>
  <c r="H719" i="10"/>
  <c r="H720" i="10"/>
  <c r="H721" i="10"/>
  <c r="H722" i="10"/>
  <c r="H723" i="10"/>
  <c r="H724" i="10"/>
  <c r="H725" i="10"/>
  <c r="H726" i="10"/>
  <c r="H727" i="10"/>
  <c r="H728" i="10"/>
  <c r="H729" i="10"/>
  <c r="H730" i="10"/>
  <c r="H731" i="10"/>
  <c r="H732" i="10"/>
  <c r="H733" i="10"/>
  <c r="H734" i="10"/>
  <c r="H735" i="10"/>
  <c r="H736" i="10"/>
  <c r="H737" i="10"/>
  <c r="H738" i="10"/>
  <c r="H739" i="10"/>
  <c r="H740" i="10"/>
  <c r="H741" i="10"/>
  <c r="H742" i="10"/>
  <c r="H743" i="10"/>
  <c r="H744" i="10"/>
  <c r="H745" i="10"/>
  <c r="H746" i="10"/>
  <c r="H747" i="10"/>
  <c r="H748" i="10"/>
  <c r="H749" i="10"/>
  <c r="H750" i="10"/>
  <c r="H751" i="10"/>
  <c r="H752" i="10"/>
  <c r="H753" i="10"/>
  <c r="H754" i="10"/>
  <c r="H755" i="10"/>
  <c r="H756" i="10"/>
  <c r="H757" i="10"/>
  <c r="H758" i="10"/>
  <c r="H759" i="10"/>
  <c r="H760" i="10"/>
  <c r="H761" i="10"/>
  <c r="H762" i="10"/>
  <c r="H763" i="10"/>
  <c r="H764" i="10"/>
  <c r="H765" i="10"/>
  <c r="H766" i="10"/>
  <c r="H767" i="10"/>
  <c r="H768" i="10"/>
  <c r="H769" i="10"/>
  <c r="H770" i="10"/>
  <c r="H771" i="10"/>
  <c r="H772" i="10"/>
  <c r="H773" i="10"/>
  <c r="H774" i="10"/>
  <c r="H775" i="10"/>
  <c r="H776" i="10"/>
  <c r="H777" i="10"/>
  <c r="H778" i="10"/>
  <c r="H779" i="10"/>
  <c r="H780" i="10"/>
  <c r="H781" i="10"/>
  <c r="H782" i="10"/>
  <c r="H783" i="10"/>
  <c r="H784" i="10"/>
  <c r="H785" i="10"/>
  <c r="H786" i="10"/>
  <c r="H787" i="10"/>
  <c r="H788" i="10"/>
  <c r="H789" i="10"/>
  <c r="H790" i="10"/>
  <c r="H791" i="10"/>
  <c r="H792" i="10"/>
  <c r="H793" i="10"/>
  <c r="H794" i="10"/>
  <c r="H795" i="10"/>
  <c r="H796" i="10"/>
  <c r="H797" i="10"/>
  <c r="H798" i="10"/>
  <c r="H799" i="10"/>
  <c r="H800" i="10"/>
  <c r="H801" i="10"/>
  <c r="H802" i="10"/>
  <c r="H803" i="10"/>
  <c r="H804" i="10"/>
  <c r="H805" i="10"/>
  <c r="H806" i="10"/>
  <c r="H807" i="10"/>
  <c r="H808" i="10"/>
  <c r="H809" i="10"/>
  <c r="H810" i="10"/>
  <c r="H811" i="10"/>
  <c r="H812" i="10"/>
  <c r="H813" i="10"/>
  <c r="H814" i="10"/>
  <c r="H815" i="10"/>
  <c r="H816" i="10"/>
  <c r="H817" i="10"/>
  <c r="H818" i="10"/>
  <c r="H819" i="10"/>
  <c r="H820" i="10"/>
  <c r="H821" i="10"/>
  <c r="H822" i="10"/>
  <c r="H823" i="10"/>
  <c r="H824" i="10"/>
  <c r="H825" i="10"/>
  <c r="H826" i="10"/>
  <c r="H827" i="10"/>
  <c r="H828" i="10"/>
  <c r="H829" i="10"/>
  <c r="H830" i="10"/>
  <c r="H831" i="10"/>
  <c r="H832" i="10"/>
  <c r="H833" i="10"/>
  <c r="H834" i="10"/>
  <c r="H835" i="10"/>
  <c r="H836" i="10"/>
  <c r="H837" i="10"/>
  <c r="H838" i="10"/>
  <c r="H839" i="10"/>
  <c r="H840" i="10"/>
  <c r="H841" i="10"/>
  <c r="H842" i="10"/>
  <c r="H843" i="10"/>
  <c r="H844" i="10"/>
  <c r="H845" i="10"/>
  <c r="H846" i="10"/>
  <c r="H847" i="10"/>
  <c r="H848" i="10"/>
  <c r="H849" i="10"/>
  <c r="H850" i="10"/>
  <c r="H851" i="10"/>
  <c r="H852" i="10"/>
  <c r="H853" i="10"/>
  <c r="H854" i="10"/>
  <c r="H855" i="10"/>
  <c r="H856" i="10"/>
  <c r="H857" i="10"/>
  <c r="H858" i="10"/>
  <c r="H859" i="10"/>
  <c r="H860" i="10"/>
  <c r="H861" i="10"/>
  <c r="H862" i="10"/>
  <c r="H863" i="10"/>
  <c r="H864" i="10"/>
  <c r="H865" i="10"/>
  <c r="H866" i="10"/>
  <c r="H867" i="10"/>
  <c r="H868" i="10"/>
  <c r="H869" i="10"/>
  <c r="H870" i="10"/>
  <c r="H871" i="10"/>
  <c r="H872" i="10"/>
  <c r="H873" i="10"/>
  <c r="H874" i="10"/>
  <c r="H875" i="10"/>
  <c r="H876" i="10"/>
  <c r="H877" i="10"/>
  <c r="H878" i="10"/>
  <c r="H879" i="10"/>
  <c r="H880" i="10"/>
  <c r="H881" i="10"/>
  <c r="H882" i="10"/>
  <c r="H883" i="10"/>
  <c r="H884" i="10"/>
  <c r="H885" i="10"/>
  <c r="H886" i="10"/>
  <c r="H887" i="10"/>
  <c r="H888" i="10"/>
  <c r="H889" i="10"/>
  <c r="H890" i="10"/>
  <c r="H891" i="10"/>
  <c r="H892" i="10"/>
  <c r="H893" i="10"/>
  <c r="H894" i="10"/>
  <c r="H895" i="10"/>
  <c r="H896" i="10"/>
  <c r="H897" i="10"/>
  <c r="H898" i="10"/>
  <c r="H899" i="10"/>
  <c r="H900" i="10"/>
  <c r="H901" i="10"/>
  <c r="H902" i="10"/>
  <c r="H903" i="10"/>
  <c r="H904" i="10"/>
  <c r="H905" i="10"/>
  <c r="H906" i="10"/>
  <c r="H907" i="10"/>
  <c r="H908" i="10"/>
  <c r="H909" i="10"/>
  <c r="H910" i="10"/>
  <c r="H911" i="10"/>
  <c r="H912" i="10"/>
  <c r="H913" i="10"/>
  <c r="H914" i="10"/>
  <c r="H915" i="10"/>
  <c r="H916" i="10"/>
  <c r="H917" i="10"/>
  <c r="H918" i="10"/>
  <c r="H919" i="10"/>
  <c r="H920" i="10"/>
  <c r="H921" i="10"/>
  <c r="H922" i="10"/>
  <c r="H923" i="10"/>
  <c r="H924" i="10"/>
  <c r="H925" i="10"/>
  <c r="H926" i="10"/>
  <c r="H927" i="10"/>
  <c r="H928" i="10"/>
  <c r="H929" i="10"/>
  <c r="H930" i="10"/>
  <c r="H931" i="10"/>
  <c r="H932" i="10"/>
  <c r="H933" i="10"/>
  <c r="H934" i="10"/>
  <c r="H935" i="10"/>
  <c r="H936" i="10"/>
  <c r="H937" i="10"/>
  <c r="H938" i="10"/>
  <c r="H939" i="10"/>
  <c r="H940" i="10"/>
  <c r="H941" i="10"/>
  <c r="H942" i="10"/>
  <c r="H943" i="10"/>
  <c r="H944" i="10"/>
  <c r="H945" i="10"/>
  <c r="H946" i="10"/>
  <c r="H947" i="10"/>
  <c r="H948" i="10"/>
  <c r="H949" i="10"/>
  <c r="H950" i="10"/>
  <c r="H951" i="10"/>
  <c r="H952" i="10"/>
  <c r="H953" i="10"/>
  <c r="H954" i="10"/>
  <c r="H955" i="10"/>
  <c r="H956" i="10"/>
  <c r="H957" i="10"/>
  <c r="H958" i="10"/>
  <c r="H959" i="10"/>
  <c r="H960" i="10"/>
  <c r="H961" i="10"/>
  <c r="H962" i="10"/>
  <c r="H963" i="10"/>
  <c r="H964" i="10"/>
  <c r="H965" i="10"/>
  <c r="H966" i="10"/>
  <c r="H967" i="10"/>
  <c r="H968" i="10"/>
  <c r="H969" i="10"/>
  <c r="H970" i="10"/>
  <c r="H971" i="10"/>
  <c r="H972" i="10"/>
  <c r="H973" i="10"/>
  <c r="H974" i="10"/>
  <c r="H975" i="10"/>
  <c r="H976" i="10"/>
  <c r="H977" i="10"/>
  <c r="H978" i="10"/>
  <c r="H979" i="10"/>
  <c r="H980" i="10"/>
  <c r="H981" i="10"/>
  <c r="H982" i="10"/>
  <c r="H983" i="10"/>
  <c r="H984" i="10"/>
  <c r="H985" i="10"/>
  <c r="H986" i="10"/>
  <c r="H987" i="10"/>
  <c r="H988" i="10"/>
  <c r="H989" i="10"/>
  <c r="H990" i="10"/>
  <c r="H991" i="10"/>
  <c r="H992" i="10"/>
  <c r="H993" i="10"/>
  <c r="H994" i="10"/>
  <c r="H995" i="10"/>
  <c r="H996" i="10"/>
  <c r="H997" i="10"/>
  <c r="H998" i="10"/>
  <c r="H999" i="10"/>
  <c r="H1000" i="10"/>
  <c r="H1001" i="10"/>
  <c r="H1002" i="10"/>
  <c r="H1003" i="10"/>
  <c r="H1004" i="10"/>
  <c r="H1005" i="10"/>
  <c r="H1006" i="10"/>
  <c r="H1007" i="10"/>
  <c r="H1008" i="10"/>
  <c r="H1009" i="10"/>
  <c r="H1010" i="10"/>
  <c r="H1011" i="10"/>
  <c r="H1012" i="10"/>
  <c r="H1013" i="10"/>
  <c r="H1014" i="10"/>
  <c r="H1015" i="10"/>
  <c r="H1016" i="10"/>
  <c r="H1017" i="10"/>
  <c r="H1018" i="10"/>
  <c r="H1019" i="10"/>
  <c r="H1020" i="10"/>
  <c r="H1021" i="10"/>
  <c r="H1022" i="10"/>
  <c r="H1023" i="10"/>
  <c r="H1024" i="10"/>
  <c r="H1025" i="10"/>
  <c r="H1026" i="10"/>
  <c r="H1027" i="10"/>
  <c r="H1028" i="10"/>
  <c r="H1029" i="10"/>
  <c r="H1030" i="10"/>
  <c r="H1031" i="10"/>
  <c r="H1032" i="10"/>
  <c r="H1033" i="10"/>
  <c r="H1034" i="10"/>
  <c r="H1035" i="10"/>
  <c r="H1036" i="10"/>
  <c r="H1037" i="10"/>
  <c r="H1038" i="10"/>
  <c r="H1039" i="10"/>
  <c r="H1040" i="10"/>
  <c r="H1041" i="10"/>
  <c r="H1042" i="10"/>
  <c r="H1043" i="10"/>
  <c r="H1044" i="10"/>
  <c r="H1045" i="10"/>
  <c r="H1046" i="10"/>
  <c r="H1047" i="10"/>
  <c r="H1048" i="10"/>
  <c r="H1049" i="10"/>
  <c r="H1050" i="10"/>
  <c r="H1051" i="10"/>
  <c r="H1052" i="10"/>
  <c r="H1053" i="10"/>
  <c r="H1054" i="10"/>
  <c r="H1055" i="10"/>
  <c r="H1056" i="10"/>
  <c r="H1057" i="10"/>
  <c r="H1058" i="10"/>
  <c r="H1059" i="10"/>
  <c r="H1060" i="10"/>
  <c r="H1061" i="10"/>
  <c r="H1062" i="10"/>
  <c r="H1063" i="10"/>
  <c r="H1064" i="10"/>
  <c r="H1065" i="10"/>
  <c r="H1066" i="10"/>
  <c r="H1067" i="10"/>
  <c r="H1068" i="10"/>
  <c r="H1069" i="10"/>
  <c r="H1070" i="10"/>
  <c r="H1071" i="10"/>
  <c r="H1072" i="10"/>
  <c r="H1073" i="10"/>
  <c r="H1074" i="10"/>
  <c r="H1075" i="10"/>
  <c r="H1076" i="10"/>
  <c r="H1077" i="10"/>
  <c r="H1078" i="10"/>
  <c r="H1079" i="10"/>
  <c r="H1080" i="10"/>
  <c r="H1081" i="10"/>
  <c r="H1082" i="10"/>
  <c r="H1083" i="10"/>
  <c r="H1084" i="10"/>
  <c r="H1085" i="10"/>
  <c r="H1086" i="10"/>
  <c r="H1087" i="10"/>
  <c r="H1088" i="10"/>
  <c r="H1089" i="10"/>
  <c r="H1090" i="10"/>
  <c r="H1091" i="10"/>
  <c r="H1092" i="10"/>
  <c r="H1093" i="10"/>
  <c r="H1094" i="10"/>
  <c r="H1095" i="10"/>
  <c r="H1096" i="10"/>
  <c r="H1097" i="10"/>
  <c r="H1098" i="10"/>
  <c r="H1099" i="10"/>
  <c r="H1100" i="10"/>
  <c r="H1101" i="10"/>
  <c r="H1102" i="10"/>
  <c r="H1103" i="10"/>
  <c r="H1104" i="10"/>
  <c r="H1105" i="10"/>
  <c r="H1106" i="10"/>
  <c r="H1107" i="10"/>
  <c r="H1108" i="10"/>
  <c r="H1109" i="10"/>
  <c r="H1110" i="10"/>
  <c r="H1111" i="10"/>
  <c r="H1112" i="10"/>
  <c r="H1113" i="10"/>
  <c r="H1114" i="10"/>
  <c r="H1115" i="10"/>
  <c r="H1116" i="10"/>
  <c r="H1117" i="10"/>
  <c r="H1118" i="10"/>
  <c r="H1119" i="10"/>
  <c r="H1120" i="10"/>
  <c r="H1121" i="10"/>
  <c r="H1122" i="10"/>
  <c r="H1123" i="10"/>
  <c r="H1124" i="10"/>
  <c r="H1125" i="10"/>
  <c r="H1126" i="10"/>
  <c r="H1127" i="10"/>
  <c r="H1128" i="10"/>
  <c r="H1129" i="10"/>
  <c r="H1130" i="10"/>
  <c r="H1131" i="10"/>
  <c r="H1132" i="10"/>
  <c r="H1133" i="10"/>
  <c r="H1134" i="10"/>
  <c r="H1135" i="10"/>
  <c r="H1136" i="10"/>
  <c r="H1137" i="10"/>
  <c r="H1138" i="10"/>
  <c r="H1139" i="10"/>
  <c r="H1140" i="10"/>
  <c r="H1141" i="10"/>
  <c r="H1142" i="10"/>
  <c r="H1143" i="10"/>
  <c r="H1144" i="10"/>
  <c r="H1145" i="10"/>
  <c r="H1146" i="10"/>
  <c r="H1147" i="10"/>
  <c r="H1148" i="10"/>
  <c r="H1149" i="10"/>
  <c r="H1150" i="10"/>
  <c r="H1151" i="10"/>
  <c r="H1152" i="10"/>
  <c r="H1153" i="10"/>
  <c r="H1154" i="10"/>
  <c r="H1155" i="10"/>
  <c r="H1156" i="10"/>
  <c r="H1157" i="10"/>
  <c r="H1158" i="10"/>
  <c r="H1159" i="10"/>
  <c r="H1160" i="10"/>
  <c r="H1161" i="10"/>
  <c r="H1162" i="10"/>
  <c r="H1163" i="10"/>
  <c r="H1164" i="10"/>
  <c r="H1165" i="10"/>
  <c r="H1166" i="10"/>
  <c r="H1167" i="10"/>
  <c r="H1168" i="10"/>
  <c r="H1169" i="10"/>
  <c r="H1170" i="10"/>
  <c r="H1171" i="10"/>
  <c r="H1172" i="10"/>
  <c r="H1173" i="10"/>
  <c r="H1174" i="10"/>
  <c r="H1175" i="10"/>
  <c r="H1176" i="10"/>
  <c r="H1177" i="10"/>
  <c r="H1178" i="10"/>
  <c r="H1179" i="10"/>
  <c r="H1180" i="10"/>
  <c r="H1181" i="10"/>
  <c r="H1182" i="10"/>
  <c r="H1183" i="10"/>
  <c r="H1184" i="10"/>
  <c r="H1185" i="10"/>
  <c r="H1186" i="10"/>
  <c r="H1187" i="10"/>
  <c r="H1188" i="10"/>
  <c r="H1189" i="10"/>
  <c r="H1190" i="10"/>
  <c r="H1191" i="10"/>
  <c r="H1192" i="10"/>
  <c r="H1193" i="10"/>
  <c r="H1194" i="10"/>
  <c r="H1195" i="10"/>
  <c r="H1196" i="10"/>
  <c r="H1197" i="10"/>
  <c r="H1198" i="10"/>
  <c r="H1199" i="10"/>
  <c r="H1200" i="10"/>
  <c r="H1201" i="10"/>
  <c r="H1202" i="10"/>
  <c r="H1203" i="10"/>
  <c r="H1204" i="10"/>
  <c r="H1205" i="10"/>
  <c r="H1206" i="10"/>
  <c r="H1207" i="10"/>
  <c r="H1208" i="10"/>
  <c r="H1209" i="10"/>
  <c r="H1210" i="10"/>
  <c r="H1211" i="10"/>
  <c r="H1212" i="10"/>
  <c r="H1213" i="10"/>
  <c r="H1214" i="10"/>
  <c r="H1215" i="10"/>
  <c r="H1216" i="10"/>
  <c r="H1217" i="10"/>
  <c r="H1218" i="10"/>
  <c r="H1219" i="10"/>
  <c r="H1220" i="10"/>
  <c r="H1221" i="10"/>
  <c r="H1222" i="10"/>
  <c r="H1223" i="10"/>
  <c r="H1224" i="10"/>
  <c r="H1225" i="10"/>
  <c r="H1226" i="10"/>
  <c r="H1227" i="10"/>
  <c r="H1228" i="10"/>
  <c r="H1229" i="10"/>
  <c r="H1230" i="10"/>
  <c r="H1231" i="10"/>
  <c r="H1232" i="10"/>
  <c r="H1233" i="10"/>
  <c r="H1234" i="10"/>
  <c r="H1235" i="10"/>
  <c r="H1236" i="10"/>
  <c r="H1237" i="10"/>
  <c r="H1238" i="10"/>
  <c r="H1239" i="10"/>
  <c r="H1240" i="10"/>
  <c r="H1241" i="10"/>
  <c r="H1242" i="10"/>
  <c r="H1243" i="10"/>
  <c r="H1244" i="10"/>
  <c r="H1245" i="10"/>
  <c r="H1246" i="10"/>
  <c r="H1247" i="10"/>
  <c r="H1248" i="10"/>
  <c r="H1249" i="10"/>
  <c r="H1250" i="10"/>
  <c r="H1251" i="10"/>
  <c r="H1252" i="10"/>
  <c r="H1253" i="10"/>
  <c r="H1254" i="10"/>
  <c r="H1255" i="10"/>
  <c r="H1256" i="10"/>
  <c r="H1257" i="10"/>
  <c r="H1258" i="10"/>
  <c r="H1259" i="10"/>
  <c r="H1260" i="10"/>
  <c r="H1261" i="10"/>
  <c r="H1262" i="10"/>
  <c r="H1263" i="10"/>
  <c r="H1264" i="10"/>
  <c r="H1265" i="10"/>
  <c r="H1266" i="10"/>
  <c r="H1267" i="10"/>
  <c r="H1268" i="10"/>
  <c r="H1269" i="10"/>
  <c r="H1270" i="10"/>
  <c r="H1271" i="10"/>
  <c r="H1272" i="10"/>
  <c r="H1273" i="10"/>
  <c r="H1274" i="10"/>
  <c r="H1275" i="10"/>
  <c r="H1276" i="10"/>
  <c r="H1277" i="10"/>
  <c r="H1278" i="10"/>
  <c r="H1279" i="10"/>
  <c r="H1280" i="10"/>
  <c r="H1281" i="10"/>
  <c r="H1282" i="10"/>
  <c r="H1283" i="10"/>
  <c r="H1284" i="10"/>
  <c r="H1285" i="10"/>
  <c r="H1286" i="10"/>
  <c r="H1287" i="10"/>
  <c r="H1288" i="10"/>
  <c r="H1289" i="10"/>
  <c r="H1290" i="10"/>
  <c r="H1291" i="10"/>
  <c r="H1292" i="10"/>
  <c r="H1293" i="10"/>
  <c r="H1294" i="10"/>
  <c r="H1295" i="10"/>
  <c r="H1296" i="10"/>
  <c r="H1297" i="10"/>
  <c r="H1298" i="10"/>
  <c r="H1299" i="10"/>
  <c r="H1300" i="10"/>
  <c r="H1301" i="10"/>
  <c r="H1302" i="10"/>
  <c r="H1303" i="10"/>
  <c r="H1304" i="10"/>
  <c r="H1305" i="10"/>
  <c r="H1306" i="10"/>
  <c r="H1307" i="10"/>
  <c r="H1308" i="10"/>
  <c r="H1309" i="10"/>
  <c r="H1310" i="10"/>
  <c r="H1311" i="10"/>
  <c r="H1312" i="10"/>
  <c r="H1313" i="10"/>
  <c r="H1314" i="10"/>
  <c r="H1315" i="10"/>
  <c r="H1316" i="10"/>
  <c r="H1317" i="10"/>
  <c r="H1318" i="10"/>
  <c r="H1319" i="10"/>
  <c r="H1320" i="10"/>
  <c r="H1321" i="10"/>
  <c r="H1322" i="10"/>
  <c r="H1323" i="10"/>
  <c r="H1324" i="10"/>
  <c r="H1325" i="10"/>
  <c r="H1326" i="10"/>
  <c r="H1327" i="10"/>
  <c r="H1328" i="10"/>
  <c r="H1329" i="10"/>
  <c r="H1330" i="10"/>
  <c r="H1331" i="10"/>
  <c r="H1332" i="10"/>
  <c r="H1333" i="10"/>
  <c r="H1334" i="10"/>
  <c r="H1335" i="10"/>
  <c r="H1336" i="10"/>
  <c r="H1337" i="10"/>
  <c r="H1338" i="10"/>
  <c r="H1339" i="10"/>
  <c r="H1340" i="10"/>
  <c r="H1341" i="10"/>
  <c r="H1342" i="10"/>
  <c r="H1343" i="10"/>
  <c r="H1344" i="10"/>
  <c r="H1345" i="10"/>
  <c r="H1346" i="10"/>
  <c r="H1347" i="10"/>
  <c r="H1348" i="10"/>
  <c r="H1349" i="10"/>
  <c r="H1350" i="10"/>
  <c r="H1351" i="10"/>
  <c r="H1352" i="10"/>
  <c r="H1353" i="10"/>
  <c r="H1354" i="10"/>
  <c r="H1355" i="10"/>
  <c r="H1356" i="10"/>
  <c r="H1357" i="10"/>
  <c r="H1358" i="10"/>
  <c r="H1359" i="10"/>
  <c r="H1360" i="10"/>
  <c r="H1361" i="10"/>
  <c r="H1362" i="10"/>
  <c r="H1363" i="10"/>
  <c r="H1364" i="10"/>
  <c r="H1365" i="10"/>
  <c r="H1366" i="10"/>
  <c r="H1367" i="10"/>
  <c r="H1368" i="10"/>
  <c r="H1369" i="10"/>
  <c r="H1370" i="10"/>
  <c r="H1371" i="10"/>
  <c r="H1372" i="10"/>
  <c r="H1373" i="10"/>
  <c r="H1374" i="10"/>
  <c r="H1375" i="10"/>
  <c r="H1376" i="10"/>
  <c r="H1377" i="10"/>
  <c r="H1378" i="10"/>
  <c r="H1379" i="10"/>
  <c r="H1380" i="10"/>
  <c r="H1381" i="10"/>
  <c r="H1382" i="10"/>
  <c r="H1383" i="10"/>
  <c r="H1384" i="10"/>
  <c r="H1385" i="10"/>
  <c r="H1386" i="10"/>
  <c r="H1387" i="10"/>
  <c r="H1388" i="10"/>
  <c r="H1389" i="10"/>
  <c r="H1390" i="10"/>
  <c r="H1391" i="10"/>
  <c r="H1392" i="10"/>
  <c r="H1393" i="10"/>
  <c r="H1394" i="10"/>
  <c r="H1395" i="10"/>
  <c r="H1396" i="10"/>
  <c r="H1397" i="10"/>
  <c r="H1398" i="10"/>
  <c r="H1399" i="10"/>
  <c r="H1400" i="10"/>
  <c r="H1401" i="10"/>
  <c r="H1402" i="10"/>
  <c r="H1403" i="10"/>
  <c r="H1404" i="10"/>
  <c r="H1405" i="10"/>
  <c r="H1406" i="10"/>
  <c r="H1407" i="10"/>
  <c r="H1408" i="10"/>
  <c r="H1409" i="10"/>
  <c r="H1410" i="10"/>
  <c r="H1411" i="10"/>
  <c r="H1412" i="10"/>
  <c r="H1413" i="10"/>
  <c r="H1414" i="10"/>
  <c r="H1415" i="10"/>
  <c r="H1416" i="10"/>
  <c r="H1417" i="10"/>
  <c r="H1418" i="10"/>
  <c r="H1419" i="10"/>
  <c r="H1420" i="10"/>
  <c r="H1421" i="10"/>
  <c r="H1422" i="10"/>
  <c r="H1423" i="10"/>
  <c r="H1424" i="10"/>
  <c r="H1425" i="10"/>
  <c r="H1426" i="10"/>
  <c r="H1427" i="10"/>
  <c r="H1428" i="10"/>
  <c r="H1429" i="10"/>
  <c r="H1430" i="10"/>
  <c r="H1431" i="10"/>
  <c r="H1432" i="10"/>
  <c r="H1433" i="10"/>
  <c r="H1434" i="10"/>
  <c r="H1435" i="10"/>
  <c r="H1436" i="10"/>
  <c r="H1437" i="10"/>
  <c r="H1438" i="10"/>
  <c r="H1439" i="10"/>
  <c r="H1440" i="10"/>
  <c r="H1441" i="10"/>
  <c r="H1442" i="10"/>
  <c r="H1443" i="10"/>
  <c r="H1444" i="10"/>
  <c r="H1445" i="10"/>
  <c r="H1446" i="10"/>
  <c r="H1447" i="10"/>
  <c r="H1448" i="10"/>
  <c r="H1449" i="10"/>
  <c r="H1450" i="10"/>
  <c r="H1451" i="10"/>
  <c r="H1452" i="10"/>
  <c r="H1453" i="10"/>
  <c r="H1454" i="10"/>
  <c r="H1455" i="10"/>
  <c r="H1456" i="10"/>
  <c r="H1457" i="10"/>
  <c r="H1458" i="10"/>
  <c r="H1459" i="10"/>
  <c r="H1460" i="10"/>
  <c r="H1461" i="10"/>
  <c r="H1462" i="10"/>
  <c r="H1463" i="10"/>
  <c r="H1464" i="10"/>
  <c r="H1465" i="10"/>
  <c r="H1466" i="10"/>
  <c r="H1467" i="10"/>
  <c r="H1468" i="10"/>
  <c r="H1469" i="10"/>
  <c r="H1470" i="10"/>
  <c r="H1471" i="10"/>
  <c r="H1472" i="10"/>
  <c r="H1473" i="10"/>
  <c r="H1474" i="10"/>
  <c r="H1475" i="10"/>
  <c r="H1476" i="10"/>
  <c r="H1477" i="10"/>
  <c r="H1478" i="10"/>
  <c r="H1479" i="10"/>
  <c r="H1480" i="10"/>
  <c r="H1481" i="10"/>
  <c r="H1482" i="10"/>
  <c r="H1483" i="10"/>
  <c r="H1484" i="10"/>
  <c r="H1485" i="10"/>
  <c r="H1486" i="10"/>
  <c r="H1487" i="10"/>
  <c r="H1488" i="10"/>
  <c r="H1489" i="10"/>
  <c r="H1490" i="10"/>
  <c r="H1491" i="10"/>
  <c r="H1492" i="10"/>
  <c r="H1493" i="10"/>
  <c r="H1494" i="10"/>
  <c r="H1495" i="10"/>
  <c r="H1496" i="10"/>
  <c r="H1497" i="10"/>
  <c r="H1498" i="10"/>
  <c r="H1499" i="10"/>
  <c r="H1500" i="10"/>
  <c r="H1501" i="10"/>
  <c r="H1502" i="10"/>
  <c r="H1503" i="10"/>
  <c r="H1504" i="10"/>
  <c r="H1505" i="10"/>
  <c r="H1506" i="10"/>
  <c r="H1507" i="10"/>
  <c r="H1508" i="10"/>
  <c r="H1509" i="10"/>
  <c r="H1510" i="10"/>
  <c r="H1511" i="10"/>
  <c r="H1512" i="10"/>
  <c r="H1513" i="10"/>
  <c r="H1514" i="10"/>
  <c r="H1515" i="10"/>
  <c r="H1516" i="10"/>
  <c r="H1517" i="10"/>
  <c r="H1518" i="10"/>
  <c r="H1519" i="10"/>
  <c r="H1520" i="10"/>
  <c r="H1521" i="10"/>
  <c r="H1522" i="10"/>
  <c r="H1523" i="10"/>
  <c r="H1524" i="10"/>
  <c r="H1525" i="10"/>
  <c r="H1526" i="10"/>
  <c r="H1527" i="10"/>
  <c r="H1528" i="10"/>
  <c r="H1529" i="10"/>
  <c r="H1530" i="10"/>
  <c r="H1531" i="10"/>
  <c r="H1532" i="10"/>
  <c r="H1533" i="10"/>
  <c r="H1534" i="10"/>
  <c r="H1535" i="10"/>
  <c r="H1536" i="10"/>
  <c r="H1537" i="10"/>
  <c r="H1538" i="10"/>
  <c r="H1539" i="10"/>
  <c r="H1540" i="10"/>
  <c r="H1541" i="10"/>
  <c r="H1542" i="10"/>
  <c r="H1543" i="10"/>
  <c r="H1544" i="10"/>
  <c r="H1545" i="10"/>
  <c r="H1546" i="10"/>
  <c r="H1547" i="10"/>
  <c r="H1548" i="10"/>
  <c r="H1549" i="10"/>
  <c r="H1550" i="10"/>
  <c r="H1551" i="10"/>
  <c r="H1552" i="10"/>
  <c r="H1553" i="10"/>
  <c r="H1554" i="10"/>
  <c r="H1555" i="10"/>
  <c r="H1556" i="10"/>
  <c r="H1557" i="10"/>
  <c r="H1558" i="10"/>
  <c r="H1559" i="10"/>
  <c r="H1560" i="10"/>
  <c r="H1561" i="10"/>
  <c r="H1562" i="10"/>
  <c r="H1563" i="10"/>
  <c r="H1564" i="10"/>
  <c r="H1565" i="10"/>
  <c r="H1566" i="10"/>
  <c r="H1567" i="10"/>
  <c r="H1568" i="10"/>
  <c r="H1569" i="10"/>
  <c r="H1570" i="10"/>
  <c r="H1571" i="10"/>
  <c r="H1572" i="10"/>
  <c r="H1573" i="10"/>
  <c r="H1574" i="10"/>
  <c r="H1575" i="10"/>
  <c r="H1576" i="10"/>
  <c r="H1577" i="10"/>
  <c r="H1578" i="10"/>
  <c r="H1579" i="10"/>
  <c r="H1580" i="10"/>
  <c r="H1581" i="10"/>
  <c r="H1582" i="10"/>
  <c r="H1583" i="10"/>
  <c r="H1584" i="10"/>
  <c r="H1585" i="10"/>
  <c r="H1586" i="10"/>
  <c r="H1587" i="10"/>
  <c r="H1588" i="10"/>
  <c r="H1589" i="10"/>
  <c r="H1590" i="10"/>
  <c r="H1591" i="10"/>
  <c r="H1592" i="10"/>
  <c r="H1593" i="10"/>
  <c r="H1594" i="10"/>
  <c r="H1595" i="10"/>
  <c r="H1596" i="10"/>
  <c r="H1597" i="10"/>
  <c r="H1598" i="10"/>
  <c r="H1599" i="10"/>
  <c r="H1600" i="10"/>
  <c r="H1601" i="10"/>
  <c r="H1602" i="10"/>
  <c r="H1603" i="10"/>
  <c r="H1604" i="10"/>
  <c r="H1605" i="10"/>
  <c r="H1606" i="10"/>
  <c r="H1607" i="10"/>
  <c r="H1608" i="10"/>
  <c r="H1609" i="10"/>
  <c r="H1610" i="10"/>
  <c r="H1611" i="10"/>
  <c r="H1612" i="10"/>
  <c r="H1613" i="10"/>
  <c r="H1614" i="10"/>
  <c r="H1615" i="10"/>
  <c r="H1616" i="10"/>
  <c r="H1617" i="10"/>
  <c r="H1618" i="10"/>
  <c r="H1619" i="10"/>
  <c r="H1620" i="10"/>
  <c r="H1621" i="10"/>
  <c r="H1622" i="10"/>
  <c r="H1623" i="10"/>
  <c r="H1624" i="10"/>
  <c r="H1625" i="10"/>
  <c r="H1626" i="10"/>
  <c r="H1627" i="10"/>
  <c r="H1628" i="10"/>
  <c r="H1629" i="10"/>
  <c r="H1630" i="10"/>
  <c r="H1631" i="10"/>
  <c r="H1632" i="10"/>
  <c r="H1633" i="10"/>
  <c r="H1634" i="10"/>
  <c r="H1635" i="10"/>
  <c r="H1636" i="10"/>
  <c r="H1637" i="10"/>
  <c r="H1638" i="10"/>
  <c r="H1639" i="10"/>
  <c r="H1640" i="10"/>
  <c r="H1641" i="10"/>
  <c r="H1642" i="10"/>
  <c r="H1643" i="10"/>
  <c r="H1644" i="10"/>
  <c r="H1645" i="10"/>
  <c r="H1646" i="10"/>
  <c r="H1647" i="10"/>
  <c r="H1648" i="10"/>
  <c r="H1649" i="10"/>
  <c r="H1650" i="10"/>
  <c r="H1651" i="10"/>
  <c r="H1652" i="10"/>
  <c r="H1653" i="10"/>
  <c r="H1654" i="10"/>
  <c r="H1655" i="10"/>
  <c r="H1656" i="10"/>
  <c r="H1657" i="10"/>
  <c r="H1658" i="10"/>
  <c r="H1659" i="10"/>
  <c r="H1660" i="10"/>
  <c r="H1661" i="10"/>
  <c r="H1662" i="10"/>
  <c r="H1663" i="10"/>
  <c r="H1664" i="10"/>
  <c r="H1665" i="10"/>
  <c r="H1666" i="10"/>
  <c r="H1667" i="10"/>
  <c r="H1668" i="10"/>
  <c r="H1669" i="10"/>
  <c r="H1670" i="10"/>
  <c r="H1671" i="10"/>
  <c r="H1672" i="10"/>
  <c r="H1673" i="10"/>
  <c r="H1674" i="10"/>
  <c r="H1675" i="10"/>
  <c r="H1676" i="10"/>
  <c r="H1677" i="10"/>
  <c r="H1678" i="10"/>
  <c r="H1679" i="10"/>
  <c r="H1680" i="10"/>
  <c r="H1681" i="10"/>
  <c r="H1682" i="10"/>
  <c r="H1683" i="10"/>
  <c r="H1684" i="10"/>
  <c r="H1685" i="10"/>
  <c r="H1686" i="10"/>
  <c r="H1687" i="10"/>
  <c r="H1688" i="10"/>
  <c r="H1689" i="10"/>
  <c r="H1690" i="10"/>
  <c r="D127" i="12"/>
  <c r="D128" i="12"/>
  <c r="D129" i="12"/>
  <c r="D130" i="12"/>
  <c r="D131" i="12"/>
  <c r="D132" i="12"/>
  <c r="E127" i="12"/>
  <c r="E128" i="12"/>
  <c r="E129" i="12"/>
  <c r="E130" i="12"/>
  <c r="E131" i="12"/>
  <c r="E132" i="12"/>
  <c r="F127" i="12"/>
  <c r="F128" i="12"/>
  <c r="F129" i="12"/>
  <c r="F130" i="12"/>
  <c r="F131" i="12"/>
  <c r="F132" i="12"/>
  <c r="I187" i="10"/>
  <c r="I190" i="10"/>
  <c r="I193" i="10"/>
  <c r="I196" i="10"/>
  <c r="I201" i="10"/>
  <c r="D133" i="12"/>
  <c r="D134" i="12"/>
  <c r="D135" i="12"/>
  <c r="D136" i="12"/>
  <c r="D137" i="12"/>
  <c r="D138" i="12"/>
  <c r="D139" i="12"/>
  <c r="D140" i="12"/>
  <c r="E133" i="12"/>
  <c r="E134" i="12"/>
  <c r="E135" i="12"/>
  <c r="E136" i="12"/>
  <c r="E137" i="12"/>
  <c r="E138" i="12"/>
  <c r="E139" i="12"/>
  <c r="E140" i="12"/>
  <c r="F133" i="12"/>
  <c r="F134" i="12"/>
  <c r="F135" i="12"/>
  <c r="F136" i="12"/>
  <c r="F137" i="12"/>
  <c r="F138" i="12"/>
  <c r="F139" i="12"/>
  <c r="F140" i="12"/>
  <c r="I202" i="10"/>
  <c r="I205" i="10"/>
  <c r="I208" i="10"/>
  <c r="I211" i="10"/>
  <c r="I214" i="10"/>
  <c r="I217" i="10"/>
  <c r="I219" i="10"/>
  <c r="D141" i="12"/>
  <c r="D142" i="12"/>
  <c r="D143" i="12"/>
  <c r="D144" i="12"/>
  <c r="E141" i="12"/>
  <c r="E142" i="12"/>
  <c r="E143" i="12"/>
  <c r="E144" i="12"/>
  <c r="F141" i="12"/>
  <c r="F142" i="12"/>
  <c r="F143" i="12"/>
  <c r="F144" i="12"/>
  <c r="I222" i="10"/>
  <c r="B37" i="1"/>
  <c r="C37" i="1"/>
  <c r="D37" i="1"/>
  <c r="E37" i="1"/>
  <c r="G37" i="1" a="1"/>
  <c r="G37" i="1" s="1"/>
  <c r="I37" i="1"/>
  <c r="D158" i="12"/>
  <c r="D159" i="12"/>
  <c r="E158" i="12"/>
  <c r="E159" i="12"/>
  <c r="F158" i="12"/>
  <c r="F159" i="12"/>
  <c r="I285" i="10"/>
  <c r="I287" i="10"/>
  <c r="I291" i="10"/>
  <c r="I292" i="10"/>
  <c r="D160" i="12"/>
  <c r="D161" i="12"/>
  <c r="D162" i="12"/>
  <c r="D163" i="12"/>
  <c r="E160" i="12"/>
  <c r="E161" i="12"/>
  <c r="E162" i="12"/>
  <c r="E163" i="12"/>
  <c r="F160" i="12"/>
  <c r="F161" i="12"/>
  <c r="F162" i="12"/>
  <c r="F163" i="12"/>
  <c r="I295" i="10"/>
  <c r="I300" i="10"/>
  <c r="D164" i="12"/>
  <c r="E164" i="12"/>
  <c r="F164" i="12"/>
  <c r="D157" i="12"/>
  <c r="E157" i="12"/>
  <c r="F157" i="12"/>
  <c r="I280" i="10"/>
  <c r="B42" i="1"/>
  <c r="C42" i="1"/>
  <c r="D42" i="1"/>
  <c r="E42" i="1"/>
  <c r="G42" i="1" a="1"/>
  <c r="G42" i="1" s="1"/>
  <c r="I42" i="1"/>
  <c r="D170" i="12"/>
  <c r="E170" i="12"/>
  <c r="F170" i="12"/>
  <c r="D169" i="12"/>
  <c r="E169" i="12"/>
  <c r="F169" i="12"/>
  <c r="D168" i="12"/>
  <c r="E168" i="12"/>
  <c r="F168" i="12"/>
  <c r="B61" i="1"/>
  <c r="C61" i="1"/>
  <c r="D61" i="1"/>
  <c r="E61" i="1"/>
  <c r="G61" i="1" a="1"/>
  <c r="G61" i="1" s="1"/>
  <c r="I61" i="1"/>
  <c r="D165" i="12"/>
  <c r="E165" i="12"/>
  <c r="F165" i="12"/>
  <c r="D166" i="12"/>
  <c r="E166" i="12"/>
  <c r="F166" i="12"/>
  <c r="B55" i="1"/>
  <c r="C55" i="1"/>
  <c r="D55" i="1"/>
  <c r="E55" i="1"/>
  <c r="G55" i="1" a="1"/>
  <c r="G55" i="1" s="1"/>
  <c r="I55" i="1"/>
  <c r="D167" i="12"/>
  <c r="E167" i="12"/>
  <c r="F167" i="12"/>
  <c r="D145" i="12"/>
  <c r="D146" i="12"/>
  <c r="D147" i="12"/>
  <c r="D148" i="12"/>
  <c r="D149" i="12"/>
  <c r="D150" i="12"/>
  <c r="E145" i="12"/>
  <c r="E146" i="12"/>
  <c r="E147" i="12"/>
  <c r="E148" i="12"/>
  <c r="E149" i="12"/>
  <c r="E150" i="12"/>
  <c r="F145" i="12"/>
  <c r="F146" i="12"/>
  <c r="F147" i="12"/>
  <c r="F148" i="12"/>
  <c r="F149" i="12"/>
  <c r="F150" i="12"/>
  <c r="I275" i="10"/>
  <c r="D151" i="12"/>
  <c r="D152" i="12"/>
  <c r="D153" i="12"/>
  <c r="D154" i="12"/>
  <c r="D155" i="12"/>
  <c r="D156" i="12"/>
  <c r="E151" i="12"/>
  <c r="E152" i="12"/>
  <c r="E153" i="12"/>
  <c r="E154" i="12"/>
  <c r="E155" i="12"/>
  <c r="E156" i="12"/>
  <c r="F151" i="12"/>
  <c r="F152" i="12"/>
  <c r="F153" i="12"/>
  <c r="F154" i="12"/>
  <c r="F155" i="12"/>
  <c r="F156" i="12"/>
  <c r="I276" i="10"/>
  <c r="I279" i="10"/>
  <c r="D111" i="12"/>
  <c r="D112" i="12"/>
  <c r="E111" i="12"/>
  <c r="E112" i="12"/>
  <c r="F111" i="12"/>
  <c r="F112" i="12"/>
  <c r="I150" i="10"/>
  <c r="I153" i="10"/>
  <c r="D113" i="12"/>
  <c r="D114" i="12"/>
  <c r="E113" i="12"/>
  <c r="E114" i="12"/>
  <c r="F113" i="12"/>
  <c r="F114" i="12"/>
  <c r="I156" i="10"/>
  <c r="I157" i="10"/>
  <c r="D115" i="12"/>
  <c r="E115" i="12"/>
  <c r="F115" i="12"/>
  <c r="I158" i="10"/>
  <c r="B54" i="1"/>
  <c r="C54" i="1"/>
  <c r="D54" i="1"/>
  <c r="E54" i="1"/>
  <c r="G54" i="1" a="1"/>
  <c r="G54" i="1" s="1"/>
  <c r="I54" i="1"/>
  <c r="D109" i="12"/>
  <c r="E109" i="12"/>
  <c r="F109" i="12"/>
  <c r="I180" i="10"/>
  <c r="B39" i="1"/>
  <c r="C39" i="1"/>
  <c r="D39" i="1"/>
  <c r="E39" i="1"/>
  <c r="G39" i="1" a="1"/>
  <c r="G39" i="1" s="1"/>
  <c r="I39" i="1"/>
  <c r="D107" i="12"/>
  <c r="E107" i="12"/>
  <c r="F107" i="12"/>
  <c r="D108" i="12"/>
  <c r="E108" i="12"/>
  <c r="F108" i="12"/>
  <c r="D90" i="12"/>
  <c r="E90" i="12"/>
  <c r="F90" i="12"/>
  <c r="I138" i="10"/>
  <c r="D89" i="12"/>
  <c r="E89" i="12"/>
  <c r="F89" i="12"/>
  <c r="I135" i="10"/>
  <c r="D88" i="12"/>
  <c r="E88" i="12"/>
  <c r="F88" i="12"/>
  <c r="D87" i="12"/>
  <c r="E87" i="12"/>
  <c r="F87" i="12"/>
  <c r="D83" i="12"/>
  <c r="D84" i="12"/>
  <c r="E83" i="12"/>
  <c r="E84" i="12"/>
  <c r="F83" i="12"/>
  <c r="F84" i="12"/>
  <c r="I174" i="10"/>
  <c r="I175" i="10"/>
  <c r="D86" i="12"/>
  <c r="E86" i="12"/>
  <c r="F86" i="12"/>
  <c r="I179" i="10"/>
  <c r="D85" i="12"/>
  <c r="E85" i="12"/>
  <c r="F85" i="12"/>
  <c r="I178" i="10"/>
  <c r="B25" i="1"/>
  <c r="C25" i="1"/>
  <c r="D25" i="1"/>
  <c r="E25" i="1"/>
  <c r="G25" i="1" a="1"/>
  <c r="G25" i="1" s="1"/>
  <c r="I25" i="1"/>
  <c r="D80" i="12"/>
  <c r="D81" i="12"/>
  <c r="E80" i="12"/>
  <c r="E81" i="12"/>
  <c r="F80" i="12"/>
  <c r="F81" i="12"/>
  <c r="I127" i="10"/>
  <c r="I130" i="10"/>
  <c r="D82" i="12"/>
  <c r="E82" i="12"/>
  <c r="F82" i="12"/>
  <c r="I131" i="10"/>
  <c r="B24" i="1"/>
  <c r="C24" i="1"/>
  <c r="D24" i="1"/>
  <c r="E24" i="1"/>
  <c r="G24" i="1" a="1"/>
  <c r="G24" i="1" s="1"/>
  <c r="I24" i="1"/>
  <c r="D98" i="12"/>
  <c r="D99" i="12"/>
  <c r="D100" i="12"/>
  <c r="D101" i="12"/>
  <c r="D102" i="12"/>
  <c r="D103" i="12"/>
  <c r="E98" i="12"/>
  <c r="E99" i="12"/>
  <c r="E100" i="12"/>
  <c r="E101" i="12"/>
  <c r="E102" i="12"/>
  <c r="E103" i="12"/>
  <c r="F98" i="12"/>
  <c r="F99" i="12"/>
  <c r="F100" i="12"/>
  <c r="F101" i="12"/>
  <c r="F102" i="12"/>
  <c r="F103" i="12"/>
  <c r="I163" i="10"/>
  <c r="I167" i="10"/>
  <c r="I169" i="10"/>
  <c r="I170" i="10"/>
  <c r="D104" i="12"/>
  <c r="D105" i="12"/>
  <c r="D106" i="12"/>
  <c r="E104" i="12"/>
  <c r="E105" i="12"/>
  <c r="E106" i="12"/>
  <c r="F104" i="12"/>
  <c r="F105" i="12"/>
  <c r="F106" i="12"/>
  <c r="I171" i="10"/>
  <c r="B33" i="1"/>
  <c r="C33" i="1"/>
  <c r="D33" i="1"/>
  <c r="E33" i="1"/>
  <c r="G33" i="1" a="1"/>
  <c r="G33" i="1" s="1"/>
  <c r="I33" i="1"/>
  <c r="D91" i="12"/>
  <c r="D92" i="12"/>
  <c r="D93" i="12"/>
  <c r="D94" i="12"/>
  <c r="D95" i="12"/>
  <c r="E91" i="12"/>
  <c r="E92" i="12"/>
  <c r="E93" i="12"/>
  <c r="E94" i="12"/>
  <c r="E95" i="12"/>
  <c r="F91" i="12"/>
  <c r="F92" i="12"/>
  <c r="F93" i="12"/>
  <c r="F94" i="12"/>
  <c r="F95" i="12"/>
  <c r="I140" i="10"/>
  <c r="I143" i="10"/>
  <c r="I144" i="10"/>
  <c r="D96" i="12"/>
  <c r="D97" i="12"/>
  <c r="E96" i="12"/>
  <c r="E97" i="12"/>
  <c r="F96" i="12"/>
  <c r="F97" i="12"/>
  <c r="I147" i="10"/>
  <c r="I162" i="10"/>
  <c r="B31" i="1"/>
  <c r="C31" i="1"/>
  <c r="D31" i="1"/>
  <c r="E31" i="1"/>
  <c r="G31" i="1" a="1"/>
  <c r="G31" i="1" s="1"/>
  <c r="I31" i="1"/>
  <c r="D242" i="12"/>
  <c r="E242" i="12"/>
  <c r="F242" i="12"/>
  <c r="B29" i="1"/>
  <c r="C29" i="1"/>
  <c r="D29" i="1"/>
  <c r="E29" i="1"/>
  <c r="G29" i="1" a="1"/>
  <c r="G29" i="1" s="1"/>
  <c r="I29" i="1"/>
  <c r="D233" i="12"/>
  <c r="E233" i="12"/>
  <c r="F233" i="12"/>
  <c r="D232" i="12"/>
  <c r="E232" i="12"/>
  <c r="F232" i="12"/>
  <c r="C26" i="1"/>
  <c r="D26" i="1"/>
  <c r="E26" i="1"/>
  <c r="G26" i="1" a="1"/>
  <c r="G26" i="1" s="1"/>
  <c r="I26" i="1"/>
  <c r="B23" i="1"/>
  <c r="C23" i="1"/>
  <c r="D23" i="1"/>
  <c r="E23" i="1"/>
  <c r="G23" i="1" a="1"/>
  <c r="G23" i="1" s="1"/>
  <c r="I23" i="1"/>
  <c r="B15" i="1"/>
  <c r="C15" i="1"/>
  <c r="D15" i="1"/>
  <c r="E15" i="1"/>
  <c r="G15" i="1" a="1"/>
  <c r="G15" i="1" s="1"/>
  <c r="I15" i="1"/>
  <c r="B18" i="1"/>
  <c r="C18" i="1"/>
  <c r="D18" i="1"/>
  <c r="E18" i="1"/>
  <c r="G18" i="1" a="1"/>
  <c r="G18" i="1" s="1"/>
  <c r="I18" i="1"/>
  <c r="D243" i="12"/>
  <c r="E243" i="12"/>
  <c r="F243" i="12"/>
  <c r="D225" i="12"/>
  <c r="D226" i="12"/>
  <c r="D227" i="12"/>
  <c r="D228" i="12"/>
  <c r="D229" i="12"/>
  <c r="D230" i="12"/>
  <c r="D231" i="12"/>
  <c r="E225" i="12"/>
  <c r="E226" i="12"/>
  <c r="E227" i="12"/>
  <c r="E228" i="12"/>
  <c r="E229" i="12"/>
  <c r="E230" i="12"/>
  <c r="E231" i="12"/>
  <c r="F225" i="12"/>
  <c r="F226" i="12"/>
  <c r="F227" i="12"/>
  <c r="F228" i="12"/>
  <c r="F229" i="12"/>
  <c r="F230" i="12"/>
  <c r="F231" i="12"/>
  <c r="I308" i="10"/>
  <c r="I310" i="10"/>
  <c r="I311" i="10"/>
  <c r="I312" i="10"/>
  <c r="I313" i="10"/>
  <c r="B11" i="1"/>
  <c r="C11" i="1"/>
  <c r="D11" i="1"/>
  <c r="E11" i="1"/>
  <c r="G11" i="1" a="1"/>
  <c r="G11" i="1" s="1"/>
  <c r="I11" i="1"/>
  <c r="D245" i="12"/>
  <c r="E245" i="12"/>
  <c r="F245" i="12"/>
  <c r="I316" i="10"/>
  <c r="D244" i="12"/>
  <c r="E244" i="12"/>
  <c r="F244" i="12"/>
  <c r="I315" i="10"/>
  <c r="D116" i="12"/>
  <c r="E116" i="12"/>
  <c r="F116" i="12"/>
  <c r="I159" i="10"/>
  <c r="D248" i="12"/>
  <c r="E248" i="12"/>
  <c r="F248" i="12"/>
  <c r="D247" i="12"/>
  <c r="E247" i="12"/>
  <c r="F247" i="12"/>
  <c r="D246" i="12"/>
  <c r="E246" i="12"/>
  <c r="F246" i="12"/>
  <c r="D222" i="12"/>
  <c r="D223" i="12"/>
  <c r="E222" i="12"/>
  <c r="E223" i="12"/>
  <c r="F222" i="12"/>
  <c r="F223" i="12"/>
  <c r="D224" i="12"/>
  <c r="E224" i="12"/>
  <c r="F224" i="12"/>
  <c r="D249" i="12"/>
  <c r="E249" i="12"/>
  <c r="F249" i="12"/>
  <c r="D251" i="12"/>
  <c r="E251" i="12"/>
  <c r="F251" i="12"/>
  <c r="D250" i="12"/>
  <c r="E250" i="12"/>
  <c r="F250" i="12"/>
  <c r="B68" i="1"/>
  <c r="C68" i="1"/>
  <c r="D68" i="1"/>
  <c r="E68" i="1"/>
  <c r="G68" i="1" a="1"/>
  <c r="G68" i="1" s="1"/>
  <c r="I68" i="1"/>
  <c r="D79" i="12"/>
  <c r="E79" i="12"/>
  <c r="F79" i="12"/>
  <c r="D212" i="12"/>
  <c r="E212" i="12"/>
  <c r="F212" i="12"/>
  <c r="D211" i="12"/>
  <c r="E211" i="12"/>
  <c r="F211" i="12"/>
  <c r="I326" i="10"/>
  <c r="B72" i="1"/>
  <c r="C72" i="1"/>
  <c r="D72" i="1"/>
  <c r="E72" i="1"/>
  <c r="G72" i="1" a="1"/>
  <c r="G72" i="1" s="1"/>
  <c r="I72" i="1"/>
  <c r="B71" i="1"/>
  <c r="C71" i="1"/>
  <c r="D71" i="1"/>
  <c r="E71" i="1"/>
  <c r="G71" i="1" a="1"/>
  <c r="G71" i="1" s="1"/>
  <c r="I71" i="1"/>
  <c r="D42" i="12"/>
  <c r="D43" i="12"/>
  <c r="D44" i="12"/>
  <c r="E42" i="12"/>
  <c r="E43" i="12"/>
  <c r="E44" i="12"/>
  <c r="F42" i="12"/>
  <c r="F43" i="12"/>
  <c r="F44" i="12"/>
  <c r="I70" i="10"/>
  <c r="I65" i="10"/>
  <c r="D45" i="12"/>
  <c r="D46" i="12"/>
  <c r="E45" i="12"/>
  <c r="E46" i="12"/>
  <c r="F45" i="12"/>
  <c r="F46" i="12"/>
  <c r="I73" i="10"/>
  <c r="D47" i="12"/>
  <c r="E47" i="12"/>
  <c r="F47" i="12"/>
  <c r="I68" i="10"/>
  <c r="C70" i="1"/>
  <c r="D70" i="1"/>
  <c r="E70" i="1"/>
  <c r="G70" i="1" a="1"/>
  <c r="G70" i="1" s="1"/>
  <c r="I70" i="1"/>
  <c r="D118" i="12"/>
  <c r="D119" i="12"/>
  <c r="E118" i="12"/>
  <c r="E119" i="12"/>
  <c r="F118" i="12"/>
  <c r="F119" i="12"/>
  <c r="I91" i="10"/>
  <c r="I94" i="10"/>
  <c r="B76" i="1"/>
  <c r="C76" i="1"/>
  <c r="D76" i="1"/>
  <c r="E76" i="1"/>
  <c r="G76" i="1" a="1"/>
  <c r="G76" i="1" s="1"/>
  <c r="I76" i="1"/>
  <c r="D74" i="12"/>
  <c r="D75" i="12"/>
  <c r="E74" i="12"/>
  <c r="E75" i="12"/>
  <c r="F74" i="12"/>
  <c r="F75" i="12"/>
  <c r="I115" i="10"/>
  <c r="I117" i="10"/>
  <c r="D76" i="12"/>
  <c r="E76" i="12"/>
  <c r="F76" i="12"/>
  <c r="I124" i="10"/>
  <c r="D77" i="12"/>
  <c r="E77" i="12"/>
  <c r="F77" i="12"/>
  <c r="I125" i="10"/>
  <c r="C62" i="1"/>
  <c r="D62" i="1"/>
  <c r="E62" i="1"/>
  <c r="G62" i="1" a="1"/>
  <c r="G62" i="1" s="1"/>
  <c r="I62" i="1"/>
  <c r="B60" i="1"/>
  <c r="C60" i="1"/>
  <c r="D60" i="1"/>
  <c r="E60" i="1"/>
  <c r="G60" i="1" a="1"/>
  <c r="G60" i="1" s="1"/>
  <c r="I60" i="1"/>
  <c r="D36" i="12"/>
  <c r="D37" i="12"/>
  <c r="E36" i="12"/>
  <c r="E37" i="12"/>
  <c r="F36" i="12"/>
  <c r="F37" i="12"/>
  <c r="I52" i="10"/>
  <c r="C38" i="1"/>
  <c r="D38" i="1"/>
  <c r="E38" i="1"/>
  <c r="G38" i="1" a="1"/>
  <c r="G38" i="1" s="1"/>
  <c r="I38" i="1"/>
  <c r="D41" i="12"/>
  <c r="E41" i="12"/>
  <c r="F41" i="12"/>
  <c r="D40" i="12"/>
  <c r="E40" i="12"/>
  <c r="F40" i="12"/>
  <c r="I56" i="10"/>
  <c r="D57" i="12"/>
  <c r="D58" i="12"/>
  <c r="D59" i="12"/>
  <c r="D60" i="12"/>
  <c r="D61" i="12"/>
  <c r="D62" i="12"/>
  <c r="D63" i="12"/>
  <c r="D64" i="12"/>
  <c r="D65" i="12"/>
  <c r="E57" i="12"/>
  <c r="E58" i="12"/>
  <c r="E59" i="12"/>
  <c r="E60" i="12"/>
  <c r="E61" i="12"/>
  <c r="E62" i="12"/>
  <c r="E63" i="12"/>
  <c r="E64" i="12"/>
  <c r="E65" i="12"/>
  <c r="F57" i="12"/>
  <c r="F58" i="12"/>
  <c r="F59" i="12"/>
  <c r="F60" i="12"/>
  <c r="F61" i="12"/>
  <c r="F62" i="12"/>
  <c r="F63" i="12"/>
  <c r="F64" i="12"/>
  <c r="F65" i="12"/>
  <c r="I77" i="10"/>
  <c r="I79" i="10"/>
  <c r="I82" i="10"/>
  <c r="I84" i="10"/>
  <c r="I87" i="10"/>
  <c r="I88" i="10"/>
  <c r="B17" i="1"/>
  <c r="C17" i="1"/>
  <c r="D17" i="1"/>
  <c r="E17" i="1"/>
  <c r="G17" i="1" a="1"/>
  <c r="G17" i="1" s="1"/>
  <c r="I17" i="1"/>
  <c r="D30" i="12"/>
  <c r="D31" i="12"/>
  <c r="D32" i="12"/>
  <c r="D33" i="12"/>
  <c r="D34" i="12"/>
  <c r="D35" i="12"/>
  <c r="E30" i="12"/>
  <c r="E31" i="12"/>
  <c r="E32" i="12"/>
  <c r="E33" i="12"/>
  <c r="E34" i="12"/>
  <c r="E35" i="12"/>
  <c r="F30" i="12"/>
  <c r="F31" i="12"/>
  <c r="F32" i="12"/>
  <c r="F33" i="12"/>
  <c r="F34" i="12"/>
  <c r="F35" i="12"/>
  <c r="I42" i="10"/>
  <c r="I45" i="10"/>
  <c r="I46" i="10"/>
  <c r="I50" i="10"/>
  <c r="D56" i="12"/>
  <c r="D66" i="12"/>
  <c r="D67" i="12"/>
  <c r="D68" i="12"/>
  <c r="D234" i="12"/>
  <c r="D235" i="12"/>
  <c r="E56" i="12"/>
  <c r="E66" i="12"/>
  <c r="E67" i="12"/>
  <c r="E68" i="12"/>
  <c r="E234" i="12"/>
  <c r="E235" i="12"/>
  <c r="F56" i="12"/>
  <c r="F66" i="12"/>
  <c r="F67" i="12"/>
  <c r="F68" i="12"/>
  <c r="F234" i="12"/>
  <c r="F235" i="12"/>
  <c r="I76" i="10"/>
  <c r="I89" i="10"/>
  <c r="I90" i="10"/>
  <c r="I314" i="10"/>
  <c r="D236" i="12"/>
  <c r="D237" i="12"/>
  <c r="D238" i="12"/>
  <c r="E236" i="12"/>
  <c r="E237" i="12"/>
  <c r="E238" i="12"/>
  <c r="F236" i="12"/>
  <c r="F237" i="12"/>
  <c r="F238" i="12"/>
  <c r="D199" i="12"/>
  <c r="D200" i="12"/>
  <c r="E199" i="12"/>
  <c r="E200" i="12"/>
  <c r="F199" i="12"/>
  <c r="F200" i="12"/>
  <c r="I317" i="10"/>
  <c r="D201" i="12"/>
  <c r="E201" i="12"/>
  <c r="F201" i="12"/>
  <c r="B67" i="1"/>
  <c r="C67" i="1"/>
  <c r="D67" i="1"/>
  <c r="E67" i="1"/>
  <c r="G67" i="1" a="1"/>
  <c r="G67" i="1" s="1"/>
  <c r="I67" i="1"/>
  <c r="D78" i="12"/>
  <c r="E78" i="12"/>
  <c r="F78" i="12"/>
  <c r="D15" i="12"/>
  <c r="E15" i="12"/>
  <c r="F15" i="12"/>
  <c r="D14" i="12"/>
  <c r="E14" i="12"/>
  <c r="F14" i="12"/>
  <c r="C69" i="1"/>
  <c r="D69" i="1"/>
  <c r="E69" i="1"/>
  <c r="G69" i="1" a="1"/>
  <c r="G69" i="1" s="1"/>
  <c r="I69" i="1"/>
  <c r="B66" i="1"/>
  <c r="C66" i="1"/>
  <c r="D66" i="1"/>
  <c r="E66" i="1"/>
  <c r="G66" i="1" a="1"/>
  <c r="G66" i="1" s="1"/>
  <c r="I66" i="1"/>
  <c r="D50" i="12"/>
  <c r="D51" i="12"/>
  <c r="D52" i="12"/>
  <c r="D53" i="12"/>
  <c r="D54" i="12"/>
  <c r="E50" i="12"/>
  <c r="E51" i="12"/>
  <c r="E52" i="12"/>
  <c r="E53" i="12"/>
  <c r="E54" i="12"/>
  <c r="F50" i="12"/>
  <c r="F51" i="12"/>
  <c r="F52" i="12"/>
  <c r="F53" i="12"/>
  <c r="F54" i="12"/>
  <c r="D55" i="12"/>
  <c r="D9" i="12"/>
  <c r="D10" i="12"/>
  <c r="E55" i="12"/>
  <c r="E9" i="12"/>
  <c r="E10" i="12"/>
  <c r="F55" i="12"/>
  <c r="F9" i="12"/>
  <c r="F10" i="12"/>
  <c r="I266" i="10"/>
  <c r="D11" i="12"/>
  <c r="D12" i="12"/>
  <c r="E11" i="12"/>
  <c r="E12" i="12"/>
  <c r="F11" i="12"/>
  <c r="F12" i="12"/>
  <c r="I268" i="10"/>
  <c r="D202" i="12"/>
  <c r="E202" i="12"/>
  <c r="F202" i="12"/>
  <c r="B58" i="1"/>
  <c r="C58" i="1"/>
  <c r="D58" i="1"/>
  <c r="E58" i="1"/>
  <c r="G58" i="1" a="1"/>
  <c r="G58" i="1" s="1"/>
  <c r="I58" i="1"/>
  <c r="C56" i="1"/>
  <c r="D56" i="1"/>
  <c r="E56" i="1"/>
  <c r="G56" i="1" a="1"/>
  <c r="G56" i="1" s="1"/>
  <c r="I56" i="1"/>
  <c r="D239" i="12"/>
  <c r="D240" i="12"/>
  <c r="E239" i="12"/>
  <c r="E240" i="12"/>
  <c r="F239" i="12"/>
  <c r="F240" i="12"/>
  <c r="D241" i="12"/>
  <c r="D16" i="12"/>
  <c r="E241" i="12"/>
  <c r="E16" i="12"/>
  <c r="F241" i="12"/>
  <c r="F16" i="12"/>
  <c r="D265" i="12"/>
  <c r="E265" i="12"/>
  <c r="F265" i="12"/>
  <c r="I60" i="10"/>
  <c r="D171" i="12"/>
  <c r="D172" i="12"/>
  <c r="D173" i="12"/>
  <c r="D174" i="12"/>
  <c r="E171" i="12"/>
  <c r="E172" i="12"/>
  <c r="E173" i="12"/>
  <c r="E174" i="12"/>
  <c r="F171" i="12"/>
  <c r="F172" i="12"/>
  <c r="F173" i="12"/>
  <c r="F174" i="12"/>
  <c r="I249" i="10"/>
  <c r="I251" i="10"/>
  <c r="D175" i="12"/>
  <c r="D176" i="12"/>
  <c r="D177" i="12"/>
  <c r="D178" i="12"/>
  <c r="E175" i="12"/>
  <c r="E176" i="12"/>
  <c r="E177" i="12"/>
  <c r="E178" i="12"/>
  <c r="F175" i="12"/>
  <c r="F176" i="12"/>
  <c r="F177" i="12"/>
  <c r="F178" i="12"/>
  <c r="I252" i="10"/>
  <c r="I255" i="10"/>
  <c r="D179" i="12"/>
  <c r="D180" i="12"/>
  <c r="E179" i="12"/>
  <c r="E180" i="12"/>
  <c r="F179" i="12"/>
  <c r="F180" i="12"/>
  <c r="I258" i="10"/>
  <c r="I260" i="10"/>
  <c r="D266" i="12"/>
  <c r="E266" i="12"/>
  <c r="F266" i="12"/>
  <c r="D181" i="12"/>
  <c r="E181" i="12"/>
  <c r="F181" i="12"/>
  <c r="I261" i="10"/>
  <c r="C75" i="1"/>
  <c r="D75" i="1"/>
  <c r="E75" i="1"/>
  <c r="G75" i="1" a="1"/>
  <c r="G75" i="1" s="1"/>
  <c r="I75" i="1"/>
  <c r="C16" i="1"/>
  <c r="D16" i="1"/>
  <c r="E16" i="1"/>
  <c r="G16" i="1" a="1"/>
  <c r="G16" i="1" s="1"/>
  <c r="I16" i="1"/>
  <c r="D121" i="12"/>
  <c r="D122" i="12"/>
  <c r="E121" i="12"/>
  <c r="E122" i="12"/>
  <c r="F121" i="12"/>
  <c r="F122" i="12"/>
  <c r="D123" i="12"/>
  <c r="E123" i="12"/>
  <c r="F123" i="12"/>
  <c r="I272" i="10"/>
  <c r="D221" i="12"/>
  <c r="E221" i="12"/>
  <c r="F221" i="12"/>
  <c r="I306" i="10"/>
  <c r="P342" i="10"/>
  <c r="P343" i="10"/>
  <c r="P344" i="10"/>
  <c r="P345" i="10"/>
  <c r="P346" i="10"/>
  <c r="P347" i="10"/>
  <c r="P348" i="10"/>
  <c r="P349" i="10"/>
  <c r="P350" i="10"/>
  <c r="P351" i="10"/>
  <c r="P352" i="10"/>
  <c r="P353" i="10"/>
  <c r="P354" i="10"/>
  <c r="P355" i="10"/>
  <c r="P356" i="10"/>
  <c r="P357" i="10"/>
  <c r="P358" i="10"/>
  <c r="P359" i="10"/>
  <c r="P360" i="10"/>
  <c r="P361" i="10"/>
  <c r="P362" i="10"/>
  <c r="P363" i="10"/>
  <c r="P364" i="10"/>
  <c r="P365" i="10"/>
  <c r="P366" i="10"/>
  <c r="P367" i="10"/>
  <c r="P368" i="10"/>
  <c r="P369" i="10"/>
  <c r="P370" i="10"/>
  <c r="P371" i="10"/>
  <c r="P372" i="10"/>
  <c r="P373" i="10"/>
  <c r="P374" i="10"/>
  <c r="P375" i="10"/>
  <c r="P376" i="10"/>
  <c r="P377" i="10"/>
  <c r="P378" i="10"/>
  <c r="P379" i="10"/>
  <c r="P380" i="10"/>
  <c r="P381" i="10"/>
  <c r="P382" i="10"/>
  <c r="P383" i="10"/>
  <c r="P384" i="10"/>
  <c r="P385" i="10"/>
  <c r="P386" i="10"/>
  <c r="P387" i="10"/>
  <c r="P388" i="10"/>
  <c r="P389" i="10"/>
  <c r="P390" i="10"/>
  <c r="P391" i="10"/>
  <c r="P392" i="10"/>
  <c r="P393" i="10"/>
  <c r="P394" i="10"/>
  <c r="P395" i="10"/>
  <c r="P396" i="10"/>
  <c r="P397" i="10"/>
  <c r="P398" i="10"/>
  <c r="P399" i="10"/>
  <c r="P400" i="10"/>
  <c r="P401" i="10"/>
  <c r="P402" i="10"/>
  <c r="P403" i="10"/>
  <c r="P404" i="10"/>
  <c r="P405" i="10"/>
  <c r="P406" i="10"/>
  <c r="P407" i="10"/>
  <c r="P408" i="10"/>
  <c r="P409" i="10"/>
  <c r="P410" i="10"/>
  <c r="P411" i="10"/>
  <c r="P412" i="10"/>
  <c r="P413" i="10"/>
  <c r="P414" i="10"/>
  <c r="P415" i="10"/>
  <c r="P416" i="10"/>
  <c r="P417" i="10"/>
  <c r="P418" i="10"/>
  <c r="P419" i="10"/>
  <c r="P420" i="10"/>
  <c r="P421" i="10"/>
  <c r="P422" i="10"/>
  <c r="P423" i="10"/>
  <c r="P424" i="10"/>
  <c r="P425" i="10"/>
  <c r="P426" i="10"/>
  <c r="P427" i="10"/>
  <c r="P428" i="10"/>
  <c r="P429" i="10"/>
  <c r="P430" i="10"/>
  <c r="P431" i="10"/>
  <c r="P432" i="10"/>
  <c r="P433" i="10"/>
  <c r="P434" i="10"/>
  <c r="P435" i="10"/>
  <c r="P436" i="10"/>
  <c r="P437" i="10"/>
  <c r="P438" i="10"/>
  <c r="P439" i="10"/>
  <c r="P440" i="10"/>
  <c r="P441" i="10"/>
  <c r="P442" i="10"/>
  <c r="P443" i="10"/>
  <c r="P444" i="10"/>
  <c r="P445" i="10"/>
  <c r="P446" i="10"/>
  <c r="P447" i="10"/>
  <c r="P448" i="10"/>
  <c r="P449" i="10"/>
  <c r="P450" i="10"/>
  <c r="P451" i="10"/>
  <c r="P452" i="10"/>
  <c r="P453" i="10"/>
  <c r="P454" i="10"/>
  <c r="P455" i="10"/>
  <c r="P456" i="10"/>
  <c r="P457" i="10"/>
  <c r="P458" i="10"/>
  <c r="P459" i="10"/>
  <c r="P460" i="10"/>
  <c r="P461" i="10"/>
  <c r="P462" i="10"/>
  <c r="P463" i="10"/>
  <c r="P464" i="10"/>
  <c r="P465" i="10"/>
  <c r="P466" i="10"/>
  <c r="P467" i="10"/>
  <c r="P468" i="10"/>
  <c r="P469" i="10"/>
  <c r="P470" i="10"/>
  <c r="P471" i="10"/>
  <c r="P472" i="10"/>
  <c r="P473" i="10"/>
  <c r="P474" i="10"/>
  <c r="P475" i="10"/>
  <c r="P476" i="10"/>
  <c r="P477" i="10"/>
  <c r="P478" i="10"/>
  <c r="P479" i="10"/>
  <c r="P480" i="10"/>
  <c r="P481" i="10"/>
  <c r="P482" i="10"/>
  <c r="P483" i="10"/>
  <c r="P484" i="10"/>
  <c r="P485" i="10"/>
  <c r="P486" i="10"/>
  <c r="P487" i="10"/>
  <c r="P488" i="10"/>
  <c r="P489" i="10"/>
  <c r="P490" i="10"/>
  <c r="P491" i="10"/>
  <c r="P492" i="10"/>
  <c r="P493" i="10"/>
  <c r="P494" i="10"/>
  <c r="P495" i="10"/>
  <c r="P496" i="10"/>
  <c r="P497" i="10"/>
  <c r="P498" i="10"/>
  <c r="P499" i="10"/>
  <c r="P500" i="10"/>
  <c r="P501" i="10"/>
  <c r="P502" i="10"/>
  <c r="P503" i="10"/>
  <c r="P504" i="10"/>
  <c r="P505" i="10"/>
  <c r="P506" i="10"/>
  <c r="P507" i="10"/>
  <c r="P508" i="10"/>
  <c r="P509" i="10"/>
  <c r="P510" i="10"/>
  <c r="P511" i="10"/>
  <c r="P512" i="10"/>
  <c r="P513" i="10"/>
  <c r="P514" i="10"/>
  <c r="P515" i="10"/>
  <c r="P516" i="10"/>
  <c r="P517" i="10"/>
  <c r="P518" i="10"/>
  <c r="P519" i="10"/>
  <c r="P520" i="10"/>
  <c r="P521" i="10"/>
  <c r="P522" i="10"/>
  <c r="P523" i="10"/>
  <c r="P524" i="10"/>
  <c r="P525" i="10"/>
  <c r="P526" i="10"/>
  <c r="P527" i="10"/>
  <c r="P528" i="10"/>
  <c r="P529" i="10"/>
  <c r="P530" i="10"/>
  <c r="P531" i="10"/>
  <c r="P532" i="10"/>
  <c r="P533" i="10"/>
  <c r="P534" i="10"/>
  <c r="P535" i="10"/>
  <c r="P536" i="10"/>
  <c r="P537" i="10"/>
  <c r="P538" i="10"/>
  <c r="P539" i="10"/>
  <c r="P540" i="10"/>
  <c r="P541" i="10"/>
  <c r="P542" i="10"/>
  <c r="P543" i="10"/>
  <c r="P544" i="10"/>
  <c r="P545" i="10"/>
  <c r="P546" i="10"/>
  <c r="P547" i="10"/>
  <c r="P548" i="10"/>
  <c r="P549" i="10"/>
  <c r="P550" i="10"/>
  <c r="P551" i="10"/>
  <c r="P552" i="10"/>
  <c r="P553" i="10"/>
  <c r="P554" i="10"/>
  <c r="P555" i="10"/>
  <c r="P556" i="10"/>
  <c r="P557" i="10"/>
  <c r="P558" i="10"/>
  <c r="P559" i="10"/>
  <c r="P560" i="10"/>
  <c r="P561" i="10"/>
  <c r="P562" i="10"/>
  <c r="P563" i="10"/>
  <c r="P564" i="10"/>
  <c r="P565" i="10"/>
  <c r="P566" i="10"/>
  <c r="P567" i="10"/>
  <c r="P568" i="10"/>
  <c r="P569" i="10"/>
  <c r="P570" i="10"/>
  <c r="P571" i="10"/>
  <c r="P572" i="10"/>
  <c r="P573" i="10"/>
  <c r="P574" i="10"/>
  <c r="P575" i="10"/>
  <c r="P576" i="10"/>
  <c r="P577" i="10"/>
  <c r="P578" i="10"/>
  <c r="P579" i="10"/>
  <c r="P580" i="10"/>
  <c r="P581" i="10"/>
  <c r="P582" i="10"/>
  <c r="P583" i="10"/>
  <c r="P584" i="10"/>
  <c r="P585" i="10"/>
  <c r="P586" i="10"/>
  <c r="P587" i="10"/>
  <c r="P588" i="10"/>
  <c r="P589" i="10"/>
  <c r="P590" i="10"/>
  <c r="P591" i="10"/>
  <c r="P592" i="10"/>
  <c r="P593" i="10"/>
  <c r="P594" i="10"/>
  <c r="P595" i="10"/>
  <c r="P596" i="10"/>
  <c r="P597" i="10"/>
  <c r="P598" i="10"/>
  <c r="P599" i="10"/>
  <c r="P600" i="10"/>
  <c r="P601" i="10"/>
  <c r="P602" i="10"/>
  <c r="P603" i="10"/>
  <c r="P604" i="10"/>
  <c r="P605" i="10"/>
  <c r="P606" i="10"/>
  <c r="P607" i="10"/>
  <c r="P608" i="10"/>
  <c r="P609" i="10"/>
  <c r="P610" i="10"/>
  <c r="P611" i="10"/>
  <c r="P612" i="10"/>
  <c r="P613" i="10"/>
  <c r="P614" i="10"/>
  <c r="P615" i="10"/>
  <c r="P616" i="10"/>
  <c r="P617" i="10"/>
  <c r="P618" i="10"/>
  <c r="P619" i="10"/>
  <c r="P620" i="10"/>
  <c r="P621" i="10"/>
  <c r="P622" i="10"/>
  <c r="P623" i="10"/>
  <c r="P624" i="10"/>
  <c r="P625" i="10"/>
  <c r="P626" i="10"/>
  <c r="P627" i="10"/>
  <c r="P628" i="10"/>
  <c r="P629" i="10"/>
  <c r="P630" i="10"/>
  <c r="P631" i="10"/>
  <c r="P632" i="10"/>
  <c r="P633" i="10"/>
  <c r="P634" i="10"/>
  <c r="P635" i="10"/>
  <c r="P636" i="10"/>
  <c r="P637" i="10"/>
  <c r="P638" i="10"/>
  <c r="P639" i="10"/>
  <c r="P640" i="10"/>
  <c r="P641" i="10"/>
  <c r="P642" i="10"/>
  <c r="P643" i="10"/>
  <c r="P644" i="10"/>
  <c r="P645" i="10"/>
  <c r="P646" i="10"/>
  <c r="P647" i="10"/>
  <c r="P648" i="10"/>
  <c r="P649" i="10"/>
  <c r="P650" i="10"/>
  <c r="P651" i="10"/>
  <c r="P652" i="10"/>
  <c r="P653" i="10"/>
  <c r="P654" i="10"/>
  <c r="P655" i="10"/>
  <c r="P656" i="10"/>
  <c r="P657" i="10"/>
  <c r="P658" i="10"/>
  <c r="P659" i="10"/>
  <c r="P660" i="10"/>
  <c r="P661" i="10"/>
  <c r="P662" i="10"/>
  <c r="P663" i="10"/>
  <c r="P664" i="10"/>
  <c r="P665" i="10"/>
  <c r="P666" i="10"/>
  <c r="P667" i="10"/>
  <c r="P668" i="10"/>
  <c r="P669" i="10"/>
  <c r="P670" i="10"/>
  <c r="P671" i="10"/>
  <c r="P672" i="10"/>
  <c r="P673" i="10"/>
  <c r="P674" i="10"/>
  <c r="P675" i="10"/>
  <c r="P676" i="10"/>
  <c r="P677" i="10"/>
  <c r="P678" i="10"/>
  <c r="P679" i="10"/>
  <c r="P680" i="10"/>
  <c r="P681" i="10"/>
  <c r="P682" i="10"/>
  <c r="P683" i="10"/>
  <c r="P684" i="10"/>
  <c r="P685" i="10"/>
  <c r="P686" i="10"/>
  <c r="P687" i="10"/>
  <c r="P688" i="10"/>
  <c r="P689" i="10"/>
  <c r="P690" i="10"/>
  <c r="P691" i="10"/>
  <c r="P692" i="10"/>
  <c r="P693" i="10"/>
  <c r="P694" i="10"/>
  <c r="P695" i="10"/>
  <c r="P696" i="10"/>
  <c r="P697" i="10"/>
  <c r="P698" i="10"/>
  <c r="P699" i="10"/>
  <c r="P700" i="10"/>
  <c r="P701" i="10"/>
  <c r="P702" i="10"/>
  <c r="P703" i="10"/>
  <c r="P704" i="10"/>
  <c r="P705" i="10"/>
  <c r="P706" i="10"/>
  <c r="P707" i="10"/>
  <c r="P708" i="10"/>
  <c r="P709" i="10"/>
  <c r="P710" i="10"/>
  <c r="P711" i="10"/>
  <c r="P712" i="10"/>
  <c r="P713" i="10"/>
  <c r="P714" i="10"/>
  <c r="P715" i="10"/>
  <c r="P716" i="10"/>
  <c r="P717" i="10"/>
  <c r="P718" i="10"/>
  <c r="P719" i="10"/>
  <c r="P720" i="10"/>
  <c r="P721" i="10"/>
  <c r="P722" i="10"/>
  <c r="P723" i="10"/>
  <c r="P724" i="10"/>
  <c r="P725" i="10"/>
  <c r="P726" i="10"/>
  <c r="P727" i="10"/>
  <c r="P728" i="10"/>
  <c r="P729" i="10"/>
  <c r="P730" i="10"/>
  <c r="P731" i="10"/>
  <c r="P732" i="10"/>
  <c r="P733" i="10"/>
  <c r="P734" i="10"/>
  <c r="P735" i="10"/>
  <c r="P736" i="10"/>
  <c r="P737" i="10"/>
  <c r="P738" i="10"/>
  <c r="P739" i="10"/>
  <c r="P740" i="10"/>
  <c r="P741" i="10"/>
  <c r="P742" i="10"/>
  <c r="P743" i="10"/>
  <c r="P744" i="10"/>
  <c r="P745" i="10"/>
  <c r="P746" i="10"/>
  <c r="P747" i="10"/>
  <c r="P748" i="10"/>
  <c r="P749" i="10"/>
  <c r="P750" i="10"/>
  <c r="P751" i="10"/>
  <c r="P752" i="10"/>
  <c r="P753" i="10"/>
  <c r="P754" i="10"/>
  <c r="P755" i="10"/>
  <c r="P756" i="10"/>
  <c r="P757" i="10"/>
  <c r="P758" i="10"/>
  <c r="P759" i="10"/>
  <c r="P760" i="10"/>
  <c r="P761" i="10"/>
  <c r="P762" i="10"/>
  <c r="P763" i="10"/>
  <c r="P764" i="10"/>
  <c r="P765" i="10"/>
  <c r="P766" i="10"/>
  <c r="P767" i="10"/>
  <c r="P768" i="10"/>
  <c r="P769" i="10"/>
  <c r="P770" i="10"/>
  <c r="P771" i="10"/>
  <c r="P772" i="10"/>
  <c r="P773" i="10"/>
  <c r="P774" i="10"/>
  <c r="P775" i="10"/>
  <c r="P776" i="10"/>
  <c r="P777" i="10"/>
  <c r="P778" i="10"/>
  <c r="P779" i="10"/>
  <c r="P780" i="10"/>
  <c r="P781" i="10"/>
  <c r="P782" i="10"/>
  <c r="P783" i="10"/>
  <c r="P784" i="10"/>
  <c r="P785" i="10"/>
  <c r="P786" i="10"/>
  <c r="P787" i="10"/>
  <c r="P788" i="10"/>
  <c r="P789" i="10"/>
  <c r="P790" i="10"/>
  <c r="P791" i="10"/>
  <c r="P792" i="10"/>
  <c r="P793" i="10"/>
  <c r="P794" i="10"/>
  <c r="P795" i="10"/>
  <c r="P796" i="10"/>
  <c r="P797" i="10"/>
  <c r="P798" i="10"/>
  <c r="P799" i="10"/>
  <c r="P800" i="10"/>
  <c r="P801" i="10"/>
  <c r="P802" i="10"/>
  <c r="P803" i="10"/>
  <c r="P804" i="10"/>
  <c r="P805" i="10"/>
  <c r="P806" i="10"/>
  <c r="P807" i="10"/>
  <c r="P808" i="10"/>
  <c r="P809" i="10"/>
  <c r="P810" i="10"/>
  <c r="P811" i="10"/>
  <c r="P812" i="10"/>
  <c r="P813" i="10"/>
  <c r="P814" i="10"/>
  <c r="P815" i="10"/>
  <c r="P816" i="10"/>
  <c r="P817" i="10"/>
  <c r="P818" i="10"/>
  <c r="P819" i="10"/>
  <c r="P820" i="10"/>
  <c r="P821" i="10"/>
  <c r="P822" i="10"/>
  <c r="P823" i="10"/>
  <c r="P824" i="10"/>
  <c r="P825" i="10"/>
  <c r="P826" i="10"/>
  <c r="P827" i="10"/>
  <c r="P828" i="10"/>
  <c r="P829" i="10"/>
  <c r="P830" i="10"/>
  <c r="P831" i="10"/>
  <c r="P832" i="10"/>
  <c r="P833" i="10"/>
  <c r="P834" i="10"/>
  <c r="P835" i="10"/>
  <c r="P836" i="10"/>
  <c r="P837" i="10"/>
  <c r="P838" i="10"/>
  <c r="P839" i="10"/>
  <c r="P840" i="10"/>
  <c r="P841" i="10"/>
  <c r="P842" i="10"/>
  <c r="P843" i="10"/>
  <c r="P844" i="10"/>
  <c r="P845" i="10"/>
  <c r="P846" i="10"/>
  <c r="P847" i="10"/>
  <c r="P848" i="10"/>
  <c r="P849" i="10"/>
  <c r="P850" i="10"/>
  <c r="P851" i="10"/>
  <c r="P852" i="10"/>
  <c r="P853" i="10"/>
  <c r="P854" i="10"/>
  <c r="P855" i="10"/>
  <c r="P856" i="10"/>
  <c r="P857" i="10"/>
  <c r="P858" i="10"/>
  <c r="P859" i="10"/>
  <c r="P860" i="10"/>
  <c r="P861" i="10"/>
  <c r="P862" i="10"/>
  <c r="P863" i="10"/>
  <c r="P864" i="10"/>
  <c r="P865" i="10"/>
  <c r="P866" i="10"/>
  <c r="P867" i="10"/>
  <c r="P868" i="10"/>
  <c r="P869" i="10"/>
  <c r="P870" i="10"/>
  <c r="P871" i="10"/>
  <c r="P872" i="10"/>
  <c r="P873" i="10"/>
  <c r="P874" i="10"/>
  <c r="P875" i="10"/>
  <c r="P876" i="10"/>
  <c r="P877" i="10"/>
  <c r="P878" i="10"/>
  <c r="P879" i="10"/>
  <c r="P880" i="10"/>
  <c r="P881" i="10"/>
  <c r="P882" i="10"/>
  <c r="P883" i="10"/>
  <c r="P884" i="10"/>
  <c r="P885" i="10"/>
  <c r="P886" i="10"/>
  <c r="P887" i="10"/>
  <c r="P888" i="10"/>
  <c r="P889" i="10"/>
  <c r="P890" i="10"/>
  <c r="P891" i="10"/>
  <c r="P892" i="10"/>
  <c r="P893" i="10"/>
  <c r="P894" i="10"/>
  <c r="P895" i="10"/>
  <c r="P896" i="10"/>
  <c r="P897" i="10"/>
  <c r="P898" i="10"/>
  <c r="P899" i="10"/>
  <c r="P900" i="10"/>
  <c r="P901" i="10"/>
  <c r="P902" i="10"/>
  <c r="P903" i="10"/>
  <c r="P904" i="10"/>
  <c r="P905" i="10"/>
  <c r="P906" i="10"/>
  <c r="P907" i="10"/>
  <c r="P908" i="10"/>
  <c r="P909" i="10"/>
  <c r="P910" i="10"/>
  <c r="P911" i="10"/>
  <c r="P912" i="10"/>
  <c r="P913" i="10"/>
  <c r="P914" i="10"/>
  <c r="P915" i="10"/>
  <c r="P916" i="10"/>
  <c r="P917" i="10"/>
  <c r="P918" i="10"/>
  <c r="P919" i="10"/>
  <c r="P920" i="10"/>
  <c r="P921" i="10"/>
  <c r="P922" i="10"/>
  <c r="P923" i="10"/>
  <c r="P924" i="10"/>
  <c r="P925" i="10"/>
  <c r="P926" i="10"/>
  <c r="P927" i="10"/>
  <c r="P928" i="10"/>
  <c r="P929" i="10"/>
  <c r="P930" i="10"/>
  <c r="P931" i="10"/>
  <c r="P932" i="10"/>
  <c r="P933" i="10"/>
  <c r="P934" i="10"/>
  <c r="P935" i="10"/>
  <c r="P936" i="10"/>
  <c r="P937" i="10"/>
  <c r="P938" i="10"/>
  <c r="P939" i="10"/>
  <c r="P940" i="10"/>
  <c r="P941" i="10"/>
  <c r="P942" i="10"/>
  <c r="P943" i="10"/>
  <c r="P944" i="10"/>
  <c r="P945" i="10"/>
  <c r="P946" i="10"/>
  <c r="P947" i="10"/>
  <c r="P948" i="10"/>
  <c r="P949" i="10"/>
  <c r="P950" i="10"/>
  <c r="P951" i="10"/>
  <c r="P952" i="10"/>
  <c r="P953" i="10"/>
  <c r="P954" i="10"/>
  <c r="P955" i="10"/>
  <c r="P956" i="10"/>
  <c r="P957" i="10"/>
  <c r="P958" i="10"/>
  <c r="P959" i="10"/>
  <c r="P960" i="10"/>
  <c r="P961" i="10"/>
  <c r="P962" i="10"/>
  <c r="P963" i="10"/>
  <c r="P964" i="10"/>
  <c r="P965" i="10"/>
  <c r="P966" i="10"/>
  <c r="P967" i="10"/>
  <c r="P968" i="10"/>
  <c r="P969" i="10"/>
  <c r="P970" i="10"/>
  <c r="P971" i="10"/>
  <c r="P972" i="10"/>
  <c r="P973" i="10"/>
  <c r="P974" i="10"/>
  <c r="P975" i="10"/>
  <c r="P976" i="10"/>
  <c r="P977" i="10"/>
  <c r="P978" i="10"/>
  <c r="P979" i="10"/>
  <c r="P980" i="10"/>
  <c r="P981" i="10"/>
  <c r="P982" i="10"/>
  <c r="P983" i="10"/>
  <c r="P984" i="10"/>
  <c r="P985" i="10"/>
  <c r="P986" i="10"/>
  <c r="P987" i="10"/>
  <c r="P988" i="10"/>
  <c r="P989" i="10"/>
  <c r="P990" i="10"/>
  <c r="P991" i="10"/>
  <c r="P992" i="10"/>
  <c r="P993" i="10"/>
  <c r="P994" i="10"/>
  <c r="P995" i="10"/>
  <c r="P996" i="10"/>
  <c r="P997" i="10"/>
  <c r="P998" i="10"/>
  <c r="P999" i="10"/>
  <c r="P1000" i="10"/>
  <c r="P1001" i="10"/>
  <c r="P1002" i="10"/>
  <c r="P1003" i="10"/>
  <c r="P1004" i="10"/>
  <c r="P1005" i="10"/>
  <c r="P1006" i="10"/>
  <c r="P1007" i="10"/>
  <c r="P1008" i="10"/>
  <c r="P1009" i="10"/>
  <c r="P1010" i="10"/>
  <c r="P1011" i="10"/>
  <c r="P1012" i="10"/>
  <c r="P1013" i="10"/>
  <c r="P1014" i="10"/>
  <c r="P1015" i="10"/>
  <c r="P1016" i="10"/>
  <c r="P1017" i="10"/>
  <c r="P1018" i="10"/>
  <c r="P1019" i="10"/>
  <c r="P1020" i="10"/>
  <c r="P1021" i="10"/>
  <c r="P1022" i="10"/>
  <c r="P1023" i="10"/>
  <c r="P1024" i="10"/>
  <c r="P1025" i="10"/>
  <c r="P1026" i="10"/>
  <c r="P1027" i="10"/>
  <c r="P1028" i="10"/>
  <c r="P1029" i="10"/>
  <c r="P1030" i="10"/>
  <c r="P1031" i="10"/>
  <c r="P1032" i="10"/>
  <c r="P1033" i="10"/>
  <c r="P1034" i="10"/>
  <c r="P1035" i="10"/>
  <c r="P1036" i="10"/>
  <c r="P1037" i="10"/>
  <c r="P1038" i="10"/>
  <c r="P1039" i="10"/>
  <c r="P1040" i="10"/>
  <c r="P1041" i="10"/>
  <c r="P1042" i="10"/>
  <c r="P1043" i="10"/>
  <c r="P1044" i="10"/>
  <c r="P1045" i="10"/>
  <c r="P1046" i="10"/>
  <c r="P1047" i="10"/>
  <c r="P1048" i="10"/>
  <c r="P1049" i="10"/>
  <c r="P1050" i="10"/>
  <c r="P1051" i="10"/>
  <c r="P1052" i="10"/>
  <c r="P1053" i="10"/>
  <c r="P1054" i="10"/>
  <c r="P1055" i="10"/>
  <c r="P1056" i="10"/>
  <c r="P1057" i="10"/>
  <c r="P1058" i="10"/>
  <c r="P1059" i="10"/>
  <c r="P1060" i="10"/>
  <c r="P1061" i="10"/>
  <c r="P1062" i="10"/>
  <c r="P1063" i="10"/>
  <c r="P1064" i="10"/>
  <c r="P1065" i="10"/>
  <c r="P1066" i="10"/>
  <c r="P1067" i="10"/>
  <c r="P1068" i="10"/>
  <c r="P1069" i="10"/>
  <c r="P1070" i="10"/>
  <c r="P1071" i="10"/>
  <c r="P1072" i="10"/>
  <c r="P1073" i="10"/>
  <c r="P1074" i="10"/>
  <c r="P1075" i="10"/>
  <c r="P1076" i="10"/>
  <c r="P1077" i="10"/>
  <c r="P1078" i="10"/>
  <c r="P1079" i="10"/>
  <c r="P1080" i="10"/>
  <c r="P1081" i="10"/>
  <c r="P1082" i="10"/>
  <c r="P1083" i="10"/>
  <c r="P1084" i="10"/>
  <c r="P1085" i="10"/>
  <c r="P1086" i="10"/>
  <c r="P1087" i="10"/>
  <c r="P1088" i="10"/>
  <c r="P1089" i="10"/>
  <c r="P1090" i="10"/>
  <c r="P1091" i="10"/>
  <c r="P1092" i="10"/>
  <c r="P1093" i="10"/>
  <c r="P1094" i="10"/>
  <c r="P1095" i="10"/>
  <c r="P1096" i="10"/>
  <c r="P1097" i="10"/>
  <c r="P1098" i="10"/>
  <c r="P1099" i="10"/>
  <c r="P1100" i="10"/>
  <c r="P1101" i="10"/>
  <c r="P1102" i="10"/>
  <c r="P1103" i="10"/>
  <c r="P1104" i="10"/>
  <c r="P1105" i="10"/>
  <c r="P1106" i="10"/>
  <c r="P1107" i="10"/>
  <c r="P1108" i="10"/>
  <c r="P1109" i="10"/>
  <c r="P1110" i="10"/>
  <c r="P1111" i="10"/>
  <c r="P1112" i="10"/>
  <c r="P1113" i="10"/>
  <c r="P1114" i="10"/>
  <c r="P1115" i="10"/>
  <c r="P1116" i="10"/>
  <c r="P1117" i="10"/>
  <c r="P1118" i="10"/>
  <c r="P1119" i="10"/>
  <c r="P1120" i="10"/>
  <c r="P1121" i="10"/>
  <c r="P1122" i="10"/>
  <c r="P1123" i="10"/>
  <c r="P1124" i="10"/>
  <c r="P1125" i="10"/>
  <c r="P1126" i="10"/>
  <c r="P1127" i="10"/>
  <c r="P1128" i="10"/>
  <c r="P1129" i="10"/>
  <c r="P1130" i="10"/>
  <c r="P1131" i="10"/>
  <c r="P1132" i="10"/>
  <c r="P1133" i="10"/>
  <c r="P1134" i="10"/>
  <c r="P1135" i="10"/>
  <c r="P1136" i="10"/>
  <c r="P1137" i="10"/>
  <c r="P1138" i="10"/>
  <c r="P1139" i="10"/>
  <c r="P1140" i="10"/>
  <c r="P1141" i="10"/>
  <c r="P1142" i="10"/>
  <c r="P1143" i="10"/>
  <c r="P1144" i="10"/>
  <c r="P1145" i="10"/>
  <c r="P1146" i="10"/>
  <c r="P1147" i="10"/>
  <c r="P1148" i="10"/>
  <c r="P1149" i="10"/>
  <c r="P1150" i="10"/>
  <c r="P1151" i="10"/>
  <c r="P1152" i="10"/>
  <c r="P1153" i="10"/>
  <c r="P1154" i="10"/>
  <c r="P1155" i="10"/>
  <c r="P1156" i="10"/>
  <c r="P1157" i="10"/>
  <c r="P1158" i="10"/>
  <c r="P1159" i="10"/>
  <c r="P1160" i="10"/>
  <c r="P1161" i="10"/>
  <c r="P1162" i="10"/>
  <c r="P1163" i="10"/>
  <c r="P1164" i="10"/>
  <c r="P1165" i="10"/>
  <c r="P1166" i="10"/>
  <c r="P1167" i="10"/>
  <c r="P1168" i="10"/>
  <c r="P1169" i="10"/>
  <c r="P1170" i="10"/>
  <c r="P1171" i="10"/>
  <c r="P1172" i="10"/>
  <c r="P1173" i="10"/>
  <c r="P1174" i="10"/>
  <c r="P1175" i="10"/>
  <c r="P1176" i="10"/>
  <c r="P1177" i="10"/>
  <c r="P1178" i="10"/>
  <c r="P1179" i="10"/>
  <c r="P1180" i="10"/>
  <c r="P1181" i="10"/>
  <c r="P1182" i="10"/>
  <c r="P1183" i="10"/>
  <c r="P1184" i="10"/>
  <c r="P1185" i="10"/>
  <c r="P1186" i="10"/>
  <c r="P1187" i="10"/>
  <c r="P1188" i="10"/>
  <c r="P1189" i="10"/>
  <c r="P1190" i="10"/>
  <c r="P1191" i="10"/>
  <c r="P1192" i="10"/>
  <c r="P1193" i="10"/>
  <c r="P1194" i="10"/>
  <c r="P1195" i="10"/>
  <c r="P1196" i="10"/>
  <c r="P1197" i="10"/>
  <c r="P1198" i="10"/>
  <c r="P1199" i="10"/>
  <c r="P1200" i="10"/>
  <c r="P1201" i="10"/>
  <c r="P1202" i="10"/>
  <c r="P1203" i="10"/>
  <c r="P1204" i="10"/>
  <c r="P1205" i="10"/>
  <c r="P1206" i="10"/>
  <c r="P1207" i="10"/>
  <c r="P1208" i="10"/>
  <c r="P1209" i="10"/>
  <c r="P1210" i="10"/>
  <c r="P1211" i="10"/>
  <c r="P1212" i="10"/>
  <c r="P1213" i="10"/>
  <c r="P1214" i="10"/>
  <c r="P1215" i="10"/>
  <c r="P1216" i="10"/>
  <c r="P1217" i="10"/>
  <c r="P1218" i="10"/>
  <c r="P1219" i="10"/>
  <c r="P1220" i="10"/>
  <c r="P1221" i="10"/>
  <c r="P1222" i="10"/>
  <c r="P1223" i="10"/>
  <c r="P1224" i="10"/>
  <c r="P1225" i="10"/>
  <c r="P1226" i="10"/>
  <c r="P1227" i="10"/>
  <c r="P1228" i="10"/>
  <c r="P1229" i="10"/>
  <c r="P1230" i="10"/>
  <c r="P1231" i="10"/>
  <c r="P1232" i="10"/>
  <c r="P1233" i="10"/>
  <c r="P1234" i="10"/>
  <c r="P1235" i="10"/>
  <c r="P1236" i="10"/>
  <c r="P1237" i="10"/>
  <c r="P1238" i="10"/>
  <c r="P1239" i="10"/>
  <c r="P1240" i="10"/>
  <c r="P1241" i="10"/>
  <c r="P1242" i="10"/>
  <c r="P1243" i="10"/>
  <c r="P1244" i="10"/>
  <c r="P1245" i="10"/>
  <c r="P1246" i="10"/>
  <c r="P1247" i="10"/>
  <c r="P1248" i="10"/>
  <c r="P1249" i="10"/>
  <c r="P1250" i="10"/>
  <c r="P1251" i="10"/>
  <c r="P1252" i="10"/>
  <c r="P1253" i="10"/>
  <c r="P1254" i="10"/>
  <c r="P1255" i="10"/>
  <c r="P1256" i="10"/>
  <c r="P1257" i="10"/>
  <c r="P1258" i="10"/>
  <c r="P1259" i="10"/>
  <c r="P1260" i="10"/>
  <c r="P1261" i="10"/>
  <c r="P1262" i="10"/>
  <c r="P1263" i="10"/>
  <c r="P1264" i="10"/>
  <c r="P1265" i="10"/>
  <c r="P1266" i="10"/>
  <c r="P1267" i="10"/>
  <c r="P1268" i="10"/>
  <c r="P1269" i="10"/>
  <c r="P1270" i="10"/>
  <c r="P1271" i="10"/>
  <c r="P1272" i="10"/>
  <c r="P1273" i="10"/>
  <c r="P1274" i="10"/>
  <c r="P1275" i="10"/>
  <c r="P1276" i="10"/>
  <c r="P1277" i="10"/>
  <c r="P1278" i="10"/>
  <c r="P1279" i="10"/>
  <c r="P1280" i="10"/>
  <c r="P1281" i="10"/>
  <c r="P1282" i="10"/>
  <c r="P1283" i="10"/>
  <c r="P1284" i="10"/>
  <c r="P1285" i="10"/>
  <c r="P1286" i="10"/>
  <c r="P1287" i="10"/>
  <c r="P1288" i="10"/>
  <c r="P1289" i="10"/>
  <c r="P1290" i="10"/>
  <c r="P1291" i="10"/>
  <c r="P1292" i="10"/>
  <c r="P1293" i="10"/>
  <c r="P1294" i="10"/>
  <c r="P1295" i="10"/>
  <c r="P1296" i="10"/>
  <c r="P1297" i="10"/>
  <c r="P1298" i="10"/>
  <c r="P1299" i="10"/>
  <c r="P1300" i="10"/>
  <c r="P1301" i="10"/>
  <c r="P1302" i="10"/>
  <c r="P1303" i="10"/>
  <c r="P1304" i="10"/>
  <c r="P1305" i="10"/>
  <c r="P1306" i="10"/>
  <c r="P1307" i="10"/>
  <c r="P1308" i="10"/>
  <c r="P1309" i="10"/>
  <c r="P1310" i="10"/>
  <c r="P1311" i="10"/>
  <c r="P1312" i="10"/>
  <c r="P1313" i="10"/>
  <c r="P1314" i="10"/>
  <c r="P1315" i="10"/>
  <c r="P1316" i="10"/>
  <c r="P1317" i="10"/>
  <c r="P1318" i="10"/>
  <c r="P1319" i="10"/>
  <c r="P1320" i="10"/>
  <c r="P1321" i="10"/>
  <c r="P1322" i="10"/>
  <c r="P1323" i="10"/>
  <c r="P1324" i="10"/>
  <c r="P1325" i="10"/>
  <c r="P1326" i="10"/>
  <c r="P1327" i="10"/>
  <c r="P1328" i="10"/>
  <c r="P1329" i="10"/>
  <c r="P1330" i="10"/>
  <c r="P1331" i="10"/>
  <c r="P1332" i="10"/>
  <c r="P1333" i="10"/>
  <c r="P1334" i="10"/>
  <c r="P1335" i="10"/>
  <c r="P1336" i="10"/>
  <c r="P1337" i="10"/>
  <c r="P1338" i="10"/>
  <c r="P1339" i="10"/>
  <c r="P1340" i="10"/>
  <c r="P1341" i="10"/>
  <c r="P1342" i="10"/>
  <c r="P1343" i="10"/>
  <c r="P1344" i="10"/>
  <c r="P1345" i="10"/>
  <c r="P1346" i="10"/>
  <c r="P1347" i="10"/>
  <c r="P1348" i="10"/>
  <c r="P1349" i="10"/>
  <c r="P1350" i="10"/>
  <c r="P1351" i="10"/>
  <c r="P1352" i="10"/>
  <c r="P1353" i="10"/>
  <c r="P1354" i="10"/>
  <c r="P1355" i="10"/>
  <c r="P1356" i="10"/>
  <c r="P1357" i="10"/>
  <c r="P1358" i="10"/>
  <c r="P1359" i="10"/>
  <c r="P1360" i="10"/>
  <c r="P1361" i="10"/>
  <c r="P1362" i="10"/>
  <c r="P1363" i="10"/>
  <c r="P1364" i="10"/>
  <c r="P1365" i="10"/>
  <c r="P1366" i="10"/>
  <c r="P1367" i="10"/>
  <c r="P1368" i="10"/>
  <c r="P1369" i="10"/>
  <c r="P1370" i="10"/>
  <c r="P1371" i="10"/>
  <c r="P1372" i="10"/>
  <c r="P1373" i="10"/>
  <c r="P1374" i="10"/>
  <c r="P1375" i="10"/>
  <c r="P1376" i="10"/>
  <c r="P1377" i="10"/>
  <c r="P1378" i="10"/>
  <c r="P1379" i="10"/>
  <c r="P1380" i="10"/>
  <c r="P1381" i="10"/>
  <c r="P1382" i="10"/>
  <c r="P1383" i="10"/>
  <c r="P1384" i="10"/>
  <c r="P1385" i="10"/>
  <c r="P1386" i="10"/>
  <c r="P1387" i="10"/>
  <c r="P1388" i="10"/>
  <c r="P1389" i="10"/>
  <c r="P1390" i="10"/>
  <c r="P1391" i="10"/>
  <c r="P1392" i="10"/>
  <c r="P1393" i="10"/>
  <c r="P1394" i="10"/>
  <c r="P1395" i="10"/>
  <c r="P1396" i="10"/>
  <c r="P1397" i="10"/>
  <c r="P1398" i="10"/>
  <c r="P1399" i="10"/>
  <c r="P1400" i="10"/>
  <c r="P1401" i="10"/>
  <c r="P1402" i="10"/>
  <c r="P1403" i="10"/>
  <c r="P1404" i="10"/>
  <c r="P1405" i="10"/>
  <c r="P1406" i="10"/>
  <c r="P1407" i="10"/>
  <c r="P1408" i="10"/>
  <c r="P1409" i="10"/>
  <c r="P1410" i="10"/>
  <c r="P1411" i="10"/>
  <c r="P1412" i="10"/>
  <c r="P1413" i="10"/>
  <c r="P1414" i="10"/>
  <c r="P1415" i="10"/>
  <c r="P1416" i="10"/>
  <c r="P1417" i="10"/>
  <c r="P1418" i="10"/>
  <c r="P1419" i="10"/>
  <c r="P1420" i="10"/>
  <c r="P1421" i="10"/>
  <c r="P1422" i="10"/>
  <c r="P1423" i="10"/>
  <c r="P1424" i="10"/>
  <c r="P1425" i="10"/>
  <c r="P1426" i="10"/>
  <c r="P1427" i="10"/>
  <c r="P1428" i="10"/>
  <c r="P1429" i="10"/>
  <c r="P1430" i="10"/>
  <c r="P1431" i="10"/>
  <c r="P1432" i="10"/>
  <c r="P1433" i="10"/>
  <c r="P1434" i="10"/>
  <c r="P1435" i="10"/>
  <c r="P1436" i="10"/>
  <c r="P1437" i="10"/>
  <c r="P1438" i="10"/>
  <c r="P1439" i="10"/>
  <c r="P1440" i="10"/>
  <c r="P1441" i="10"/>
  <c r="P1442" i="10"/>
  <c r="P1443" i="10"/>
  <c r="P1444" i="10"/>
  <c r="P1445" i="10"/>
  <c r="P1446" i="10"/>
  <c r="P1447" i="10"/>
  <c r="P1448" i="10"/>
  <c r="P1449" i="10"/>
  <c r="P1450" i="10"/>
  <c r="P1451" i="10"/>
  <c r="P1452" i="10"/>
  <c r="P1453" i="10"/>
  <c r="P1454" i="10"/>
  <c r="P1455" i="10"/>
  <c r="P1456" i="10"/>
  <c r="P1457" i="10"/>
  <c r="P1458" i="10"/>
  <c r="P1459" i="10"/>
  <c r="P1460" i="10"/>
  <c r="P1461" i="10"/>
  <c r="P1462" i="10"/>
  <c r="P1463" i="10"/>
  <c r="P1464" i="10"/>
  <c r="P1465" i="10"/>
  <c r="P1466" i="10"/>
  <c r="P1467" i="10"/>
  <c r="P1468" i="10"/>
  <c r="P1469" i="10"/>
  <c r="P1470" i="10"/>
  <c r="P1471" i="10"/>
  <c r="P1472" i="10"/>
  <c r="P1473" i="10"/>
  <c r="P1474" i="10"/>
  <c r="P1475" i="10"/>
  <c r="P1476" i="10"/>
  <c r="P1477" i="10"/>
  <c r="P1478" i="10"/>
  <c r="P1479" i="10"/>
  <c r="P1480" i="10"/>
  <c r="P1481" i="10"/>
  <c r="P1482" i="10"/>
  <c r="P1483" i="10"/>
  <c r="P1484" i="10"/>
  <c r="P1485" i="10"/>
  <c r="P1486" i="10"/>
  <c r="P1487" i="10"/>
  <c r="P1488" i="10"/>
  <c r="P1489" i="10"/>
  <c r="P1490" i="10"/>
  <c r="P1491" i="10"/>
  <c r="P1492" i="10"/>
  <c r="P1493" i="10"/>
  <c r="P1494" i="10"/>
  <c r="P1495" i="10"/>
  <c r="P1496" i="10"/>
  <c r="P1497" i="10"/>
  <c r="P1498" i="10"/>
  <c r="P1499" i="10"/>
  <c r="P1500" i="10"/>
  <c r="P1501" i="10"/>
  <c r="P1502" i="10"/>
  <c r="P1503" i="10"/>
  <c r="P1504" i="10"/>
  <c r="P1505" i="10"/>
  <c r="P1506" i="10"/>
  <c r="P1507" i="10"/>
  <c r="P1508" i="10"/>
  <c r="P1509" i="10"/>
  <c r="P1510" i="10"/>
  <c r="P1511" i="10"/>
  <c r="P1512" i="10"/>
  <c r="P1513" i="10"/>
  <c r="P1514" i="10"/>
  <c r="P1515" i="10"/>
  <c r="P1516" i="10"/>
  <c r="P1517" i="10"/>
  <c r="P1518" i="10"/>
  <c r="P1519" i="10"/>
  <c r="P1520" i="10"/>
  <c r="P1521" i="10"/>
  <c r="P1522" i="10"/>
  <c r="P1523" i="10"/>
  <c r="P1524" i="10"/>
  <c r="P1525" i="10"/>
  <c r="P1526" i="10"/>
  <c r="P1527" i="10"/>
  <c r="P1528" i="10"/>
  <c r="P1529" i="10"/>
  <c r="P1530" i="10"/>
  <c r="P1531" i="10"/>
  <c r="P1532" i="10"/>
  <c r="P1533" i="10"/>
  <c r="P1534" i="10"/>
  <c r="P1535" i="10"/>
  <c r="P1536" i="10"/>
  <c r="P1537" i="10"/>
  <c r="P1538" i="10"/>
  <c r="P1539" i="10"/>
  <c r="P1540" i="10"/>
  <c r="P1541" i="10"/>
  <c r="P1542" i="10"/>
  <c r="P1543" i="10"/>
  <c r="P1544" i="10"/>
  <c r="P1545" i="10"/>
  <c r="P1546" i="10"/>
  <c r="P1547" i="10"/>
  <c r="P1548" i="10"/>
  <c r="P1549" i="10"/>
  <c r="P1550" i="10"/>
  <c r="P1551" i="10"/>
  <c r="P1552" i="10"/>
  <c r="P1553" i="10"/>
  <c r="P1554" i="10"/>
  <c r="P1555" i="10"/>
  <c r="P1556" i="10"/>
  <c r="P1557" i="10"/>
  <c r="P1558" i="10"/>
  <c r="P1559" i="10"/>
  <c r="P1560" i="10"/>
  <c r="P1561" i="10"/>
  <c r="P1562" i="10"/>
  <c r="P1563" i="10"/>
  <c r="P1564" i="10"/>
  <c r="P1565" i="10"/>
  <c r="P1566" i="10"/>
  <c r="P1567" i="10"/>
  <c r="P1568" i="10"/>
  <c r="P1569" i="10"/>
  <c r="P1570" i="10"/>
  <c r="P1571" i="10"/>
  <c r="P1572" i="10"/>
  <c r="P1573" i="10"/>
  <c r="P1574" i="10"/>
  <c r="P1575" i="10"/>
  <c r="P1576" i="10"/>
  <c r="P1577" i="10"/>
  <c r="P1578" i="10"/>
  <c r="P1579" i="10"/>
  <c r="P1580" i="10"/>
  <c r="P1581" i="10"/>
  <c r="P1582" i="10"/>
  <c r="P1583" i="10"/>
  <c r="P1584" i="10"/>
  <c r="P1585" i="10"/>
  <c r="P1586" i="10"/>
  <c r="P1587" i="10"/>
  <c r="P1588" i="10"/>
  <c r="P1589" i="10"/>
  <c r="P1590" i="10"/>
  <c r="P1591" i="10"/>
  <c r="P1592" i="10"/>
  <c r="P1593" i="10"/>
  <c r="P1594" i="10"/>
  <c r="P1595" i="10"/>
  <c r="P1596" i="10"/>
  <c r="P1597" i="10"/>
  <c r="P1598" i="10"/>
  <c r="P1599" i="10"/>
  <c r="P1600" i="10"/>
  <c r="P1601" i="10"/>
  <c r="P1602" i="10"/>
  <c r="P1603" i="10"/>
  <c r="P1604" i="10"/>
  <c r="P1605" i="10"/>
  <c r="P1606" i="10"/>
  <c r="P1607" i="10"/>
  <c r="P1608" i="10"/>
  <c r="P1609" i="10"/>
  <c r="P1610" i="10"/>
  <c r="P1611" i="10"/>
  <c r="P1612" i="10"/>
  <c r="P1613" i="10"/>
  <c r="P1614" i="10"/>
  <c r="P1615" i="10"/>
  <c r="P1616" i="10"/>
  <c r="P1617" i="10"/>
  <c r="P1618" i="10"/>
  <c r="P1619" i="10"/>
  <c r="P1620" i="10"/>
  <c r="P1621" i="10"/>
  <c r="P1622" i="10"/>
  <c r="P1623" i="10"/>
  <c r="P1624" i="10"/>
  <c r="P1625" i="10"/>
  <c r="P1626" i="10"/>
  <c r="P1627" i="10"/>
  <c r="P1628" i="10"/>
  <c r="P1629" i="10"/>
  <c r="P1630" i="10"/>
  <c r="P1631" i="10"/>
  <c r="P1632" i="10"/>
  <c r="P1633" i="10"/>
  <c r="P1634" i="10"/>
  <c r="P1635" i="10"/>
  <c r="P1636" i="10"/>
  <c r="P1637" i="10"/>
  <c r="P1638" i="10"/>
  <c r="P1639" i="10"/>
  <c r="P1640" i="10"/>
  <c r="P1641" i="10"/>
  <c r="P1642" i="10"/>
  <c r="P1643" i="10"/>
  <c r="P1644" i="10"/>
  <c r="P1645" i="10"/>
  <c r="P1646" i="10"/>
  <c r="P1647" i="10"/>
  <c r="P1648" i="10"/>
  <c r="P1649" i="10"/>
  <c r="P1650" i="10"/>
  <c r="P1651" i="10"/>
  <c r="P1652" i="10"/>
  <c r="P1653" i="10"/>
  <c r="P1654" i="10"/>
  <c r="P1655" i="10"/>
  <c r="P1656" i="10"/>
  <c r="P1657" i="10"/>
  <c r="P1658" i="10"/>
  <c r="P1659" i="10"/>
  <c r="P1660" i="10"/>
  <c r="P1661" i="10"/>
  <c r="P1662" i="10"/>
  <c r="P1663" i="10"/>
  <c r="P1664" i="10"/>
  <c r="P1665" i="10"/>
  <c r="P1666" i="10"/>
  <c r="P1667" i="10"/>
  <c r="P1668" i="10"/>
  <c r="P1669" i="10"/>
  <c r="P1670" i="10"/>
  <c r="P1671" i="10"/>
  <c r="P1672" i="10"/>
  <c r="P1673" i="10"/>
  <c r="P1674" i="10"/>
  <c r="P1675" i="10"/>
  <c r="P1676" i="10"/>
  <c r="P1677" i="10"/>
  <c r="P1678" i="10"/>
  <c r="P1679" i="10"/>
  <c r="P1680" i="10"/>
  <c r="P1681" i="10"/>
  <c r="P1682" i="10"/>
  <c r="P1683" i="10"/>
  <c r="P1684" i="10"/>
  <c r="P1685" i="10"/>
  <c r="P1686" i="10"/>
  <c r="P1687" i="10"/>
  <c r="P1688" i="10"/>
  <c r="P1689" i="10"/>
  <c r="P1690" i="10"/>
  <c r="M9" i="10"/>
  <c r="M10" i="10"/>
  <c r="M11" i="10"/>
  <c r="M12" i="10"/>
  <c r="M13" i="10"/>
  <c r="M14" i="10"/>
  <c r="M15" i="10"/>
  <c r="M16" i="10"/>
  <c r="M17" i="10"/>
  <c r="M18" i="10"/>
  <c r="M19" i="10"/>
  <c r="M20" i="10"/>
  <c r="M21" i="10"/>
  <c r="M28" i="10"/>
  <c r="M29" i="10"/>
  <c r="M30" i="10"/>
  <c r="M31" i="10"/>
  <c r="M32" i="10"/>
  <c r="M33" i="10"/>
  <c r="M34" i="10"/>
  <c r="M35" i="10"/>
  <c r="M36" i="10"/>
  <c r="M37" i="10"/>
  <c r="M38" i="10"/>
  <c r="M39" i="10"/>
  <c r="M40" i="10"/>
  <c r="M41" i="10"/>
  <c r="M42" i="10"/>
  <c r="M43" i="10"/>
  <c r="M44" i="10"/>
  <c r="M45" i="10"/>
  <c r="M46" i="10"/>
  <c r="M47" i="10"/>
  <c r="M48" i="10"/>
  <c r="M49" i="10"/>
  <c r="M50" i="10"/>
  <c r="M51" i="10"/>
  <c r="M52" i="10"/>
  <c r="M53" i="10"/>
  <c r="M54" i="10"/>
  <c r="M55" i="10"/>
  <c r="M56" i="10"/>
  <c r="M57" i="10"/>
  <c r="M58" i="10"/>
  <c r="M59" i="10"/>
  <c r="M60" i="10"/>
  <c r="M61" i="10"/>
  <c r="M62" i="10"/>
  <c r="M63" i="10"/>
  <c r="M64" i="10"/>
  <c r="M65" i="10"/>
  <c r="M66" i="10"/>
  <c r="M67" i="10"/>
  <c r="M68" i="10"/>
  <c r="M69" i="10"/>
  <c r="M70" i="10"/>
  <c r="M71" i="10"/>
  <c r="M72" i="10"/>
  <c r="M73" i="10"/>
  <c r="M74" i="10"/>
  <c r="M75" i="10"/>
  <c r="M76" i="10"/>
  <c r="M77" i="10"/>
  <c r="M78" i="10"/>
  <c r="M79" i="10"/>
  <c r="M80" i="10"/>
  <c r="M81" i="10"/>
  <c r="M82" i="10"/>
  <c r="M83" i="10"/>
  <c r="M84" i="10"/>
  <c r="M85" i="10"/>
  <c r="M86" i="10"/>
  <c r="M87" i="10"/>
  <c r="M88" i="10"/>
  <c r="M89" i="10"/>
  <c r="M90" i="10"/>
  <c r="M91" i="10"/>
  <c r="M92" i="10"/>
  <c r="M93" i="10"/>
  <c r="M94" i="10"/>
  <c r="M95" i="10"/>
  <c r="M96" i="10"/>
  <c r="M97" i="10"/>
  <c r="M98" i="10"/>
  <c r="M99" i="10"/>
  <c r="M100" i="10"/>
  <c r="M101" i="10"/>
  <c r="M102" i="10"/>
  <c r="M103" i="10"/>
  <c r="M104" i="10"/>
  <c r="M105" i="10"/>
  <c r="M106" i="10"/>
  <c r="M107" i="10"/>
  <c r="M108" i="10"/>
  <c r="M109" i="10"/>
  <c r="M110" i="10"/>
  <c r="M111" i="10"/>
  <c r="M112" i="10"/>
  <c r="M113" i="10"/>
  <c r="M114" i="10"/>
  <c r="M115" i="10"/>
  <c r="M116" i="10"/>
  <c r="M117" i="10"/>
  <c r="M118" i="10"/>
  <c r="M119" i="10"/>
  <c r="M120" i="10"/>
  <c r="M121" i="10"/>
  <c r="M122" i="10"/>
  <c r="M123" i="10"/>
  <c r="M124" i="10"/>
  <c r="M125" i="10"/>
  <c r="M126" i="10"/>
  <c r="M127" i="10"/>
  <c r="M128" i="10"/>
  <c r="M129" i="10"/>
  <c r="M130" i="10"/>
  <c r="M131" i="10"/>
  <c r="M132" i="10"/>
  <c r="M133" i="10"/>
  <c r="M134" i="10"/>
  <c r="M135" i="10"/>
  <c r="M136" i="10"/>
  <c r="M137" i="10"/>
  <c r="M138" i="10"/>
  <c r="M139" i="10"/>
  <c r="M140" i="10"/>
  <c r="M141" i="10"/>
  <c r="M142" i="10"/>
  <c r="M143" i="10"/>
  <c r="M144" i="10"/>
  <c r="M145" i="10"/>
  <c r="M146" i="10"/>
  <c r="M147" i="10"/>
  <c r="M148" i="10"/>
  <c r="M149" i="10"/>
  <c r="M150" i="10"/>
  <c r="M151" i="10"/>
  <c r="M152" i="10"/>
  <c r="M153" i="10"/>
  <c r="M154" i="10"/>
  <c r="M155" i="10"/>
  <c r="M156" i="10"/>
  <c r="M157" i="10"/>
  <c r="M158" i="10"/>
  <c r="M159" i="10"/>
  <c r="M160" i="10"/>
  <c r="M161" i="10"/>
  <c r="M162" i="10"/>
  <c r="M163" i="10"/>
  <c r="M164" i="10"/>
  <c r="M165" i="10"/>
  <c r="M166" i="10"/>
  <c r="M167" i="10"/>
  <c r="M168" i="10"/>
  <c r="M169" i="10"/>
  <c r="M170" i="10"/>
  <c r="M171" i="10"/>
  <c r="M172" i="10"/>
  <c r="M173" i="10"/>
  <c r="M174" i="10"/>
  <c r="M175" i="10"/>
  <c r="M176" i="10"/>
  <c r="M177" i="10"/>
  <c r="M178" i="10"/>
  <c r="M179" i="10"/>
  <c r="M180" i="10"/>
  <c r="M181" i="10"/>
  <c r="M182" i="10"/>
  <c r="M183" i="10"/>
  <c r="M184" i="10"/>
  <c r="M185" i="10"/>
  <c r="M186" i="10"/>
  <c r="M187" i="10"/>
  <c r="M188" i="10"/>
  <c r="M189" i="10"/>
  <c r="M190" i="10"/>
  <c r="M191" i="10"/>
  <c r="M192" i="10"/>
  <c r="M193" i="10"/>
  <c r="M194" i="10"/>
  <c r="M195" i="10"/>
  <c r="M196" i="10"/>
  <c r="M197" i="10"/>
  <c r="M198" i="10"/>
  <c r="M199" i="10"/>
  <c r="M200" i="10"/>
  <c r="M201" i="10"/>
  <c r="M202" i="10"/>
  <c r="M203" i="10"/>
  <c r="M204" i="10"/>
  <c r="M205" i="10"/>
  <c r="M206" i="10"/>
  <c r="M207" i="10"/>
  <c r="M208" i="10"/>
  <c r="M209" i="10"/>
  <c r="M210" i="10"/>
  <c r="M211" i="10"/>
  <c r="M212" i="10"/>
  <c r="M213" i="10"/>
  <c r="M214" i="10"/>
  <c r="M215" i="10"/>
  <c r="M216" i="10"/>
  <c r="M217" i="10"/>
  <c r="M218" i="10"/>
  <c r="M219" i="10"/>
  <c r="M220" i="10"/>
  <c r="M221" i="10"/>
  <c r="M222" i="10"/>
  <c r="M223" i="10"/>
  <c r="M224" i="10"/>
  <c r="M225" i="10"/>
  <c r="M226" i="10"/>
  <c r="M227" i="10"/>
  <c r="M228" i="10"/>
  <c r="M229" i="10"/>
  <c r="M230" i="10"/>
  <c r="M231" i="10"/>
  <c r="M232" i="10"/>
  <c r="M233" i="10"/>
  <c r="M234" i="10"/>
  <c r="M235" i="10"/>
  <c r="M236" i="10"/>
  <c r="M237" i="10"/>
  <c r="M238" i="10"/>
  <c r="M239" i="10"/>
  <c r="M240" i="10"/>
  <c r="M241" i="10"/>
  <c r="M242" i="10"/>
  <c r="M243" i="10"/>
  <c r="M244" i="10"/>
  <c r="M245" i="10"/>
  <c r="M246" i="10"/>
  <c r="M247" i="10"/>
  <c r="M248" i="10"/>
  <c r="M249" i="10"/>
  <c r="M250" i="10"/>
  <c r="M251" i="10"/>
  <c r="M252" i="10"/>
  <c r="M253" i="10"/>
  <c r="M254" i="10"/>
  <c r="M255" i="10"/>
  <c r="M256" i="10"/>
  <c r="M257" i="10"/>
  <c r="M258" i="10"/>
  <c r="M259" i="10"/>
  <c r="M260" i="10"/>
  <c r="M261" i="10"/>
  <c r="M262" i="10"/>
  <c r="M263" i="10"/>
  <c r="M264" i="10"/>
  <c r="M265" i="10"/>
  <c r="M266" i="10"/>
  <c r="M267" i="10"/>
  <c r="M268" i="10"/>
  <c r="M269" i="10"/>
  <c r="M270" i="10"/>
  <c r="M271" i="10"/>
  <c r="M272" i="10"/>
  <c r="M273" i="10"/>
  <c r="M274" i="10"/>
  <c r="M275" i="10"/>
  <c r="M276" i="10"/>
  <c r="M277" i="10"/>
  <c r="M278" i="10"/>
  <c r="M279" i="10"/>
  <c r="M280" i="10"/>
  <c r="M281" i="10"/>
  <c r="M282" i="10"/>
  <c r="M283" i="10"/>
  <c r="M284" i="10"/>
  <c r="M285" i="10"/>
  <c r="M286" i="10"/>
  <c r="M287" i="10"/>
  <c r="M288" i="10"/>
  <c r="M289" i="10"/>
  <c r="M290" i="10"/>
  <c r="M291" i="10"/>
  <c r="M292" i="10"/>
  <c r="M293" i="10"/>
  <c r="M294" i="10"/>
  <c r="M295" i="10"/>
  <c r="M296" i="10"/>
  <c r="M297" i="10"/>
  <c r="M298" i="10"/>
  <c r="M299" i="10"/>
  <c r="M300" i="10"/>
  <c r="M301" i="10"/>
  <c r="M302" i="10"/>
  <c r="M303" i="10"/>
  <c r="M304" i="10"/>
  <c r="M305" i="10"/>
  <c r="M306" i="10"/>
  <c r="M307" i="10"/>
  <c r="M308" i="10"/>
  <c r="M309" i="10"/>
  <c r="M310" i="10"/>
  <c r="M311" i="10"/>
  <c r="M312" i="10"/>
  <c r="M313" i="10"/>
  <c r="M314" i="10"/>
  <c r="M315" i="10"/>
  <c r="M316" i="10"/>
  <c r="M317" i="10"/>
  <c r="M318" i="10"/>
  <c r="M319" i="10"/>
  <c r="M320" i="10"/>
  <c r="M321" i="10"/>
  <c r="M322" i="10"/>
  <c r="M323" i="10"/>
  <c r="M324" i="10"/>
  <c r="M325" i="10"/>
  <c r="M326" i="10"/>
  <c r="M327" i="10"/>
  <c r="M328" i="10"/>
  <c r="M329" i="10"/>
  <c r="M330" i="10"/>
  <c r="M331" i="10"/>
  <c r="M332" i="10"/>
  <c r="M333" i="10"/>
  <c r="M334" i="10"/>
  <c r="M335" i="10"/>
  <c r="M336" i="10"/>
  <c r="M337" i="10"/>
  <c r="M338" i="10"/>
  <c r="M339" i="10"/>
  <c r="M340" i="10"/>
  <c r="M341" i="10"/>
  <c r="M342" i="10"/>
  <c r="M343" i="10"/>
  <c r="M344" i="10"/>
  <c r="M345" i="10"/>
  <c r="M346" i="10"/>
  <c r="M347" i="10"/>
  <c r="M348" i="10"/>
  <c r="M349" i="10"/>
  <c r="M350" i="10"/>
  <c r="M351" i="10"/>
  <c r="M352" i="10"/>
  <c r="M353" i="10"/>
  <c r="M354" i="10"/>
  <c r="M355" i="10"/>
  <c r="M356" i="10"/>
  <c r="M357" i="10"/>
  <c r="M358" i="10"/>
  <c r="M359" i="10"/>
  <c r="M360" i="10"/>
  <c r="M361" i="10"/>
  <c r="M362" i="10"/>
  <c r="M363" i="10"/>
  <c r="M364" i="10"/>
  <c r="M365" i="10"/>
  <c r="M366" i="10"/>
  <c r="M367" i="10"/>
  <c r="M368" i="10"/>
  <c r="M369" i="10"/>
  <c r="M370" i="10"/>
  <c r="M371" i="10"/>
  <c r="M372" i="10"/>
  <c r="M373" i="10"/>
  <c r="M374" i="10"/>
  <c r="M375" i="10"/>
  <c r="M376" i="10"/>
  <c r="M377" i="10"/>
  <c r="M378" i="10"/>
  <c r="M379" i="10"/>
  <c r="M380" i="10"/>
  <c r="M381" i="10"/>
  <c r="M382" i="10"/>
  <c r="M383" i="10"/>
  <c r="M384" i="10"/>
  <c r="M385" i="10"/>
  <c r="M386" i="10"/>
  <c r="M387" i="10"/>
  <c r="M388" i="10"/>
  <c r="M389" i="10"/>
  <c r="M390" i="10"/>
  <c r="M391" i="10"/>
  <c r="M392" i="10"/>
  <c r="M393" i="10"/>
  <c r="M394" i="10"/>
  <c r="M395" i="10"/>
  <c r="M396" i="10"/>
  <c r="M397" i="10"/>
  <c r="M398" i="10"/>
  <c r="M399" i="10"/>
  <c r="M400" i="10"/>
  <c r="M401" i="10"/>
  <c r="M402" i="10"/>
  <c r="M403" i="10"/>
  <c r="M404" i="10"/>
  <c r="M405" i="10"/>
  <c r="M406" i="10"/>
  <c r="M407" i="10"/>
  <c r="M408" i="10"/>
  <c r="M409" i="10"/>
  <c r="M410" i="10"/>
  <c r="M411" i="10"/>
  <c r="M412" i="10"/>
  <c r="M413" i="10"/>
  <c r="M414" i="10"/>
  <c r="M415" i="10"/>
  <c r="M416" i="10"/>
  <c r="M417" i="10"/>
  <c r="M418" i="10"/>
  <c r="M419" i="10"/>
  <c r="M420" i="10"/>
  <c r="M421" i="10"/>
  <c r="M422" i="10"/>
  <c r="M423" i="10"/>
  <c r="M424" i="10"/>
  <c r="M425" i="10"/>
  <c r="M426" i="10"/>
  <c r="M427" i="10"/>
  <c r="M428" i="10"/>
  <c r="M429" i="10"/>
  <c r="M430" i="10"/>
  <c r="M431" i="10"/>
  <c r="M432" i="10"/>
  <c r="M433" i="10"/>
  <c r="M434" i="10"/>
  <c r="M435" i="10"/>
  <c r="M436" i="10"/>
  <c r="M437" i="10"/>
  <c r="M438" i="10"/>
  <c r="M439" i="10"/>
  <c r="M440" i="10"/>
  <c r="M441" i="10"/>
  <c r="M442" i="10"/>
  <c r="M443" i="10"/>
  <c r="M444" i="10"/>
  <c r="M445" i="10"/>
  <c r="M446" i="10"/>
  <c r="M447" i="10"/>
  <c r="M448" i="10"/>
  <c r="M449" i="10"/>
  <c r="M450" i="10"/>
  <c r="M451" i="10"/>
  <c r="M452" i="10"/>
  <c r="M453" i="10"/>
  <c r="M454" i="10"/>
  <c r="M455" i="10"/>
  <c r="M456" i="10"/>
  <c r="M457" i="10"/>
  <c r="M458" i="10"/>
  <c r="M459" i="10"/>
  <c r="M460" i="10"/>
  <c r="M461" i="10"/>
  <c r="M462" i="10"/>
  <c r="M463" i="10"/>
  <c r="M464" i="10"/>
  <c r="M465" i="10"/>
  <c r="M466" i="10"/>
  <c r="M467" i="10"/>
  <c r="M468" i="10"/>
  <c r="M469" i="10"/>
  <c r="M470" i="10"/>
  <c r="M471" i="10"/>
  <c r="M472" i="10"/>
  <c r="M473" i="10"/>
  <c r="M474" i="10"/>
  <c r="M475" i="10"/>
  <c r="M476" i="10"/>
  <c r="M477" i="10"/>
  <c r="M478" i="10"/>
  <c r="M479" i="10"/>
  <c r="M480" i="10"/>
  <c r="M481" i="10"/>
  <c r="M482" i="10"/>
  <c r="M483" i="10"/>
  <c r="M484" i="10"/>
  <c r="M485" i="10"/>
  <c r="M486" i="10"/>
  <c r="M487" i="10"/>
  <c r="M488" i="10"/>
  <c r="M489" i="10"/>
  <c r="M490" i="10"/>
  <c r="M491" i="10"/>
  <c r="M492" i="10"/>
  <c r="M493" i="10"/>
  <c r="M494" i="10"/>
  <c r="M495" i="10"/>
  <c r="M496" i="10"/>
  <c r="M497" i="10"/>
  <c r="M498" i="10"/>
  <c r="M499" i="10"/>
  <c r="M500" i="10"/>
  <c r="M501" i="10"/>
  <c r="M502" i="10"/>
  <c r="M503" i="10"/>
  <c r="M504" i="10"/>
  <c r="M505" i="10"/>
  <c r="M506" i="10"/>
  <c r="M507" i="10"/>
  <c r="M508" i="10"/>
  <c r="M509" i="10"/>
  <c r="M510" i="10"/>
  <c r="M511" i="10"/>
  <c r="M512" i="10"/>
  <c r="M513" i="10"/>
  <c r="M514" i="10"/>
  <c r="M515" i="10"/>
  <c r="M516" i="10"/>
  <c r="M517" i="10"/>
  <c r="M518" i="10"/>
  <c r="M519" i="10"/>
  <c r="M520" i="10"/>
  <c r="M521" i="10"/>
  <c r="M522" i="10"/>
  <c r="M523" i="10"/>
  <c r="M524" i="10"/>
  <c r="M525" i="10"/>
  <c r="M526" i="10"/>
  <c r="M527" i="10"/>
  <c r="M528" i="10"/>
  <c r="M529" i="10"/>
  <c r="M530" i="10"/>
  <c r="M531" i="10"/>
  <c r="M532" i="10"/>
  <c r="M533" i="10"/>
  <c r="M534" i="10"/>
  <c r="M535" i="10"/>
  <c r="M536" i="10"/>
  <c r="M537" i="10"/>
  <c r="M538" i="10"/>
  <c r="M539" i="10"/>
  <c r="M540" i="10"/>
  <c r="M541" i="10"/>
  <c r="M542" i="10"/>
  <c r="M543" i="10"/>
  <c r="M544" i="10"/>
  <c r="M545" i="10"/>
  <c r="M546" i="10"/>
  <c r="M547" i="10"/>
  <c r="M548" i="10"/>
  <c r="M549" i="10"/>
  <c r="M550" i="10"/>
  <c r="M551" i="10"/>
  <c r="M552" i="10"/>
  <c r="M553" i="10"/>
  <c r="M554" i="10"/>
  <c r="M555" i="10"/>
  <c r="M556" i="10"/>
  <c r="M557" i="10"/>
  <c r="M558" i="10"/>
  <c r="M559" i="10"/>
  <c r="M560" i="10"/>
  <c r="M561" i="10"/>
  <c r="M562" i="10"/>
  <c r="M563" i="10"/>
  <c r="M564" i="10"/>
  <c r="M565" i="10"/>
  <c r="M566" i="10"/>
  <c r="M567" i="10"/>
  <c r="M568" i="10"/>
  <c r="M569" i="10"/>
  <c r="M570" i="10"/>
  <c r="M571" i="10"/>
  <c r="M572" i="10"/>
  <c r="M573" i="10"/>
  <c r="M574" i="10"/>
  <c r="M575" i="10"/>
  <c r="M576" i="10"/>
  <c r="M577" i="10"/>
  <c r="M578" i="10"/>
  <c r="M579" i="10"/>
  <c r="M580" i="10"/>
  <c r="M581" i="10"/>
  <c r="M582" i="10"/>
  <c r="M583" i="10"/>
  <c r="M584" i="10"/>
  <c r="M585" i="10"/>
  <c r="M586" i="10"/>
  <c r="M587" i="10"/>
  <c r="M588" i="10"/>
  <c r="M589" i="10"/>
  <c r="M590" i="10"/>
  <c r="M591" i="10"/>
  <c r="M592" i="10"/>
  <c r="M593" i="10"/>
  <c r="M594" i="10"/>
  <c r="M595" i="10"/>
  <c r="M596" i="10"/>
  <c r="M597" i="10"/>
  <c r="M598" i="10"/>
  <c r="M599" i="10"/>
  <c r="M600" i="10"/>
  <c r="M601" i="10"/>
  <c r="M602" i="10"/>
  <c r="M603" i="10"/>
  <c r="M604" i="10"/>
  <c r="M605" i="10"/>
  <c r="M606" i="10"/>
  <c r="M607" i="10"/>
  <c r="M608" i="10"/>
  <c r="M609" i="10"/>
  <c r="M610" i="10"/>
  <c r="M611" i="10"/>
  <c r="M612" i="10"/>
  <c r="M613" i="10"/>
  <c r="M614" i="10"/>
  <c r="M615" i="10"/>
  <c r="M616" i="10"/>
  <c r="M617" i="10"/>
  <c r="M618" i="10"/>
  <c r="M619" i="10"/>
  <c r="M620" i="10"/>
  <c r="M621" i="10"/>
  <c r="M622" i="10"/>
  <c r="M623" i="10"/>
  <c r="M624" i="10"/>
  <c r="M625" i="10"/>
  <c r="M626" i="10"/>
  <c r="M627" i="10"/>
  <c r="M628" i="10"/>
  <c r="M629" i="10"/>
  <c r="M630" i="10"/>
  <c r="M631" i="10"/>
  <c r="M632" i="10"/>
  <c r="M633" i="10"/>
  <c r="M634" i="10"/>
  <c r="M635" i="10"/>
  <c r="M636" i="10"/>
  <c r="M637" i="10"/>
  <c r="M638" i="10"/>
  <c r="M639" i="10"/>
  <c r="M640" i="10"/>
  <c r="M641" i="10"/>
  <c r="M642" i="10"/>
  <c r="M643" i="10"/>
  <c r="M644" i="10"/>
  <c r="M645" i="10"/>
  <c r="M646" i="10"/>
  <c r="M647" i="10"/>
  <c r="M648" i="10"/>
  <c r="M649" i="10"/>
  <c r="M650" i="10"/>
  <c r="M651" i="10"/>
  <c r="M652" i="10"/>
  <c r="M653" i="10"/>
  <c r="M654" i="10"/>
  <c r="M655" i="10"/>
  <c r="M656" i="10"/>
  <c r="M657" i="10"/>
  <c r="M658" i="10"/>
  <c r="M659" i="10"/>
  <c r="M660" i="10"/>
  <c r="M661" i="10"/>
  <c r="M662" i="10"/>
  <c r="M663" i="10"/>
  <c r="M664" i="10"/>
  <c r="M665" i="10"/>
  <c r="M666" i="10"/>
  <c r="M667" i="10"/>
  <c r="M668" i="10"/>
  <c r="M669" i="10"/>
  <c r="M670" i="10"/>
  <c r="M671" i="10"/>
  <c r="M672" i="10"/>
  <c r="M673" i="10"/>
  <c r="M674" i="10"/>
  <c r="M675" i="10"/>
  <c r="M676" i="10"/>
  <c r="M677" i="10"/>
  <c r="M678" i="10"/>
  <c r="M679" i="10"/>
  <c r="M680" i="10"/>
  <c r="M681" i="10"/>
  <c r="M682" i="10"/>
  <c r="M683" i="10"/>
  <c r="M684" i="10"/>
  <c r="M685" i="10"/>
  <c r="M686" i="10"/>
  <c r="M687" i="10"/>
  <c r="M688" i="10"/>
  <c r="M689" i="10"/>
  <c r="M690" i="10"/>
  <c r="M691" i="10"/>
  <c r="M692" i="10"/>
  <c r="M693" i="10"/>
  <c r="M694" i="10"/>
  <c r="M695" i="10"/>
  <c r="M696" i="10"/>
  <c r="M697" i="10"/>
  <c r="M698" i="10"/>
  <c r="M699" i="10"/>
  <c r="M700" i="10"/>
  <c r="M701" i="10"/>
  <c r="M702" i="10"/>
  <c r="M703" i="10"/>
  <c r="M704" i="10"/>
  <c r="M705" i="10"/>
  <c r="M706" i="10"/>
  <c r="M707" i="10"/>
  <c r="M708" i="10"/>
  <c r="M709" i="10"/>
  <c r="M710" i="10"/>
  <c r="M711" i="10"/>
  <c r="M712" i="10"/>
  <c r="M713" i="10"/>
  <c r="M714" i="10"/>
  <c r="M715" i="10"/>
  <c r="M716" i="10"/>
  <c r="M717" i="10"/>
  <c r="M718" i="10"/>
  <c r="M719" i="10"/>
  <c r="M720" i="10"/>
  <c r="M721" i="10"/>
  <c r="M722" i="10"/>
  <c r="M723" i="10"/>
  <c r="M724" i="10"/>
  <c r="M725" i="10"/>
  <c r="M726" i="10"/>
  <c r="M727" i="10"/>
  <c r="M728" i="10"/>
  <c r="M729" i="10"/>
  <c r="M730" i="10"/>
  <c r="M731" i="10"/>
  <c r="M732" i="10"/>
  <c r="M733" i="10"/>
  <c r="M734" i="10"/>
  <c r="M735" i="10"/>
  <c r="M736" i="10"/>
  <c r="M737" i="10"/>
  <c r="M738" i="10"/>
  <c r="M739" i="10"/>
  <c r="M740" i="10"/>
  <c r="M741" i="10"/>
  <c r="M742" i="10"/>
  <c r="M743" i="10"/>
  <c r="M744" i="10"/>
  <c r="M745" i="10"/>
  <c r="M746" i="10"/>
  <c r="M747" i="10"/>
  <c r="M748" i="10"/>
  <c r="M749" i="10"/>
  <c r="M750" i="10"/>
  <c r="M751" i="10"/>
  <c r="M752" i="10"/>
  <c r="M753" i="10"/>
  <c r="M754" i="10"/>
  <c r="M755" i="10"/>
  <c r="M756" i="10"/>
  <c r="M757" i="10"/>
  <c r="M758" i="10"/>
  <c r="M759" i="10"/>
  <c r="M760" i="10"/>
  <c r="M761" i="10"/>
  <c r="M762" i="10"/>
  <c r="M763" i="10"/>
  <c r="M764" i="10"/>
  <c r="M765" i="10"/>
  <c r="M766" i="10"/>
  <c r="M767" i="10"/>
  <c r="M768" i="10"/>
  <c r="M769" i="10"/>
  <c r="M770" i="10"/>
  <c r="M771" i="10"/>
  <c r="M772" i="10"/>
  <c r="M773" i="10"/>
  <c r="M774" i="10"/>
  <c r="M775" i="10"/>
  <c r="M776" i="10"/>
  <c r="M777" i="10"/>
  <c r="M778" i="10"/>
  <c r="M779" i="10"/>
  <c r="M780" i="10"/>
  <c r="M781" i="10"/>
  <c r="M782" i="10"/>
  <c r="M783" i="10"/>
  <c r="M784" i="10"/>
  <c r="M785" i="10"/>
  <c r="M786" i="10"/>
  <c r="M787" i="10"/>
  <c r="M788" i="10"/>
  <c r="M789" i="10"/>
  <c r="M790" i="10"/>
  <c r="M791" i="10"/>
  <c r="M792" i="10"/>
  <c r="M793" i="10"/>
  <c r="M794" i="10"/>
  <c r="M795" i="10"/>
  <c r="M796" i="10"/>
  <c r="M797" i="10"/>
  <c r="M798" i="10"/>
  <c r="M799" i="10"/>
  <c r="M800" i="10"/>
  <c r="M801" i="10"/>
  <c r="M802" i="10"/>
  <c r="M803" i="10"/>
  <c r="M804" i="10"/>
  <c r="M805" i="10"/>
  <c r="M806" i="10"/>
  <c r="M807" i="10"/>
  <c r="M808" i="10"/>
  <c r="M809" i="10"/>
  <c r="M810" i="10"/>
  <c r="M811" i="10"/>
  <c r="M812" i="10"/>
  <c r="M813" i="10"/>
  <c r="M814" i="10"/>
  <c r="M815" i="10"/>
  <c r="M816" i="10"/>
  <c r="M817" i="10"/>
  <c r="M818" i="10"/>
  <c r="M819" i="10"/>
  <c r="M820" i="10"/>
  <c r="M821" i="10"/>
  <c r="M822" i="10"/>
  <c r="M823" i="10"/>
  <c r="M824" i="10"/>
  <c r="M825" i="10"/>
  <c r="M826" i="10"/>
  <c r="M827" i="10"/>
  <c r="M828" i="10"/>
  <c r="M829" i="10"/>
  <c r="M830" i="10"/>
  <c r="M831" i="10"/>
  <c r="M832" i="10"/>
  <c r="M833" i="10"/>
  <c r="M834" i="10"/>
  <c r="M835" i="10"/>
  <c r="M836" i="10"/>
  <c r="M837" i="10"/>
  <c r="M838" i="10"/>
  <c r="M839" i="10"/>
  <c r="M840" i="10"/>
  <c r="M841" i="10"/>
  <c r="M842" i="10"/>
  <c r="M843" i="10"/>
  <c r="M844" i="10"/>
  <c r="M845" i="10"/>
  <c r="M846" i="10"/>
  <c r="M847" i="10"/>
  <c r="M848" i="10"/>
  <c r="M849" i="10"/>
  <c r="M850" i="10"/>
  <c r="M851" i="10"/>
  <c r="M852" i="10"/>
  <c r="M853" i="10"/>
  <c r="M854" i="10"/>
  <c r="M855" i="10"/>
  <c r="M856" i="10"/>
  <c r="M857" i="10"/>
  <c r="M858" i="10"/>
  <c r="M859" i="10"/>
  <c r="M860" i="10"/>
  <c r="M861" i="10"/>
  <c r="M862" i="10"/>
  <c r="M863" i="10"/>
  <c r="M864" i="10"/>
  <c r="M865" i="10"/>
  <c r="M866" i="10"/>
  <c r="M867" i="10"/>
  <c r="M868" i="10"/>
  <c r="M869" i="10"/>
  <c r="M870" i="10"/>
  <c r="M871" i="10"/>
  <c r="M872" i="10"/>
  <c r="M873" i="10"/>
  <c r="M874" i="10"/>
  <c r="M875" i="10"/>
  <c r="M876" i="10"/>
  <c r="M877" i="10"/>
  <c r="M878" i="10"/>
  <c r="M879" i="10"/>
  <c r="M880" i="10"/>
  <c r="M881" i="10"/>
  <c r="M882" i="10"/>
  <c r="M883" i="10"/>
  <c r="M884" i="10"/>
  <c r="M885" i="10"/>
  <c r="M886" i="10"/>
  <c r="M887" i="10"/>
  <c r="M888" i="10"/>
  <c r="M889" i="10"/>
  <c r="M890" i="10"/>
  <c r="M891" i="10"/>
  <c r="M892" i="10"/>
  <c r="M893" i="10"/>
  <c r="M894" i="10"/>
  <c r="M895" i="10"/>
  <c r="M896" i="10"/>
  <c r="M897" i="10"/>
  <c r="M898" i="10"/>
  <c r="M899" i="10"/>
  <c r="M900" i="10"/>
  <c r="M901" i="10"/>
  <c r="M902" i="10"/>
  <c r="M903" i="10"/>
  <c r="M904" i="10"/>
  <c r="M905" i="10"/>
  <c r="M906" i="10"/>
  <c r="M907" i="10"/>
  <c r="M908" i="10"/>
  <c r="M909" i="10"/>
  <c r="M910" i="10"/>
  <c r="M911" i="10"/>
  <c r="M912" i="10"/>
  <c r="M913" i="10"/>
  <c r="M914" i="10"/>
  <c r="M915" i="10"/>
  <c r="M916" i="10"/>
  <c r="M917" i="10"/>
  <c r="M918" i="10"/>
  <c r="M919" i="10"/>
  <c r="M920" i="10"/>
  <c r="M921" i="10"/>
  <c r="M922" i="10"/>
  <c r="M923" i="10"/>
  <c r="M924" i="10"/>
  <c r="M925" i="10"/>
  <c r="M926" i="10"/>
  <c r="M927" i="10"/>
  <c r="M928" i="10"/>
  <c r="M929" i="10"/>
  <c r="M930" i="10"/>
  <c r="M931" i="10"/>
  <c r="M932" i="10"/>
  <c r="M933" i="10"/>
  <c r="M934" i="10"/>
  <c r="M935" i="10"/>
  <c r="M936" i="10"/>
  <c r="M937" i="10"/>
  <c r="M938" i="10"/>
  <c r="M939" i="10"/>
  <c r="M940" i="10"/>
  <c r="M941" i="10"/>
  <c r="M942" i="10"/>
  <c r="M943" i="10"/>
  <c r="M944" i="10"/>
  <c r="M945" i="10"/>
  <c r="M946" i="10"/>
  <c r="M947" i="10"/>
  <c r="M948" i="10"/>
  <c r="M949" i="10"/>
  <c r="M950" i="10"/>
  <c r="M951" i="10"/>
  <c r="M952" i="10"/>
  <c r="M953" i="10"/>
  <c r="M954" i="10"/>
  <c r="M955" i="10"/>
  <c r="M956" i="10"/>
  <c r="M957" i="10"/>
  <c r="M958" i="10"/>
  <c r="M959" i="10"/>
  <c r="M960" i="10"/>
  <c r="M961" i="10"/>
  <c r="M962" i="10"/>
  <c r="M963" i="10"/>
  <c r="M964" i="10"/>
  <c r="M965" i="10"/>
  <c r="M966" i="10"/>
  <c r="M967" i="10"/>
  <c r="M968" i="10"/>
  <c r="M969" i="10"/>
  <c r="M970" i="10"/>
  <c r="M971" i="10"/>
  <c r="M972" i="10"/>
  <c r="M973" i="10"/>
  <c r="M974" i="10"/>
  <c r="M975" i="10"/>
  <c r="M976" i="10"/>
  <c r="M977" i="10"/>
  <c r="M978" i="10"/>
  <c r="M979" i="10"/>
  <c r="M980" i="10"/>
  <c r="M981" i="10"/>
  <c r="M982" i="10"/>
  <c r="M983" i="10"/>
  <c r="M984" i="10"/>
  <c r="M985" i="10"/>
  <c r="M986" i="10"/>
  <c r="M987" i="10"/>
  <c r="M988" i="10"/>
  <c r="M989" i="10"/>
  <c r="M990" i="10"/>
  <c r="M991" i="10"/>
  <c r="M992" i="10"/>
  <c r="M993" i="10"/>
  <c r="M994" i="10"/>
  <c r="M995" i="10"/>
  <c r="M996" i="10"/>
  <c r="M997" i="10"/>
  <c r="M998" i="10"/>
  <c r="M999" i="10"/>
  <c r="M1000" i="10"/>
  <c r="M1001" i="10"/>
  <c r="M1002" i="10"/>
  <c r="M1003" i="10"/>
  <c r="M1004" i="10"/>
  <c r="M1005" i="10"/>
  <c r="M1006" i="10"/>
  <c r="M1007" i="10"/>
  <c r="M1008" i="10"/>
  <c r="M1009" i="10"/>
  <c r="M1010" i="10"/>
  <c r="M1011" i="10"/>
  <c r="M1012" i="10"/>
  <c r="M1013" i="10"/>
  <c r="M1014" i="10"/>
  <c r="M1015" i="10"/>
  <c r="M1016" i="10"/>
  <c r="M1017" i="10"/>
  <c r="M1018" i="10"/>
  <c r="M1019" i="10"/>
  <c r="M1020" i="10"/>
  <c r="M1021" i="10"/>
  <c r="M1022" i="10"/>
  <c r="M1023" i="10"/>
  <c r="M1024" i="10"/>
  <c r="M1025" i="10"/>
  <c r="M1026" i="10"/>
  <c r="M1027" i="10"/>
  <c r="M1028" i="10"/>
  <c r="M1029" i="10"/>
  <c r="M1030" i="10"/>
  <c r="M1031" i="10"/>
  <c r="M1032" i="10"/>
  <c r="M1033" i="10"/>
  <c r="M1034" i="10"/>
  <c r="M1035" i="10"/>
  <c r="M1036" i="10"/>
  <c r="M1037" i="10"/>
  <c r="M1038" i="10"/>
  <c r="M1039" i="10"/>
  <c r="M1040" i="10"/>
  <c r="M1041" i="10"/>
  <c r="M1042" i="10"/>
  <c r="M1043" i="10"/>
  <c r="M1044" i="10"/>
  <c r="M1045" i="10"/>
  <c r="M1046" i="10"/>
  <c r="M1047" i="10"/>
  <c r="M1048" i="10"/>
  <c r="M1049" i="10"/>
  <c r="M1050" i="10"/>
  <c r="M1051" i="10"/>
  <c r="M1052" i="10"/>
  <c r="M1053" i="10"/>
  <c r="M1054" i="10"/>
  <c r="M1055" i="10"/>
  <c r="M1056" i="10"/>
  <c r="M1057" i="10"/>
  <c r="M1058" i="10"/>
  <c r="M1059" i="10"/>
  <c r="M1060" i="10"/>
  <c r="M1061" i="10"/>
  <c r="M1062" i="10"/>
  <c r="M1063" i="10"/>
  <c r="M1064" i="10"/>
  <c r="M1065" i="10"/>
  <c r="M1066" i="10"/>
  <c r="M1067" i="10"/>
  <c r="M1068" i="10"/>
  <c r="M1069" i="10"/>
  <c r="M1070" i="10"/>
  <c r="M1071" i="10"/>
  <c r="M1072" i="10"/>
  <c r="M1073" i="10"/>
  <c r="M1074" i="10"/>
  <c r="M1075" i="10"/>
  <c r="M1076" i="10"/>
  <c r="M1077" i="10"/>
  <c r="M1078" i="10"/>
  <c r="M1079" i="10"/>
  <c r="M1080" i="10"/>
  <c r="M1081" i="10"/>
  <c r="M1082" i="10"/>
  <c r="M1083" i="10"/>
  <c r="M1084" i="10"/>
  <c r="M1085" i="10"/>
  <c r="M1086" i="10"/>
  <c r="M1087" i="10"/>
  <c r="M1088" i="10"/>
  <c r="M1089" i="10"/>
  <c r="M1090" i="10"/>
  <c r="M1091" i="10"/>
  <c r="M1092" i="10"/>
  <c r="M1093" i="10"/>
  <c r="M1094" i="10"/>
  <c r="M1095" i="10"/>
  <c r="M1096" i="10"/>
  <c r="M1097" i="10"/>
  <c r="M1098" i="10"/>
  <c r="M1099" i="10"/>
  <c r="M1100" i="10"/>
  <c r="M1101" i="10"/>
  <c r="M1102" i="10"/>
  <c r="M1103" i="10"/>
  <c r="M1104" i="10"/>
  <c r="M1105" i="10"/>
  <c r="M1106" i="10"/>
  <c r="M1107" i="10"/>
  <c r="M1108" i="10"/>
  <c r="M1109" i="10"/>
  <c r="M1110" i="10"/>
  <c r="M1111" i="10"/>
  <c r="M1112" i="10"/>
  <c r="M1113" i="10"/>
  <c r="M1114" i="10"/>
  <c r="M1115" i="10"/>
  <c r="M1116" i="10"/>
  <c r="M1117" i="10"/>
  <c r="M1118" i="10"/>
  <c r="M1119" i="10"/>
  <c r="M1120" i="10"/>
  <c r="M1121" i="10"/>
  <c r="M1122" i="10"/>
  <c r="M1123" i="10"/>
  <c r="M1124" i="10"/>
  <c r="M1125" i="10"/>
  <c r="M1126" i="10"/>
  <c r="M1127" i="10"/>
  <c r="M1128" i="10"/>
  <c r="M1129" i="10"/>
  <c r="M1130" i="10"/>
  <c r="M1131" i="10"/>
  <c r="M1132" i="10"/>
  <c r="M1133" i="10"/>
  <c r="M1134" i="10"/>
  <c r="M1135" i="10"/>
  <c r="M1136" i="10"/>
  <c r="M1137" i="10"/>
  <c r="M1138" i="10"/>
  <c r="M1139" i="10"/>
  <c r="M1140" i="10"/>
  <c r="M1141" i="10"/>
  <c r="M1142" i="10"/>
  <c r="M1143" i="10"/>
  <c r="M1144" i="10"/>
  <c r="M1145" i="10"/>
  <c r="M1146" i="10"/>
  <c r="M1147" i="10"/>
  <c r="M1148" i="10"/>
  <c r="M1149" i="10"/>
  <c r="M1150" i="10"/>
  <c r="M1151" i="10"/>
  <c r="M1152" i="10"/>
  <c r="M1153" i="10"/>
  <c r="M1154" i="10"/>
  <c r="M1155" i="10"/>
  <c r="M1156" i="10"/>
  <c r="M1157" i="10"/>
  <c r="M1158" i="10"/>
  <c r="M1159" i="10"/>
  <c r="M1160" i="10"/>
  <c r="M1161" i="10"/>
  <c r="M1162" i="10"/>
  <c r="M1163" i="10"/>
  <c r="M1164" i="10"/>
  <c r="M1165" i="10"/>
  <c r="M1166" i="10"/>
  <c r="M1167" i="10"/>
  <c r="M1168" i="10"/>
  <c r="M1169" i="10"/>
  <c r="M1170" i="10"/>
  <c r="M1171" i="10"/>
  <c r="M1172" i="10"/>
  <c r="M1173" i="10"/>
  <c r="M1174" i="10"/>
  <c r="M1175" i="10"/>
  <c r="M1176" i="10"/>
  <c r="M1177" i="10"/>
  <c r="M1178" i="10"/>
  <c r="M1179" i="10"/>
  <c r="M1180" i="10"/>
  <c r="M1181" i="10"/>
  <c r="M1182" i="10"/>
  <c r="M1183" i="10"/>
  <c r="M1184" i="10"/>
  <c r="M1185" i="10"/>
  <c r="M1186" i="10"/>
  <c r="M1187" i="10"/>
  <c r="M1188" i="10"/>
  <c r="M1189" i="10"/>
  <c r="M1190" i="10"/>
  <c r="M1191" i="10"/>
  <c r="M1192" i="10"/>
  <c r="M1193" i="10"/>
  <c r="M1194" i="10"/>
  <c r="M1195" i="10"/>
  <c r="M1196" i="10"/>
  <c r="M1197" i="10"/>
  <c r="M1198" i="10"/>
  <c r="M1199" i="10"/>
  <c r="M1200" i="10"/>
  <c r="M1201" i="10"/>
  <c r="M1202" i="10"/>
  <c r="M1203" i="10"/>
  <c r="M1204" i="10"/>
  <c r="M1205" i="10"/>
  <c r="M1206" i="10"/>
  <c r="M1207" i="10"/>
  <c r="M1208" i="10"/>
  <c r="M1209" i="10"/>
  <c r="M1210" i="10"/>
  <c r="M1211" i="10"/>
  <c r="M1212" i="10"/>
  <c r="M1213" i="10"/>
  <c r="M1214" i="10"/>
  <c r="M1215" i="10"/>
  <c r="M1216" i="10"/>
  <c r="M1217" i="10"/>
  <c r="M1218" i="10"/>
  <c r="M1219" i="10"/>
  <c r="M1220" i="10"/>
  <c r="M1221" i="10"/>
  <c r="M1222" i="10"/>
  <c r="M1223" i="10"/>
  <c r="M1224" i="10"/>
  <c r="M1225" i="10"/>
  <c r="M1226" i="10"/>
  <c r="M1227" i="10"/>
  <c r="M1228" i="10"/>
  <c r="M1229" i="10"/>
  <c r="M1230" i="10"/>
  <c r="M1231" i="10"/>
  <c r="M1232" i="10"/>
  <c r="M1233" i="10"/>
  <c r="M1234" i="10"/>
  <c r="M1235" i="10"/>
  <c r="M1236" i="10"/>
  <c r="M1237" i="10"/>
  <c r="M1238" i="10"/>
  <c r="M1239" i="10"/>
  <c r="M1240" i="10"/>
  <c r="M1241" i="10"/>
  <c r="M1242" i="10"/>
  <c r="M1243" i="10"/>
  <c r="M1244" i="10"/>
  <c r="M1245" i="10"/>
  <c r="M1246" i="10"/>
  <c r="M1247" i="10"/>
  <c r="M1248" i="10"/>
  <c r="M1249" i="10"/>
  <c r="M1250" i="10"/>
  <c r="M1251" i="10"/>
  <c r="M1252" i="10"/>
  <c r="M1253" i="10"/>
  <c r="M1254" i="10"/>
  <c r="M1255" i="10"/>
  <c r="M1256" i="10"/>
  <c r="M1257" i="10"/>
  <c r="M1258" i="10"/>
  <c r="M1259" i="10"/>
  <c r="M1260" i="10"/>
  <c r="M1261" i="10"/>
  <c r="M1262" i="10"/>
  <c r="M1263" i="10"/>
  <c r="M1264" i="10"/>
  <c r="M1265" i="10"/>
  <c r="M1266" i="10"/>
  <c r="M1267" i="10"/>
  <c r="M1268" i="10"/>
  <c r="M1269" i="10"/>
  <c r="M1270" i="10"/>
  <c r="M1271" i="10"/>
  <c r="M1272" i="10"/>
  <c r="M1273" i="10"/>
  <c r="M1274" i="10"/>
  <c r="M1275" i="10"/>
  <c r="M1276" i="10"/>
  <c r="M1277" i="10"/>
  <c r="M1278" i="10"/>
  <c r="M1279" i="10"/>
  <c r="M1280" i="10"/>
  <c r="M1281" i="10"/>
  <c r="M1282" i="10"/>
  <c r="M1283" i="10"/>
  <c r="M1284" i="10"/>
  <c r="M1285" i="10"/>
  <c r="M1286" i="10"/>
  <c r="M1287" i="10"/>
  <c r="M1288" i="10"/>
  <c r="M1289" i="10"/>
  <c r="M1290" i="10"/>
  <c r="M1291" i="10"/>
  <c r="M1292" i="10"/>
  <c r="M1293" i="10"/>
  <c r="M1294" i="10"/>
  <c r="M1295" i="10"/>
  <c r="M1296" i="10"/>
  <c r="M1297" i="10"/>
  <c r="M1298" i="10"/>
  <c r="M1299" i="10"/>
  <c r="M1300" i="10"/>
  <c r="M1301" i="10"/>
  <c r="M1302" i="10"/>
  <c r="M1303" i="10"/>
  <c r="M1304" i="10"/>
  <c r="M1305" i="10"/>
  <c r="M1306" i="10"/>
  <c r="M1307" i="10"/>
  <c r="M1308" i="10"/>
  <c r="M1309" i="10"/>
  <c r="M1310" i="10"/>
  <c r="M1311" i="10"/>
  <c r="M1312" i="10"/>
  <c r="M1313" i="10"/>
  <c r="M1314" i="10"/>
  <c r="M1315" i="10"/>
  <c r="M1316" i="10"/>
  <c r="M1317" i="10"/>
  <c r="M1318" i="10"/>
  <c r="M1319" i="10"/>
  <c r="M1320" i="10"/>
  <c r="M1321" i="10"/>
  <c r="M1322" i="10"/>
  <c r="M1323" i="10"/>
  <c r="M1324" i="10"/>
  <c r="M1325" i="10"/>
  <c r="M1326" i="10"/>
  <c r="M1327" i="10"/>
  <c r="M1328" i="10"/>
  <c r="M1329" i="10"/>
  <c r="M1330" i="10"/>
  <c r="M1331" i="10"/>
  <c r="M1332" i="10"/>
  <c r="M1333" i="10"/>
  <c r="M1334" i="10"/>
  <c r="M1335" i="10"/>
  <c r="M1336" i="10"/>
  <c r="M1337" i="10"/>
  <c r="M1338" i="10"/>
  <c r="M1339" i="10"/>
  <c r="M1340" i="10"/>
  <c r="M1341" i="10"/>
  <c r="M1342" i="10"/>
  <c r="M1343" i="10"/>
  <c r="M1344" i="10"/>
  <c r="M1345" i="10"/>
  <c r="M1346" i="10"/>
  <c r="M1347" i="10"/>
  <c r="M1348" i="10"/>
  <c r="M1349" i="10"/>
  <c r="M1350" i="10"/>
  <c r="M1351" i="10"/>
  <c r="M1352" i="10"/>
  <c r="M1353" i="10"/>
  <c r="M1354" i="10"/>
  <c r="M1355" i="10"/>
  <c r="M1356" i="10"/>
  <c r="M1357" i="10"/>
  <c r="M1358" i="10"/>
  <c r="M1359" i="10"/>
  <c r="M1360" i="10"/>
  <c r="M1361" i="10"/>
  <c r="M1362" i="10"/>
  <c r="M1363" i="10"/>
  <c r="M1364" i="10"/>
  <c r="M1365" i="10"/>
  <c r="M1366" i="10"/>
  <c r="M1367" i="10"/>
  <c r="M1368" i="10"/>
  <c r="M1369" i="10"/>
  <c r="M1370" i="10"/>
  <c r="M1371" i="10"/>
  <c r="M1372" i="10"/>
  <c r="M1373" i="10"/>
  <c r="M1374" i="10"/>
  <c r="M1375" i="10"/>
  <c r="M1376" i="10"/>
  <c r="M1377" i="10"/>
  <c r="M1378" i="10"/>
  <c r="M1379" i="10"/>
  <c r="M1380" i="10"/>
  <c r="M1381" i="10"/>
  <c r="M1382" i="10"/>
  <c r="M1383" i="10"/>
  <c r="M1384" i="10"/>
  <c r="M1385" i="10"/>
  <c r="M1386" i="10"/>
  <c r="M1387" i="10"/>
  <c r="M1388" i="10"/>
  <c r="M1389" i="10"/>
  <c r="M1390" i="10"/>
  <c r="M1391" i="10"/>
  <c r="M1392" i="10"/>
  <c r="M1393" i="10"/>
  <c r="M1394" i="10"/>
  <c r="M1395" i="10"/>
  <c r="M1396" i="10"/>
  <c r="M1397" i="10"/>
  <c r="M1398" i="10"/>
  <c r="M1399" i="10"/>
  <c r="M1400" i="10"/>
  <c r="M1401" i="10"/>
  <c r="M1402" i="10"/>
  <c r="M1403" i="10"/>
  <c r="M1404" i="10"/>
  <c r="M1405" i="10"/>
  <c r="M1406" i="10"/>
  <c r="M1407" i="10"/>
  <c r="M1408" i="10"/>
  <c r="M1409" i="10"/>
  <c r="M1410" i="10"/>
  <c r="M1411" i="10"/>
  <c r="M1412" i="10"/>
  <c r="M1413" i="10"/>
  <c r="M1414" i="10"/>
  <c r="M1415" i="10"/>
  <c r="M1416" i="10"/>
  <c r="M1417" i="10"/>
  <c r="M1418" i="10"/>
  <c r="M1419" i="10"/>
  <c r="M1420" i="10"/>
  <c r="M1421" i="10"/>
  <c r="M1422" i="10"/>
  <c r="M1423" i="10"/>
  <c r="M1424" i="10"/>
  <c r="M1425" i="10"/>
  <c r="M1426" i="10"/>
  <c r="M1427" i="10"/>
  <c r="M1428" i="10"/>
  <c r="M1429" i="10"/>
  <c r="M1430" i="10"/>
  <c r="M1431" i="10"/>
  <c r="M1432" i="10"/>
  <c r="M1433" i="10"/>
  <c r="M1434" i="10"/>
  <c r="M1435" i="10"/>
  <c r="M1436" i="10"/>
  <c r="M1437" i="10"/>
  <c r="M1438" i="10"/>
  <c r="M1439" i="10"/>
  <c r="M1440" i="10"/>
  <c r="M1441" i="10"/>
  <c r="M1442" i="10"/>
  <c r="M1443" i="10"/>
  <c r="M1444" i="10"/>
  <c r="M1445" i="10"/>
  <c r="M1446" i="10"/>
  <c r="M1447" i="10"/>
  <c r="M1448" i="10"/>
  <c r="M1449" i="10"/>
  <c r="M1450" i="10"/>
  <c r="M1451" i="10"/>
  <c r="M1452" i="10"/>
  <c r="M1453" i="10"/>
  <c r="M1454" i="10"/>
  <c r="M1455" i="10"/>
  <c r="M1456" i="10"/>
  <c r="M1457" i="10"/>
  <c r="M1458" i="10"/>
  <c r="M1459" i="10"/>
  <c r="M1460" i="10"/>
  <c r="M1461" i="10"/>
  <c r="M1462" i="10"/>
  <c r="M1463" i="10"/>
  <c r="M1464" i="10"/>
  <c r="M1465" i="10"/>
  <c r="M1466" i="10"/>
  <c r="M1467" i="10"/>
  <c r="M1468" i="10"/>
  <c r="M1469" i="10"/>
  <c r="M1470" i="10"/>
  <c r="M1471" i="10"/>
  <c r="M1472" i="10"/>
  <c r="M1473" i="10"/>
  <c r="M1474" i="10"/>
  <c r="M1475" i="10"/>
  <c r="M1476" i="10"/>
  <c r="M1477" i="10"/>
  <c r="M1478" i="10"/>
  <c r="M1479" i="10"/>
  <c r="M1480" i="10"/>
  <c r="M1481" i="10"/>
  <c r="M1482" i="10"/>
  <c r="M1483" i="10"/>
  <c r="M1484" i="10"/>
  <c r="M1485" i="10"/>
  <c r="M1486" i="10"/>
  <c r="M1487" i="10"/>
  <c r="M1488" i="10"/>
  <c r="M1489" i="10"/>
  <c r="M1490" i="10"/>
  <c r="M1491" i="10"/>
  <c r="M1492" i="10"/>
  <c r="M1493" i="10"/>
  <c r="M1494" i="10"/>
  <c r="M1495" i="10"/>
  <c r="M1496" i="10"/>
  <c r="M1497" i="10"/>
  <c r="M1498" i="10"/>
  <c r="M1499" i="10"/>
  <c r="M1500" i="10"/>
  <c r="M1501" i="10"/>
  <c r="M1502" i="10"/>
  <c r="M1503" i="10"/>
  <c r="M1504" i="10"/>
  <c r="M1505" i="10"/>
  <c r="M1506" i="10"/>
  <c r="M1507" i="10"/>
  <c r="M1508" i="10"/>
  <c r="M1509" i="10"/>
  <c r="M1510" i="10"/>
  <c r="M1511" i="10"/>
  <c r="M1512" i="10"/>
  <c r="M1513" i="10"/>
  <c r="M1514" i="10"/>
  <c r="M1515" i="10"/>
  <c r="M1516" i="10"/>
  <c r="M1517" i="10"/>
  <c r="M1518" i="10"/>
  <c r="M1519" i="10"/>
  <c r="M1520" i="10"/>
  <c r="M1521" i="10"/>
  <c r="M1522" i="10"/>
  <c r="M1523" i="10"/>
  <c r="M1524" i="10"/>
  <c r="M1525" i="10"/>
  <c r="M1526" i="10"/>
  <c r="M1527" i="10"/>
  <c r="M1528" i="10"/>
  <c r="M1529" i="10"/>
  <c r="M1530" i="10"/>
  <c r="M1531" i="10"/>
  <c r="M1532" i="10"/>
  <c r="M1533" i="10"/>
  <c r="M1534" i="10"/>
  <c r="M1535" i="10"/>
  <c r="M1536" i="10"/>
  <c r="M1537" i="10"/>
  <c r="M1538" i="10"/>
  <c r="M1539" i="10"/>
  <c r="M1540" i="10"/>
  <c r="M1541" i="10"/>
  <c r="M1542" i="10"/>
  <c r="M1543" i="10"/>
  <c r="M1544" i="10"/>
  <c r="M1545" i="10"/>
  <c r="M1546" i="10"/>
  <c r="M1547" i="10"/>
  <c r="M1548" i="10"/>
  <c r="M1549" i="10"/>
  <c r="M1550" i="10"/>
  <c r="M1551" i="10"/>
  <c r="M1552" i="10"/>
  <c r="M1553" i="10"/>
  <c r="M1554" i="10"/>
  <c r="M1555" i="10"/>
  <c r="M1556" i="10"/>
  <c r="M1557" i="10"/>
  <c r="M1558" i="10"/>
  <c r="M1559" i="10"/>
  <c r="M1560" i="10"/>
  <c r="M1561" i="10"/>
  <c r="M1562" i="10"/>
  <c r="M1563" i="10"/>
  <c r="M1564" i="10"/>
  <c r="M1565" i="10"/>
  <c r="M1566" i="10"/>
  <c r="M1567" i="10"/>
  <c r="M1568" i="10"/>
  <c r="M1569" i="10"/>
  <c r="M1570" i="10"/>
  <c r="M1571" i="10"/>
  <c r="M1572" i="10"/>
  <c r="M1573" i="10"/>
  <c r="M1574" i="10"/>
  <c r="M1575" i="10"/>
  <c r="M1576" i="10"/>
  <c r="M1577" i="10"/>
  <c r="M1578" i="10"/>
  <c r="M1579" i="10"/>
  <c r="M1580" i="10"/>
  <c r="M1581" i="10"/>
  <c r="M1582" i="10"/>
  <c r="M1583" i="10"/>
  <c r="M1584" i="10"/>
  <c r="M1585" i="10"/>
  <c r="M1586" i="10"/>
  <c r="M1587" i="10"/>
  <c r="M1588" i="10"/>
  <c r="M1589" i="10"/>
  <c r="M1590" i="10"/>
  <c r="M1591" i="10"/>
  <c r="M1592" i="10"/>
  <c r="M1593" i="10"/>
  <c r="M1594" i="10"/>
  <c r="M1595" i="10"/>
  <c r="M1596" i="10"/>
  <c r="M1597" i="10"/>
  <c r="M1598" i="10"/>
  <c r="M1599" i="10"/>
  <c r="M1600" i="10"/>
  <c r="M1601" i="10"/>
  <c r="M1602" i="10"/>
  <c r="M1603" i="10"/>
  <c r="M1604" i="10"/>
  <c r="M1605" i="10"/>
  <c r="M1606" i="10"/>
  <c r="M1607" i="10"/>
  <c r="M1608" i="10"/>
  <c r="M1609" i="10"/>
  <c r="M1610" i="10"/>
  <c r="M1611" i="10"/>
  <c r="M1612" i="10"/>
  <c r="M1613" i="10"/>
  <c r="M1614" i="10"/>
  <c r="M1615" i="10"/>
  <c r="M1616" i="10"/>
  <c r="M1617" i="10"/>
  <c r="M1618" i="10"/>
  <c r="M1619" i="10"/>
  <c r="M1620" i="10"/>
  <c r="M1621" i="10"/>
  <c r="M1622" i="10"/>
  <c r="M1623" i="10"/>
  <c r="M1624" i="10"/>
  <c r="M1625" i="10"/>
  <c r="M1626" i="10"/>
  <c r="M1627" i="10"/>
  <c r="M1628" i="10"/>
  <c r="M1629" i="10"/>
  <c r="M1630" i="10"/>
  <c r="M1631" i="10"/>
  <c r="M1632" i="10"/>
  <c r="M1633" i="10"/>
  <c r="M1634" i="10"/>
  <c r="M1635" i="10"/>
  <c r="M1636" i="10"/>
  <c r="M1637" i="10"/>
  <c r="M1638" i="10"/>
  <c r="M1639" i="10"/>
  <c r="M1640" i="10"/>
  <c r="M1641" i="10"/>
  <c r="M1642" i="10"/>
  <c r="M1643" i="10"/>
  <c r="M1644" i="10"/>
  <c r="M1645" i="10"/>
  <c r="M1646" i="10"/>
  <c r="M1647" i="10"/>
  <c r="M1648" i="10"/>
  <c r="M1649" i="10"/>
  <c r="M1650" i="10"/>
  <c r="M1651" i="10"/>
  <c r="M1652" i="10"/>
  <c r="M1653" i="10"/>
  <c r="M1654" i="10"/>
  <c r="M1655" i="10"/>
  <c r="M1656" i="10"/>
  <c r="M1657" i="10"/>
  <c r="M1658" i="10"/>
  <c r="M1659" i="10"/>
  <c r="M1660" i="10"/>
  <c r="M1661" i="10"/>
  <c r="M1662" i="10"/>
  <c r="M1663" i="10"/>
  <c r="M1664" i="10"/>
  <c r="M1665" i="10"/>
  <c r="M1666" i="10"/>
  <c r="M1667" i="10"/>
  <c r="M1668" i="10"/>
  <c r="M1669" i="10"/>
  <c r="M1670" i="10"/>
  <c r="M1671" i="10"/>
  <c r="M1672" i="10"/>
  <c r="M1673" i="10"/>
  <c r="M1674" i="10"/>
  <c r="M1675" i="10"/>
  <c r="M1676" i="10"/>
  <c r="M1677" i="10"/>
  <c r="M1678" i="10"/>
  <c r="M1679" i="10"/>
  <c r="M1680" i="10"/>
  <c r="M1681" i="10"/>
  <c r="M1682" i="10"/>
  <c r="M1683" i="10"/>
  <c r="M1684" i="10"/>
  <c r="M1685" i="10"/>
  <c r="M1686" i="10"/>
  <c r="M1687" i="10"/>
  <c r="M1688" i="10"/>
  <c r="M1689" i="10"/>
  <c r="M1690" i="10"/>
  <c r="K10" i="10"/>
  <c r="K11" i="10"/>
  <c r="K12" i="10"/>
  <c r="K13" i="10"/>
  <c r="K14" i="10"/>
  <c r="K15" i="10"/>
  <c r="K29" i="10"/>
  <c r="K30" i="10"/>
  <c r="K37" i="10"/>
  <c r="K38" i="10"/>
  <c r="K39" i="10"/>
  <c r="K40" i="10"/>
  <c r="K45" i="10"/>
  <c r="K52" i="10"/>
  <c r="K59" i="10"/>
  <c r="K63" i="10"/>
  <c r="K64" i="10"/>
  <c r="K65" i="10"/>
  <c r="K66" i="10"/>
  <c r="K67" i="10"/>
  <c r="K68" i="10"/>
  <c r="K69" i="10"/>
  <c r="K76" i="10"/>
  <c r="K94" i="10"/>
  <c r="K95" i="10"/>
  <c r="K99" i="10"/>
  <c r="K100" i="10"/>
  <c r="K104" i="10"/>
  <c r="K115" i="10"/>
  <c r="K116" i="10"/>
  <c r="K117" i="10"/>
  <c r="K129" i="10"/>
  <c r="K130" i="10"/>
  <c r="K186" i="10"/>
  <c r="K217" i="10"/>
  <c r="K218" i="10"/>
  <c r="K225" i="10"/>
  <c r="K226" i="10"/>
  <c r="K227" i="10"/>
  <c r="K236" i="10"/>
  <c r="K237" i="10"/>
  <c r="K238" i="10"/>
  <c r="K249" i="10"/>
  <c r="K250" i="10"/>
  <c r="K251" i="10"/>
  <c r="K258" i="10"/>
  <c r="K259" i="10"/>
  <c r="K260" i="10"/>
  <c r="K264" i="10"/>
  <c r="K268" i="10"/>
  <c r="K305" i="10"/>
  <c r="K306" i="10"/>
  <c r="K307" i="10"/>
  <c r="K308" i="10"/>
  <c r="K309" i="10"/>
  <c r="K310" i="10"/>
  <c r="K312" i="10"/>
  <c r="K317" i="10"/>
  <c r="K318" i="10"/>
  <c r="K319" i="10"/>
  <c r="K326" i="10"/>
  <c r="K327" i="10"/>
  <c r="K331" i="10"/>
  <c r="K340" i="10"/>
  <c r="K342" i="10"/>
  <c r="K343" i="10"/>
  <c r="K344" i="10"/>
  <c r="K345" i="10"/>
  <c r="K346" i="10"/>
  <c r="K347" i="10"/>
  <c r="K348" i="10"/>
  <c r="K349" i="10"/>
  <c r="K350" i="10"/>
  <c r="K351" i="10"/>
  <c r="K352" i="10"/>
  <c r="K353" i="10"/>
  <c r="K354" i="10"/>
  <c r="K355" i="10"/>
  <c r="K356" i="10"/>
  <c r="K357" i="10"/>
  <c r="K358" i="10"/>
  <c r="K359" i="10"/>
  <c r="K360" i="10"/>
  <c r="K361" i="10"/>
  <c r="K362" i="10"/>
  <c r="K363" i="10"/>
  <c r="K364" i="10"/>
  <c r="K365" i="10"/>
  <c r="K366" i="10"/>
  <c r="K367" i="10"/>
  <c r="K368" i="10"/>
  <c r="K369" i="10"/>
  <c r="K370" i="10"/>
  <c r="K371" i="10"/>
  <c r="K372" i="10"/>
  <c r="K373" i="10"/>
  <c r="K374" i="10"/>
  <c r="K375" i="10"/>
  <c r="K376" i="10"/>
  <c r="K377" i="10"/>
  <c r="K378" i="10"/>
  <c r="K379" i="10"/>
  <c r="K380" i="10"/>
  <c r="K381" i="10"/>
  <c r="K382" i="10"/>
  <c r="K383" i="10"/>
  <c r="K384" i="10"/>
  <c r="K385" i="10"/>
  <c r="K386" i="10"/>
  <c r="K387" i="10"/>
  <c r="K388" i="10"/>
  <c r="K389" i="10"/>
  <c r="K390" i="10"/>
  <c r="K391" i="10"/>
  <c r="K392" i="10"/>
  <c r="K393" i="10"/>
  <c r="K394" i="10"/>
  <c r="K395" i="10"/>
  <c r="K396" i="10"/>
  <c r="K397" i="10"/>
  <c r="K398" i="10"/>
  <c r="K399" i="10"/>
  <c r="K400" i="10"/>
  <c r="K401" i="10"/>
  <c r="K402" i="10"/>
  <c r="K403" i="10"/>
  <c r="K404" i="10"/>
  <c r="K405" i="10"/>
  <c r="K406" i="10"/>
  <c r="K407" i="10"/>
  <c r="K408" i="10"/>
  <c r="K409" i="10"/>
  <c r="K410" i="10"/>
  <c r="K411" i="10"/>
  <c r="K412" i="10"/>
  <c r="K413" i="10"/>
  <c r="K414" i="10"/>
  <c r="K415" i="10"/>
  <c r="K416" i="10"/>
  <c r="K417" i="10"/>
  <c r="K418" i="10"/>
  <c r="K419" i="10"/>
  <c r="K420" i="10"/>
  <c r="K421" i="10"/>
  <c r="K422" i="10"/>
  <c r="K423" i="10"/>
  <c r="K424" i="10"/>
  <c r="K425" i="10"/>
  <c r="K426" i="10"/>
  <c r="K427" i="10"/>
  <c r="K428" i="10"/>
  <c r="K429" i="10"/>
  <c r="K430" i="10"/>
  <c r="K431" i="10"/>
  <c r="K432" i="10"/>
  <c r="K433" i="10"/>
  <c r="K434" i="10"/>
  <c r="K435" i="10"/>
  <c r="K436" i="10"/>
  <c r="K437" i="10"/>
  <c r="K438" i="10"/>
  <c r="K439" i="10"/>
  <c r="K440" i="10"/>
  <c r="K441" i="10"/>
  <c r="K442" i="10"/>
  <c r="K443" i="10"/>
  <c r="K444" i="10"/>
  <c r="K445" i="10"/>
  <c r="K446" i="10"/>
  <c r="K447" i="10"/>
  <c r="K448" i="10"/>
  <c r="K449" i="10"/>
  <c r="K450" i="10"/>
  <c r="K451" i="10"/>
  <c r="K452" i="10"/>
  <c r="K453" i="10"/>
  <c r="K454" i="10"/>
  <c r="K455" i="10"/>
  <c r="K456" i="10"/>
  <c r="K457" i="10"/>
  <c r="K458" i="10"/>
  <c r="K459" i="10"/>
  <c r="K460" i="10"/>
  <c r="K461" i="10"/>
  <c r="K462" i="10"/>
  <c r="K463" i="10"/>
  <c r="K464" i="10"/>
  <c r="K465" i="10"/>
  <c r="K466" i="10"/>
  <c r="K467" i="10"/>
  <c r="K468" i="10"/>
  <c r="K469" i="10"/>
  <c r="K470" i="10"/>
  <c r="K471" i="10"/>
  <c r="K472" i="10"/>
  <c r="K473" i="10"/>
  <c r="K474" i="10"/>
  <c r="K475" i="10"/>
  <c r="K476" i="10"/>
  <c r="K477" i="10"/>
  <c r="K478" i="10"/>
  <c r="K479" i="10"/>
  <c r="K480" i="10"/>
  <c r="K481" i="10"/>
  <c r="K482" i="10"/>
  <c r="K483" i="10"/>
  <c r="K484" i="10"/>
  <c r="K485" i="10"/>
  <c r="K486" i="10"/>
  <c r="K487" i="10"/>
  <c r="K488" i="10"/>
  <c r="K489" i="10"/>
  <c r="K490" i="10"/>
  <c r="K491" i="10"/>
  <c r="K492" i="10"/>
  <c r="K493" i="10"/>
  <c r="K494" i="10"/>
  <c r="K495" i="10"/>
  <c r="K496" i="10"/>
  <c r="K497" i="10"/>
  <c r="K498" i="10"/>
  <c r="K499" i="10"/>
  <c r="K500" i="10"/>
  <c r="K501" i="10"/>
  <c r="K502" i="10"/>
  <c r="K503" i="10"/>
  <c r="K504" i="10"/>
  <c r="K505" i="10"/>
  <c r="K506" i="10"/>
  <c r="K507" i="10"/>
  <c r="K508" i="10"/>
  <c r="K509" i="10"/>
  <c r="K510" i="10"/>
  <c r="K511" i="10"/>
  <c r="K512" i="10"/>
  <c r="K513" i="10"/>
  <c r="K514" i="10"/>
  <c r="K515" i="10"/>
  <c r="K516" i="10"/>
  <c r="K517" i="10"/>
  <c r="K518" i="10"/>
  <c r="K519" i="10"/>
  <c r="K520" i="10"/>
  <c r="K521" i="10"/>
  <c r="K522" i="10"/>
  <c r="K523" i="10"/>
  <c r="K524" i="10"/>
  <c r="K525" i="10"/>
  <c r="K526" i="10"/>
  <c r="K527" i="10"/>
  <c r="K528" i="10"/>
  <c r="K529" i="10"/>
  <c r="K530" i="10"/>
  <c r="K531" i="10"/>
  <c r="K532" i="10"/>
  <c r="K533" i="10"/>
  <c r="K534" i="10"/>
  <c r="K535" i="10"/>
  <c r="K536" i="10"/>
  <c r="K537" i="10"/>
  <c r="K538" i="10"/>
  <c r="K539" i="10"/>
  <c r="K540" i="10"/>
  <c r="K541" i="10"/>
  <c r="K542" i="10"/>
  <c r="K543" i="10"/>
  <c r="K544" i="10"/>
  <c r="K545" i="10"/>
  <c r="K546" i="10"/>
  <c r="K547" i="10"/>
  <c r="K548" i="10"/>
  <c r="K549" i="10"/>
  <c r="K550" i="10"/>
  <c r="K551" i="10"/>
  <c r="K552" i="10"/>
  <c r="K553" i="10"/>
  <c r="K554" i="10"/>
  <c r="K555" i="10"/>
  <c r="K556" i="10"/>
  <c r="K557" i="10"/>
  <c r="K558" i="10"/>
  <c r="K559" i="10"/>
  <c r="K560" i="10"/>
  <c r="K561" i="10"/>
  <c r="K562" i="10"/>
  <c r="K563" i="10"/>
  <c r="K564" i="10"/>
  <c r="K565" i="10"/>
  <c r="K566" i="10"/>
  <c r="K567" i="10"/>
  <c r="K568" i="10"/>
  <c r="K569" i="10"/>
  <c r="K570" i="10"/>
  <c r="K571" i="10"/>
  <c r="K572" i="10"/>
  <c r="K573" i="10"/>
  <c r="K574" i="10"/>
  <c r="K575" i="10"/>
  <c r="K576" i="10"/>
  <c r="K577" i="10"/>
  <c r="K578" i="10"/>
  <c r="K579" i="10"/>
  <c r="K580" i="10"/>
  <c r="K581" i="10"/>
  <c r="K582" i="10"/>
  <c r="K583" i="10"/>
  <c r="K584" i="10"/>
  <c r="K585" i="10"/>
  <c r="K586" i="10"/>
  <c r="K587" i="10"/>
  <c r="K588" i="10"/>
  <c r="K589" i="10"/>
  <c r="K590" i="10"/>
  <c r="K591" i="10"/>
  <c r="K592" i="10"/>
  <c r="K593" i="10"/>
  <c r="K594" i="10"/>
  <c r="K595" i="10"/>
  <c r="K596" i="10"/>
  <c r="K597" i="10"/>
  <c r="K598" i="10"/>
  <c r="K599" i="10"/>
  <c r="K600" i="10"/>
  <c r="K601" i="10"/>
  <c r="K602" i="10"/>
  <c r="K603" i="10"/>
  <c r="K604" i="10"/>
  <c r="K605" i="10"/>
  <c r="K606" i="10"/>
  <c r="K607" i="10"/>
  <c r="K608" i="10"/>
  <c r="K609" i="10"/>
  <c r="K610" i="10"/>
  <c r="K611" i="10"/>
  <c r="K612" i="10"/>
  <c r="K613" i="10"/>
  <c r="K614" i="10"/>
  <c r="K615" i="10"/>
  <c r="K616" i="10"/>
  <c r="K617" i="10"/>
  <c r="K618" i="10"/>
  <c r="K619" i="10"/>
  <c r="K620" i="10"/>
  <c r="K621" i="10"/>
  <c r="K622" i="10"/>
  <c r="K623" i="10"/>
  <c r="K624" i="10"/>
  <c r="K625" i="10"/>
  <c r="K626" i="10"/>
  <c r="K627" i="10"/>
  <c r="K628" i="10"/>
  <c r="K629" i="10"/>
  <c r="K630" i="10"/>
  <c r="K631" i="10"/>
  <c r="K632" i="10"/>
  <c r="K633" i="10"/>
  <c r="K634" i="10"/>
  <c r="K635" i="10"/>
  <c r="K636" i="10"/>
  <c r="K637" i="10"/>
  <c r="K638" i="10"/>
  <c r="K639" i="10"/>
  <c r="K640" i="10"/>
  <c r="K641" i="10"/>
  <c r="K642" i="10"/>
  <c r="K643" i="10"/>
  <c r="K644" i="10"/>
  <c r="K645" i="10"/>
  <c r="K646" i="10"/>
  <c r="K647" i="10"/>
  <c r="K648" i="10"/>
  <c r="K649" i="10"/>
  <c r="K650" i="10"/>
  <c r="K651" i="10"/>
  <c r="K652" i="10"/>
  <c r="K653" i="10"/>
  <c r="K654" i="10"/>
  <c r="K655" i="10"/>
  <c r="K656" i="10"/>
  <c r="K657" i="10"/>
  <c r="K658" i="10"/>
  <c r="K659" i="10"/>
  <c r="K660" i="10"/>
  <c r="K661" i="10"/>
  <c r="K662" i="10"/>
  <c r="K663" i="10"/>
  <c r="K664" i="10"/>
  <c r="K665" i="10"/>
  <c r="K666" i="10"/>
  <c r="K667" i="10"/>
  <c r="K668" i="10"/>
  <c r="K669" i="10"/>
  <c r="K670" i="10"/>
  <c r="K671" i="10"/>
  <c r="K672" i="10"/>
  <c r="K673" i="10"/>
  <c r="K674" i="10"/>
  <c r="K675" i="10"/>
  <c r="K676" i="10"/>
  <c r="K677" i="10"/>
  <c r="K678" i="10"/>
  <c r="K679" i="10"/>
  <c r="K680" i="10"/>
  <c r="K681" i="10"/>
  <c r="K682" i="10"/>
  <c r="K683" i="10"/>
  <c r="K684" i="10"/>
  <c r="K685" i="10"/>
  <c r="K686" i="10"/>
  <c r="K687" i="10"/>
  <c r="K688" i="10"/>
  <c r="K689" i="10"/>
  <c r="K690" i="10"/>
  <c r="K691" i="10"/>
  <c r="K692" i="10"/>
  <c r="K693" i="10"/>
  <c r="K694" i="10"/>
  <c r="K695" i="10"/>
  <c r="K696" i="10"/>
  <c r="K697" i="10"/>
  <c r="K698" i="10"/>
  <c r="K699" i="10"/>
  <c r="K700" i="10"/>
  <c r="K701" i="10"/>
  <c r="K702" i="10"/>
  <c r="K703" i="10"/>
  <c r="K704" i="10"/>
  <c r="K705" i="10"/>
  <c r="K706" i="10"/>
  <c r="K707" i="10"/>
  <c r="K708" i="10"/>
  <c r="K709" i="10"/>
  <c r="K710" i="10"/>
  <c r="K711" i="10"/>
  <c r="K712" i="10"/>
  <c r="K713" i="10"/>
  <c r="K714" i="10"/>
  <c r="K715" i="10"/>
  <c r="K716" i="10"/>
  <c r="K717" i="10"/>
  <c r="K718" i="10"/>
  <c r="K719" i="10"/>
  <c r="K720" i="10"/>
  <c r="K721" i="10"/>
  <c r="K722" i="10"/>
  <c r="K723" i="10"/>
  <c r="K724" i="10"/>
  <c r="K725" i="10"/>
  <c r="K726" i="10"/>
  <c r="K727" i="10"/>
  <c r="K728" i="10"/>
  <c r="K729" i="10"/>
  <c r="K730" i="10"/>
  <c r="K731" i="10"/>
  <c r="K732" i="10"/>
  <c r="K733" i="10"/>
  <c r="K734" i="10"/>
  <c r="K735" i="10"/>
  <c r="K736" i="10"/>
  <c r="K737" i="10"/>
  <c r="K738" i="10"/>
  <c r="K739" i="10"/>
  <c r="K740" i="10"/>
  <c r="K741" i="10"/>
  <c r="K742" i="10"/>
  <c r="K743" i="10"/>
  <c r="K744" i="10"/>
  <c r="K745" i="10"/>
  <c r="K746" i="10"/>
  <c r="K747" i="10"/>
  <c r="K748" i="10"/>
  <c r="K749" i="10"/>
  <c r="K750" i="10"/>
  <c r="K751" i="10"/>
  <c r="K752" i="10"/>
  <c r="K753" i="10"/>
  <c r="K754" i="10"/>
  <c r="K755" i="10"/>
  <c r="K756" i="10"/>
  <c r="K757" i="10"/>
  <c r="K758" i="10"/>
  <c r="K759" i="10"/>
  <c r="K760" i="10"/>
  <c r="K761" i="10"/>
  <c r="K762" i="10"/>
  <c r="K763" i="10"/>
  <c r="K764" i="10"/>
  <c r="K765" i="10"/>
  <c r="K766" i="10"/>
  <c r="K767" i="10"/>
  <c r="K768" i="10"/>
  <c r="K769" i="10"/>
  <c r="K770" i="10"/>
  <c r="K771" i="10"/>
  <c r="K772" i="10"/>
  <c r="K773" i="10"/>
  <c r="K774" i="10"/>
  <c r="K775" i="10"/>
  <c r="K776" i="10"/>
  <c r="K777" i="10"/>
  <c r="K778" i="10"/>
  <c r="K779" i="10"/>
  <c r="K780" i="10"/>
  <c r="K781" i="10"/>
  <c r="K782" i="10"/>
  <c r="K783" i="10"/>
  <c r="K784" i="10"/>
  <c r="K785" i="10"/>
  <c r="K786" i="10"/>
  <c r="K787" i="10"/>
  <c r="K788" i="10"/>
  <c r="K789" i="10"/>
  <c r="K790" i="10"/>
  <c r="K791" i="10"/>
  <c r="K792" i="10"/>
  <c r="K793" i="10"/>
  <c r="K794" i="10"/>
  <c r="K795" i="10"/>
  <c r="K796" i="10"/>
  <c r="K797" i="10"/>
  <c r="K798" i="10"/>
  <c r="K799" i="10"/>
  <c r="K800" i="10"/>
  <c r="K801" i="10"/>
  <c r="K802" i="10"/>
  <c r="K803" i="10"/>
  <c r="K804" i="10"/>
  <c r="K805" i="10"/>
  <c r="K806" i="10"/>
  <c r="K807" i="10"/>
  <c r="K808" i="10"/>
  <c r="K809" i="10"/>
  <c r="K810" i="10"/>
  <c r="K811" i="10"/>
  <c r="K812" i="10"/>
  <c r="K813" i="10"/>
  <c r="K814" i="10"/>
  <c r="K815" i="10"/>
  <c r="K816" i="10"/>
  <c r="K817" i="10"/>
  <c r="K818" i="10"/>
  <c r="K819" i="10"/>
  <c r="K820" i="10"/>
  <c r="K821" i="10"/>
  <c r="K822" i="10"/>
  <c r="K823" i="10"/>
  <c r="K824" i="10"/>
  <c r="K825" i="10"/>
  <c r="K826" i="10"/>
  <c r="K827" i="10"/>
  <c r="K828" i="10"/>
  <c r="K829" i="10"/>
  <c r="K830" i="10"/>
  <c r="K831" i="10"/>
  <c r="K832" i="10"/>
  <c r="K833" i="10"/>
  <c r="K834" i="10"/>
  <c r="K835" i="10"/>
  <c r="K836" i="10"/>
  <c r="K837" i="10"/>
  <c r="K838" i="10"/>
  <c r="K839" i="10"/>
  <c r="K840" i="10"/>
  <c r="K841" i="10"/>
  <c r="K842" i="10"/>
  <c r="K843" i="10"/>
  <c r="K844" i="10"/>
  <c r="K845" i="10"/>
  <c r="K846" i="10"/>
  <c r="K847" i="10"/>
  <c r="K848" i="10"/>
  <c r="K849" i="10"/>
  <c r="K850" i="10"/>
  <c r="K851" i="10"/>
  <c r="K852" i="10"/>
  <c r="K853" i="10"/>
  <c r="K854" i="10"/>
  <c r="K855" i="10"/>
  <c r="K856" i="10"/>
  <c r="K857" i="10"/>
  <c r="K858" i="10"/>
  <c r="K859" i="10"/>
  <c r="K860" i="10"/>
  <c r="K861" i="10"/>
  <c r="K862" i="10"/>
  <c r="K863" i="10"/>
  <c r="K864" i="10"/>
  <c r="K865" i="10"/>
  <c r="K866" i="10"/>
  <c r="K867" i="10"/>
  <c r="K868" i="10"/>
  <c r="K869" i="10"/>
  <c r="K870" i="10"/>
  <c r="K871" i="10"/>
  <c r="K872" i="10"/>
  <c r="K873" i="10"/>
  <c r="K874" i="10"/>
  <c r="K875" i="10"/>
  <c r="K876" i="10"/>
  <c r="K877" i="10"/>
  <c r="K878" i="10"/>
  <c r="K879" i="10"/>
  <c r="K880" i="10"/>
  <c r="K881" i="10"/>
  <c r="K882" i="10"/>
  <c r="K883" i="10"/>
  <c r="K884" i="10"/>
  <c r="K885" i="10"/>
  <c r="K886" i="10"/>
  <c r="K887" i="10"/>
  <c r="K888" i="10"/>
  <c r="K889" i="10"/>
  <c r="K890" i="10"/>
  <c r="K891" i="10"/>
  <c r="K892" i="10"/>
  <c r="K893" i="10"/>
  <c r="K894" i="10"/>
  <c r="K895" i="10"/>
  <c r="K896" i="10"/>
  <c r="K897" i="10"/>
  <c r="K898" i="10"/>
  <c r="K899" i="10"/>
  <c r="K900" i="10"/>
  <c r="K901" i="10"/>
  <c r="K902" i="10"/>
  <c r="K903" i="10"/>
  <c r="K904" i="10"/>
  <c r="K905" i="10"/>
  <c r="K906" i="10"/>
  <c r="K907" i="10"/>
  <c r="K908" i="10"/>
  <c r="K909" i="10"/>
  <c r="K910" i="10"/>
  <c r="K911" i="10"/>
  <c r="K912" i="10"/>
  <c r="K913" i="10"/>
  <c r="K914" i="10"/>
  <c r="K915" i="10"/>
  <c r="K916" i="10"/>
  <c r="K917" i="10"/>
  <c r="K918" i="10"/>
  <c r="K919" i="10"/>
  <c r="K920" i="10"/>
  <c r="K921" i="10"/>
  <c r="K922" i="10"/>
  <c r="K923" i="10"/>
  <c r="K924" i="10"/>
  <c r="K925" i="10"/>
  <c r="K926" i="10"/>
  <c r="K927" i="10"/>
  <c r="K928" i="10"/>
  <c r="K929" i="10"/>
  <c r="K930" i="10"/>
  <c r="K931" i="10"/>
  <c r="K932" i="10"/>
  <c r="K933" i="10"/>
  <c r="K934" i="10"/>
  <c r="K935" i="10"/>
  <c r="K936" i="10"/>
  <c r="K937" i="10"/>
  <c r="K938" i="10"/>
  <c r="K939" i="10"/>
  <c r="K940" i="10"/>
  <c r="K941" i="10"/>
  <c r="K942" i="10"/>
  <c r="K943" i="10"/>
  <c r="K944" i="10"/>
  <c r="K945" i="10"/>
  <c r="K946" i="10"/>
  <c r="K947" i="10"/>
  <c r="K948" i="10"/>
  <c r="K949" i="10"/>
  <c r="K950" i="10"/>
  <c r="K951" i="10"/>
  <c r="K952" i="10"/>
  <c r="K953" i="10"/>
  <c r="K954" i="10"/>
  <c r="K955" i="10"/>
  <c r="K956" i="10"/>
  <c r="K957" i="10"/>
  <c r="K958" i="10"/>
  <c r="K959" i="10"/>
  <c r="K960" i="10"/>
  <c r="K961" i="10"/>
  <c r="K962" i="10"/>
  <c r="K963" i="10"/>
  <c r="K964" i="10"/>
  <c r="K965" i="10"/>
  <c r="K966" i="10"/>
  <c r="K967" i="10"/>
  <c r="K968" i="10"/>
  <c r="K969" i="10"/>
  <c r="K970" i="10"/>
  <c r="K971" i="10"/>
  <c r="K972" i="10"/>
  <c r="K973" i="10"/>
  <c r="K974" i="10"/>
  <c r="K975" i="10"/>
  <c r="K976" i="10"/>
  <c r="K977" i="10"/>
  <c r="K978" i="10"/>
  <c r="K979" i="10"/>
  <c r="K980" i="10"/>
  <c r="K981" i="10"/>
  <c r="K982" i="10"/>
  <c r="K983" i="10"/>
  <c r="K984" i="10"/>
  <c r="K985" i="10"/>
  <c r="K986" i="10"/>
  <c r="K987" i="10"/>
  <c r="K988" i="10"/>
  <c r="K989" i="10"/>
  <c r="K990" i="10"/>
  <c r="K991" i="10"/>
  <c r="K992" i="10"/>
  <c r="K993" i="10"/>
  <c r="K994" i="10"/>
  <c r="K995" i="10"/>
  <c r="K996" i="10"/>
  <c r="K997" i="10"/>
  <c r="K998" i="10"/>
  <c r="K999" i="10"/>
  <c r="K1000" i="10"/>
  <c r="K1001" i="10"/>
  <c r="K1002" i="10"/>
  <c r="K1003" i="10"/>
  <c r="K1004" i="10"/>
  <c r="K1005" i="10"/>
  <c r="K1006" i="10"/>
  <c r="K1007" i="10"/>
  <c r="K1008" i="10"/>
  <c r="K1009" i="10"/>
  <c r="K1010" i="10"/>
  <c r="K1011" i="10"/>
  <c r="K1012" i="10"/>
  <c r="K1013" i="10"/>
  <c r="K1014" i="10"/>
  <c r="K1015" i="10"/>
  <c r="K1016" i="10"/>
  <c r="K1017" i="10"/>
  <c r="K1018" i="10"/>
  <c r="K1019" i="10"/>
  <c r="K1020" i="10"/>
  <c r="K1021" i="10"/>
  <c r="K1022" i="10"/>
  <c r="K1023" i="10"/>
  <c r="K1024" i="10"/>
  <c r="K1025" i="10"/>
  <c r="K1026" i="10"/>
  <c r="K1027" i="10"/>
  <c r="K1028" i="10"/>
  <c r="K1029" i="10"/>
  <c r="K1030" i="10"/>
  <c r="K1031" i="10"/>
  <c r="K1032" i="10"/>
  <c r="K1033" i="10"/>
  <c r="K1034" i="10"/>
  <c r="K1035" i="10"/>
  <c r="K1036" i="10"/>
  <c r="K1037" i="10"/>
  <c r="K1038" i="10"/>
  <c r="K1039" i="10"/>
  <c r="K1040" i="10"/>
  <c r="K1041" i="10"/>
  <c r="K1042" i="10"/>
  <c r="K1043" i="10"/>
  <c r="K1044" i="10"/>
  <c r="K1045" i="10"/>
  <c r="K1046" i="10"/>
  <c r="K1047" i="10"/>
  <c r="K1048" i="10"/>
  <c r="K1049" i="10"/>
  <c r="K1050" i="10"/>
  <c r="K1051" i="10"/>
  <c r="K1052" i="10"/>
  <c r="K1053" i="10"/>
  <c r="K1054" i="10"/>
  <c r="K1055" i="10"/>
  <c r="K1056" i="10"/>
  <c r="K1057" i="10"/>
  <c r="K1058" i="10"/>
  <c r="K1059" i="10"/>
  <c r="K1060" i="10"/>
  <c r="K1061" i="10"/>
  <c r="K1062" i="10"/>
  <c r="K1063" i="10"/>
  <c r="K1064" i="10"/>
  <c r="K1065" i="10"/>
  <c r="K1066" i="10"/>
  <c r="K1067" i="10"/>
  <c r="K1068" i="10"/>
  <c r="K1069" i="10"/>
  <c r="K1070" i="10"/>
  <c r="K1071" i="10"/>
  <c r="K1072" i="10"/>
  <c r="K1073" i="10"/>
  <c r="K1074" i="10"/>
  <c r="K1075" i="10"/>
  <c r="K1076" i="10"/>
  <c r="K1077" i="10"/>
  <c r="K1078" i="10"/>
  <c r="K1079" i="10"/>
  <c r="K1080" i="10"/>
  <c r="K1081" i="10"/>
  <c r="K1082" i="10"/>
  <c r="K1083" i="10"/>
  <c r="K1084" i="10"/>
  <c r="K1085" i="10"/>
  <c r="K1086" i="10"/>
  <c r="K1087" i="10"/>
  <c r="K1088" i="10"/>
  <c r="K1089" i="10"/>
  <c r="K1090" i="10"/>
  <c r="K1091" i="10"/>
  <c r="K1092" i="10"/>
  <c r="K1093" i="10"/>
  <c r="K1094" i="10"/>
  <c r="K1095" i="10"/>
  <c r="K1096" i="10"/>
  <c r="K1097" i="10"/>
  <c r="K1098" i="10"/>
  <c r="K1099" i="10"/>
  <c r="K1100" i="10"/>
  <c r="K1101" i="10"/>
  <c r="K1102" i="10"/>
  <c r="K1103" i="10"/>
  <c r="K1104" i="10"/>
  <c r="K1105" i="10"/>
  <c r="K1106" i="10"/>
  <c r="K1107" i="10"/>
  <c r="K1108" i="10"/>
  <c r="K1109" i="10"/>
  <c r="K1110" i="10"/>
  <c r="K1111" i="10"/>
  <c r="K1112" i="10"/>
  <c r="K1113" i="10"/>
  <c r="K1114" i="10"/>
  <c r="K1115" i="10"/>
  <c r="K1116" i="10"/>
  <c r="K1117" i="10"/>
  <c r="K1118" i="10"/>
  <c r="K1119" i="10"/>
  <c r="K1120" i="10"/>
  <c r="K1121" i="10"/>
  <c r="K1122" i="10"/>
  <c r="K1123" i="10"/>
  <c r="K1124" i="10"/>
  <c r="K1125" i="10"/>
  <c r="K1126" i="10"/>
  <c r="K1127" i="10"/>
  <c r="K1128" i="10"/>
  <c r="K1129" i="10"/>
  <c r="K1130" i="10"/>
  <c r="K1131" i="10"/>
  <c r="K1132" i="10"/>
  <c r="K1133" i="10"/>
  <c r="K1134" i="10"/>
  <c r="K1135" i="10"/>
  <c r="K1136" i="10"/>
  <c r="K1137" i="10"/>
  <c r="K1138" i="10"/>
  <c r="K1139" i="10"/>
  <c r="K1140" i="10"/>
  <c r="K1141" i="10"/>
  <c r="K1142" i="10"/>
  <c r="K1143" i="10"/>
  <c r="K1144" i="10"/>
  <c r="K1145" i="10"/>
  <c r="K1146" i="10"/>
  <c r="K1147" i="10"/>
  <c r="K1148" i="10"/>
  <c r="K1149" i="10"/>
  <c r="K1150" i="10"/>
  <c r="K1151" i="10"/>
  <c r="K1152" i="10"/>
  <c r="K1153" i="10"/>
  <c r="K1154" i="10"/>
  <c r="K1155" i="10"/>
  <c r="K1156" i="10"/>
  <c r="K1157" i="10"/>
  <c r="K1158" i="10"/>
  <c r="K1159" i="10"/>
  <c r="K1160" i="10"/>
  <c r="K1161" i="10"/>
  <c r="K1162" i="10"/>
  <c r="K1163" i="10"/>
  <c r="K1164" i="10"/>
  <c r="K1165" i="10"/>
  <c r="K1166" i="10"/>
  <c r="K1167" i="10"/>
  <c r="K1168" i="10"/>
  <c r="K1169" i="10"/>
  <c r="K1170" i="10"/>
  <c r="K1171" i="10"/>
  <c r="K1172" i="10"/>
  <c r="K1173" i="10"/>
  <c r="K1174" i="10"/>
  <c r="K1175" i="10"/>
  <c r="K1176" i="10"/>
  <c r="K1177" i="10"/>
  <c r="K1178" i="10"/>
  <c r="K1179" i="10"/>
  <c r="K1180" i="10"/>
  <c r="K1181" i="10"/>
  <c r="K1182" i="10"/>
  <c r="K1183" i="10"/>
  <c r="K1184" i="10"/>
  <c r="K1185" i="10"/>
  <c r="K1186" i="10"/>
  <c r="K1187" i="10"/>
  <c r="K1188" i="10"/>
  <c r="K1189" i="10"/>
  <c r="K1190" i="10"/>
  <c r="K1191" i="10"/>
  <c r="K1192" i="10"/>
  <c r="K1193" i="10"/>
  <c r="K1194" i="10"/>
  <c r="K1195" i="10"/>
  <c r="K1196" i="10"/>
  <c r="K1197" i="10"/>
  <c r="K1198" i="10"/>
  <c r="K1199" i="10"/>
  <c r="K1200" i="10"/>
  <c r="K1201" i="10"/>
  <c r="K1202" i="10"/>
  <c r="K1203" i="10"/>
  <c r="K1204" i="10"/>
  <c r="K1205" i="10"/>
  <c r="K1206" i="10"/>
  <c r="K1207" i="10"/>
  <c r="K1208" i="10"/>
  <c r="K1209" i="10"/>
  <c r="K1210" i="10"/>
  <c r="K1211" i="10"/>
  <c r="K1212" i="10"/>
  <c r="K1213" i="10"/>
  <c r="K1214" i="10"/>
  <c r="K1215" i="10"/>
  <c r="K1216" i="10"/>
  <c r="K1217" i="10"/>
  <c r="K1218" i="10"/>
  <c r="K1219" i="10"/>
  <c r="K1220" i="10"/>
  <c r="K1221" i="10"/>
  <c r="K1222" i="10"/>
  <c r="K1223" i="10"/>
  <c r="K1224" i="10"/>
  <c r="K1225" i="10"/>
  <c r="K1226" i="10"/>
  <c r="K1227" i="10"/>
  <c r="K1228" i="10"/>
  <c r="K1229" i="10"/>
  <c r="K1230" i="10"/>
  <c r="K1231" i="10"/>
  <c r="K1232" i="10"/>
  <c r="K1233" i="10"/>
  <c r="K1234" i="10"/>
  <c r="K1235" i="10"/>
  <c r="K1236" i="10"/>
  <c r="K1237" i="10"/>
  <c r="K1238" i="10"/>
  <c r="K1239" i="10"/>
  <c r="K1240" i="10"/>
  <c r="K1241" i="10"/>
  <c r="K1242" i="10"/>
  <c r="K1243" i="10"/>
  <c r="K1244" i="10"/>
  <c r="K1245" i="10"/>
  <c r="K1246" i="10"/>
  <c r="K1247" i="10"/>
  <c r="K1248" i="10"/>
  <c r="K1249" i="10"/>
  <c r="K1250" i="10"/>
  <c r="K1251" i="10"/>
  <c r="K1252" i="10"/>
  <c r="K1253" i="10"/>
  <c r="K1254" i="10"/>
  <c r="K1255" i="10"/>
  <c r="K1256" i="10"/>
  <c r="K1257" i="10"/>
  <c r="K1258" i="10"/>
  <c r="K1259" i="10"/>
  <c r="K1260" i="10"/>
  <c r="K1261" i="10"/>
  <c r="K1262" i="10"/>
  <c r="K1263" i="10"/>
  <c r="K1264" i="10"/>
  <c r="K1265" i="10"/>
  <c r="K1266" i="10"/>
  <c r="K1267" i="10"/>
  <c r="K1268" i="10"/>
  <c r="K1269" i="10"/>
  <c r="K1270" i="10"/>
  <c r="K1271" i="10"/>
  <c r="K1272" i="10"/>
  <c r="K1273" i="10"/>
  <c r="K1274" i="10"/>
  <c r="K1275" i="10"/>
  <c r="K1276" i="10"/>
  <c r="K1277" i="10"/>
  <c r="K1278" i="10"/>
  <c r="K1279" i="10"/>
  <c r="K1280" i="10"/>
  <c r="K1281" i="10"/>
  <c r="K1282" i="10"/>
  <c r="K1283" i="10"/>
  <c r="K1284" i="10"/>
  <c r="K1285" i="10"/>
  <c r="K1286" i="10"/>
  <c r="K1287" i="10"/>
  <c r="K1288" i="10"/>
  <c r="K1289" i="10"/>
  <c r="K1290" i="10"/>
  <c r="K1291" i="10"/>
  <c r="K1292" i="10"/>
  <c r="K1293" i="10"/>
  <c r="K1294" i="10"/>
  <c r="K1295" i="10"/>
  <c r="K1296" i="10"/>
  <c r="K1297" i="10"/>
  <c r="K1298" i="10"/>
  <c r="K1299" i="10"/>
  <c r="K1300" i="10"/>
  <c r="K1301" i="10"/>
  <c r="K1302" i="10"/>
  <c r="K1303" i="10"/>
  <c r="K1304" i="10"/>
  <c r="K1305" i="10"/>
  <c r="K1306" i="10"/>
  <c r="K1307" i="10"/>
  <c r="K1308" i="10"/>
  <c r="K1309" i="10"/>
  <c r="K1310" i="10"/>
  <c r="K1311" i="10"/>
  <c r="K1312" i="10"/>
  <c r="K1313" i="10"/>
  <c r="K1314" i="10"/>
  <c r="K1315" i="10"/>
  <c r="K1316" i="10"/>
  <c r="K1317" i="10"/>
  <c r="K1318" i="10"/>
  <c r="K1319" i="10"/>
  <c r="K1320" i="10"/>
  <c r="K1321" i="10"/>
  <c r="K1322" i="10"/>
  <c r="K1323" i="10"/>
  <c r="K1324" i="10"/>
  <c r="K1325" i="10"/>
  <c r="K1326" i="10"/>
  <c r="K1327" i="10"/>
  <c r="K1328" i="10"/>
  <c r="K1329" i="10"/>
  <c r="K1330" i="10"/>
  <c r="K1331" i="10"/>
  <c r="K1332" i="10"/>
  <c r="K1333" i="10"/>
  <c r="K1334" i="10"/>
  <c r="K1335" i="10"/>
  <c r="K1336" i="10"/>
  <c r="K1337" i="10"/>
  <c r="K1338" i="10"/>
  <c r="K1339" i="10"/>
  <c r="K1340" i="10"/>
  <c r="K1341" i="10"/>
  <c r="K1342" i="10"/>
  <c r="K1343" i="10"/>
  <c r="K1344" i="10"/>
  <c r="K1345" i="10"/>
  <c r="K1346" i="10"/>
  <c r="K1347" i="10"/>
  <c r="K1348" i="10"/>
  <c r="K1349" i="10"/>
  <c r="K1350" i="10"/>
  <c r="K1351" i="10"/>
  <c r="K1352" i="10"/>
  <c r="K1353" i="10"/>
  <c r="K1354" i="10"/>
  <c r="K1355" i="10"/>
  <c r="K1356" i="10"/>
  <c r="K1357" i="10"/>
  <c r="K1358" i="10"/>
  <c r="K1359" i="10"/>
  <c r="K1360" i="10"/>
  <c r="K1361" i="10"/>
  <c r="K1362" i="10"/>
  <c r="K1363" i="10"/>
  <c r="K1364" i="10"/>
  <c r="K1365" i="10"/>
  <c r="K1366" i="10"/>
  <c r="K1367" i="10"/>
  <c r="K1368" i="10"/>
  <c r="K1369" i="10"/>
  <c r="K1370" i="10"/>
  <c r="K1371" i="10"/>
  <c r="K1372" i="10"/>
  <c r="K1373" i="10"/>
  <c r="K1374" i="10"/>
  <c r="K1375" i="10"/>
  <c r="K1376" i="10"/>
  <c r="K1377" i="10"/>
  <c r="K1378" i="10"/>
  <c r="K1379" i="10"/>
  <c r="K1380" i="10"/>
  <c r="K1381" i="10"/>
  <c r="K1382" i="10"/>
  <c r="K1383" i="10"/>
  <c r="K1384" i="10"/>
  <c r="K1385" i="10"/>
  <c r="K1386" i="10"/>
  <c r="K1387" i="10"/>
  <c r="K1388" i="10"/>
  <c r="K1389" i="10"/>
  <c r="K1390" i="10"/>
  <c r="K1391" i="10"/>
  <c r="K1392" i="10"/>
  <c r="K1393" i="10"/>
  <c r="K1394" i="10"/>
  <c r="K1395" i="10"/>
  <c r="K1396" i="10"/>
  <c r="K1397" i="10"/>
  <c r="K1398" i="10"/>
  <c r="K1399" i="10"/>
  <c r="K1400" i="10"/>
  <c r="K1401" i="10"/>
  <c r="K1402" i="10"/>
  <c r="K1403" i="10"/>
  <c r="K1404" i="10"/>
  <c r="K1405" i="10"/>
  <c r="K1406" i="10"/>
  <c r="K1407" i="10"/>
  <c r="K1408" i="10"/>
  <c r="K1409" i="10"/>
  <c r="K1410" i="10"/>
  <c r="K1411" i="10"/>
  <c r="K1412" i="10"/>
  <c r="K1413" i="10"/>
  <c r="K1414" i="10"/>
  <c r="K1415" i="10"/>
  <c r="K1416" i="10"/>
  <c r="K1417" i="10"/>
  <c r="K1418" i="10"/>
  <c r="K1419" i="10"/>
  <c r="K1420" i="10"/>
  <c r="K1421" i="10"/>
  <c r="K1422" i="10"/>
  <c r="K1423" i="10"/>
  <c r="K1424" i="10"/>
  <c r="K1425" i="10"/>
  <c r="K1426" i="10"/>
  <c r="K1427" i="10"/>
  <c r="K1428" i="10"/>
  <c r="K1429" i="10"/>
  <c r="K1430" i="10"/>
  <c r="K1431" i="10"/>
  <c r="K1432" i="10"/>
  <c r="K1433" i="10"/>
  <c r="K1434" i="10"/>
  <c r="K1435" i="10"/>
  <c r="K1436" i="10"/>
  <c r="K1437" i="10"/>
  <c r="K1438" i="10"/>
  <c r="K1439" i="10"/>
  <c r="K1440" i="10"/>
  <c r="K1441" i="10"/>
  <c r="K1442" i="10"/>
  <c r="K1443" i="10"/>
  <c r="K1444" i="10"/>
  <c r="K1445" i="10"/>
  <c r="K1446" i="10"/>
  <c r="K1447" i="10"/>
  <c r="K1448" i="10"/>
  <c r="K1449" i="10"/>
  <c r="K1450" i="10"/>
  <c r="K1451" i="10"/>
  <c r="K1452" i="10"/>
  <c r="K1453" i="10"/>
  <c r="K1454" i="10"/>
  <c r="K1455" i="10"/>
  <c r="K1456" i="10"/>
  <c r="K1457" i="10"/>
  <c r="K1458" i="10"/>
  <c r="K1459" i="10"/>
  <c r="K1460" i="10"/>
  <c r="K1461" i="10"/>
  <c r="K1462" i="10"/>
  <c r="K1463" i="10"/>
  <c r="K1464" i="10"/>
  <c r="K1465" i="10"/>
  <c r="K1466" i="10"/>
  <c r="K1467" i="10"/>
  <c r="K1468" i="10"/>
  <c r="K1469" i="10"/>
  <c r="K1470" i="10"/>
  <c r="K1471" i="10"/>
  <c r="K1472" i="10"/>
  <c r="K1473" i="10"/>
  <c r="K1474" i="10"/>
  <c r="K1475" i="10"/>
  <c r="K1476" i="10"/>
  <c r="K1477" i="10"/>
  <c r="K1478" i="10"/>
  <c r="K1479" i="10"/>
  <c r="K1480" i="10"/>
  <c r="K1481" i="10"/>
  <c r="K1482" i="10"/>
  <c r="K1483" i="10"/>
  <c r="K1484" i="10"/>
  <c r="K1485" i="10"/>
  <c r="K1486" i="10"/>
  <c r="K1487" i="10"/>
  <c r="K1488" i="10"/>
  <c r="K1489" i="10"/>
  <c r="K1490" i="10"/>
  <c r="K1491" i="10"/>
  <c r="K1492" i="10"/>
  <c r="K1493" i="10"/>
  <c r="K1494" i="10"/>
  <c r="K1495" i="10"/>
  <c r="K1496" i="10"/>
  <c r="K1497" i="10"/>
  <c r="K1498" i="10"/>
  <c r="K1499" i="10"/>
  <c r="K1500" i="10"/>
  <c r="K1501" i="10"/>
  <c r="K1502" i="10"/>
  <c r="K1503" i="10"/>
  <c r="K1504" i="10"/>
  <c r="K1505" i="10"/>
  <c r="K1506" i="10"/>
  <c r="K1507" i="10"/>
  <c r="K1508" i="10"/>
  <c r="K1509" i="10"/>
  <c r="K1510" i="10"/>
  <c r="K1511" i="10"/>
  <c r="K1512" i="10"/>
  <c r="K1513" i="10"/>
  <c r="K1514" i="10"/>
  <c r="K1515" i="10"/>
  <c r="K1516" i="10"/>
  <c r="K1517" i="10"/>
  <c r="K1518" i="10"/>
  <c r="K1519" i="10"/>
  <c r="K1520" i="10"/>
  <c r="K1521" i="10"/>
  <c r="K1522" i="10"/>
  <c r="K1523" i="10"/>
  <c r="K1524" i="10"/>
  <c r="K1525" i="10"/>
  <c r="K1526" i="10"/>
  <c r="K1527" i="10"/>
  <c r="K1528" i="10"/>
  <c r="K1529" i="10"/>
  <c r="K1530" i="10"/>
  <c r="K1531" i="10"/>
  <c r="K1532" i="10"/>
  <c r="K1533" i="10"/>
  <c r="K1534" i="10"/>
  <c r="K1535" i="10"/>
  <c r="K1536" i="10"/>
  <c r="K1537" i="10"/>
  <c r="K1538" i="10"/>
  <c r="K1539" i="10"/>
  <c r="K1540" i="10"/>
  <c r="K1541" i="10"/>
  <c r="K1542" i="10"/>
  <c r="K1543" i="10"/>
  <c r="K1544" i="10"/>
  <c r="K1545" i="10"/>
  <c r="K1546" i="10"/>
  <c r="K1547" i="10"/>
  <c r="K1548" i="10"/>
  <c r="K1549" i="10"/>
  <c r="K1550" i="10"/>
  <c r="K1551" i="10"/>
  <c r="K1552" i="10"/>
  <c r="K1553" i="10"/>
  <c r="K1554" i="10"/>
  <c r="K1555" i="10"/>
  <c r="K1556" i="10"/>
  <c r="K1557" i="10"/>
  <c r="K1558" i="10"/>
  <c r="K1559" i="10"/>
  <c r="K1560" i="10"/>
  <c r="K1561" i="10"/>
  <c r="K1562" i="10"/>
  <c r="K1563" i="10"/>
  <c r="K1564" i="10"/>
  <c r="K1565" i="10"/>
  <c r="K1566" i="10"/>
  <c r="K1567" i="10"/>
  <c r="K1568" i="10"/>
  <c r="K1569" i="10"/>
  <c r="K1570" i="10"/>
  <c r="K1571" i="10"/>
  <c r="K1572" i="10"/>
  <c r="K1573" i="10"/>
  <c r="K1574" i="10"/>
  <c r="K1575" i="10"/>
  <c r="K1576" i="10"/>
  <c r="K1577" i="10"/>
  <c r="K1578" i="10"/>
  <c r="K1579" i="10"/>
  <c r="K1580" i="10"/>
  <c r="K1581" i="10"/>
  <c r="K1582" i="10"/>
  <c r="K1583" i="10"/>
  <c r="K1584" i="10"/>
  <c r="K1585" i="10"/>
  <c r="K1586" i="10"/>
  <c r="K1587" i="10"/>
  <c r="K1588" i="10"/>
  <c r="K1589" i="10"/>
  <c r="K1590" i="10"/>
  <c r="K1591" i="10"/>
  <c r="K1592" i="10"/>
  <c r="K1593" i="10"/>
  <c r="K1594" i="10"/>
  <c r="K1595" i="10"/>
  <c r="K1596" i="10"/>
  <c r="K1597" i="10"/>
  <c r="K1598" i="10"/>
  <c r="K1599" i="10"/>
  <c r="K1600" i="10"/>
  <c r="K1601" i="10"/>
  <c r="K1602" i="10"/>
  <c r="K1603" i="10"/>
  <c r="K1604" i="10"/>
  <c r="K1605" i="10"/>
  <c r="K1606" i="10"/>
  <c r="K1607" i="10"/>
  <c r="K1608" i="10"/>
  <c r="K1609" i="10"/>
  <c r="K1610" i="10"/>
  <c r="K1611" i="10"/>
  <c r="K1612" i="10"/>
  <c r="K1613" i="10"/>
  <c r="K1614" i="10"/>
  <c r="K1615" i="10"/>
  <c r="K1616" i="10"/>
  <c r="K1617" i="10"/>
  <c r="K1618" i="10"/>
  <c r="K1619" i="10"/>
  <c r="K1620" i="10"/>
  <c r="K1621" i="10"/>
  <c r="K1622" i="10"/>
  <c r="K1623" i="10"/>
  <c r="K1624" i="10"/>
  <c r="K1625" i="10"/>
  <c r="K1626" i="10"/>
  <c r="K1627" i="10"/>
  <c r="K1628" i="10"/>
  <c r="K1629" i="10"/>
  <c r="K1630" i="10"/>
  <c r="K1631" i="10"/>
  <c r="K1632" i="10"/>
  <c r="K1633" i="10"/>
  <c r="K1634" i="10"/>
  <c r="K1635" i="10"/>
  <c r="K1636" i="10"/>
  <c r="K1637" i="10"/>
  <c r="K1638" i="10"/>
  <c r="K1639" i="10"/>
  <c r="K1640" i="10"/>
  <c r="K1641" i="10"/>
  <c r="K1642" i="10"/>
  <c r="K1643" i="10"/>
  <c r="K1644" i="10"/>
  <c r="K1645" i="10"/>
  <c r="K1646" i="10"/>
  <c r="K1647" i="10"/>
  <c r="K1648" i="10"/>
  <c r="K1649" i="10"/>
  <c r="K1650" i="10"/>
  <c r="K1651" i="10"/>
  <c r="K1652" i="10"/>
  <c r="K1653" i="10"/>
  <c r="K1654" i="10"/>
  <c r="K1655" i="10"/>
  <c r="K1656" i="10"/>
  <c r="K1657" i="10"/>
  <c r="K1658" i="10"/>
  <c r="K1659" i="10"/>
  <c r="K1660" i="10"/>
  <c r="K1661" i="10"/>
  <c r="K1662" i="10"/>
  <c r="K1663" i="10"/>
  <c r="K1664" i="10"/>
  <c r="K1665" i="10"/>
  <c r="K1666" i="10"/>
  <c r="K1667" i="10"/>
  <c r="K1668" i="10"/>
  <c r="K1669" i="10"/>
  <c r="K1670" i="10"/>
  <c r="K1671" i="10"/>
  <c r="K1672" i="10"/>
  <c r="K1673" i="10"/>
  <c r="K1674" i="10"/>
  <c r="K1675" i="10"/>
  <c r="K1676" i="10"/>
  <c r="K1677" i="10"/>
  <c r="K1678" i="10"/>
  <c r="K1679" i="10"/>
  <c r="K1680" i="10"/>
  <c r="K1681" i="10"/>
  <c r="K1682" i="10"/>
  <c r="K1683" i="10"/>
  <c r="K1684" i="10"/>
  <c r="K1685" i="10"/>
  <c r="K1686" i="10"/>
  <c r="K1687" i="10"/>
  <c r="K1688" i="10"/>
  <c r="K1689" i="10"/>
  <c r="K1690" i="10"/>
  <c r="Q9" i="10"/>
  <c r="Q10" i="10"/>
  <c r="Q11" i="10"/>
  <c r="Q12" i="10"/>
  <c r="Q13" i="10"/>
  <c r="Q14" i="10"/>
  <c r="Q15" i="10"/>
  <c r="Q16" i="10"/>
  <c r="Q17" i="10"/>
  <c r="Q18" i="10"/>
  <c r="Q19" i="10"/>
  <c r="Q20" i="10"/>
  <c r="Q21" i="10"/>
  <c r="Q28" i="10"/>
  <c r="Q29" i="10"/>
  <c r="Q30" i="10"/>
  <c r="Q31" i="10"/>
  <c r="Q32" i="10"/>
  <c r="Q33" i="10"/>
  <c r="Q34" i="10"/>
  <c r="Q35" i="10"/>
  <c r="Q36" i="10"/>
  <c r="Q37" i="10"/>
  <c r="Q38" i="10"/>
  <c r="Q39" i="10"/>
  <c r="Q40" i="10"/>
  <c r="Q41" i="10"/>
  <c r="Q42" i="10"/>
  <c r="Q43" i="10"/>
  <c r="Q44" i="10"/>
  <c r="Q45" i="10"/>
  <c r="Q46" i="10"/>
  <c r="Q47" i="10"/>
  <c r="Q48" i="10"/>
  <c r="Q49" i="10"/>
  <c r="Q50" i="10"/>
  <c r="Q51" i="10"/>
  <c r="Q52" i="10"/>
  <c r="Q53" i="10"/>
  <c r="Q54" i="10"/>
  <c r="Q55" i="10"/>
  <c r="Q56" i="10"/>
  <c r="Q57" i="10"/>
  <c r="Q58" i="10"/>
  <c r="Q59" i="10"/>
  <c r="Q60" i="10"/>
  <c r="Q61" i="10"/>
  <c r="Q62" i="10"/>
  <c r="Q63" i="10"/>
  <c r="Q64" i="10"/>
  <c r="Q65" i="10"/>
  <c r="Q66" i="10"/>
  <c r="Q67" i="10"/>
  <c r="Q68" i="10"/>
  <c r="Q69" i="10"/>
  <c r="Q70" i="10"/>
  <c r="Q71" i="10"/>
  <c r="Q72" i="10"/>
  <c r="Q73" i="10"/>
  <c r="Q74" i="10"/>
  <c r="Q75" i="10"/>
  <c r="Q76" i="10"/>
  <c r="Q77" i="10"/>
  <c r="Q78" i="10"/>
  <c r="Q79" i="10"/>
  <c r="Q80" i="10"/>
  <c r="Q81" i="10"/>
  <c r="Q82" i="10"/>
  <c r="Q83" i="10"/>
  <c r="Q84" i="10"/>
  <c r="Q85" i="10"/>
  <c r="Q86" i="10"/>
  <c r="Q87" i="10"/>
  <c r="Q88" i="10"/>
  <c r="Q89" i="10"/>
  <c r="Q90" i="10"/>
  <c r="Q91" i="10"/>
  <c r="Q92" i="10"/>
  <c r="Q93" i="10"/>
  <c r="Q94" i="10"/>
  <c r="Q95" i="10"/>
  <c r="Q96" i="10"/>
  <c r="Q97" i="10"/>
  <c r="Q98" i="10"/>
  <c r="Q99" i="10"/>
  <c r="Q100" i="10"/>
  <c r="Q101" i="10"/>
  <c r="Q102" i="10"/>
  <c r="Q103" i="10"/>
  <c r="Q104" i="10"/>
  <c r="Q105" i="10"/>
  <c r="Q106" i="10"/>
  <c r="Q107" i="10"/>
  <c r="Q108" i="10"/>
  <c r="Q109" i="10"/>
  <c r="Q110" i="10"/>
  <c r="Q111" i="10"/>
  <c r="Q112" i="10"/>
  <c r="Q113" i="10"/>
  <c r="Q114" i="10"/>
  <c r="Q115" i="10"/>
  <c r="Q116" i="10"/>
  <c r="Q117" i="10"/>
  <c r="Q118" i="10"/>
  <c r="Q119" i="10"/>
  <c r="Q120" i="10"/>
  <c r="Q121" i="10"/>
  <c r="Q122" i="10"/>
  <c r="Q123" i="10"/>
  <c r="Q124" i="10"/>
  <c r="Q125" i="10"/>
  <c r="Q126" i="10"/>
  <c r="Q127" i="10"/>
  <c r="Q128" i="10"/>
  <c r="Q129" i="10"/>
  <c r="Q130" i="10"/>
  <c r="Q131" i="10"/>
  <c r="Q132" i="10"/>
  <c r="Q133" i="10"/>
  <c r="Q134" i="10"/>
  <c r="Q135" i="10"/>
  <c r="Q136" i="10"/>
  <c r="Q137" i="10"/>
  <c r="Q138" i="10"/>
  <c r="Q139" i="10"/>
  <c r="Q140" i="10"/>
  <c r="Q141" i="10"/>
  <c r="Q142" i="10"/>
  <c r="Q143" i="10"/>
  <c r="Q144" i="10"/>
  <c r="Q145" i="10"/>
  <c r="Q146" i="10"/>
  <c r="Q147" i="10"/>
  <c r="Q148" i="10"/>
  <c r="Q149" i="10"/>
  <c r="Q150" i="10"/>
  <c r="Q151" i="10"/>
  <c r="Q152" i="10"/>
  <c r="Q153" i="10"/>
  <c r="Q154" i="10"/>
  <c r="Q155" i="10"/>
  <c r="Q156" i="10"/>
  <c r="Q157" i="10"/>
  <c r="Q158" i="10"/>
  <c r="Q159" i="10"/>
  <c r="Q160" i="10"/>
  <c r="Q161" i="10"/>
  <c r="Q162" i="10"/>
  <c r="Q163" i="10"/>
  <c r="Q164" i="10"/>
  <c r="Q165" i="10"/>
  <c r="Q166" i="10"/>
  <c r="Q167" i="10"/>
  <c r="Q168" i="10"/>
  <c r="Q169" i="10"/>
  <c r="Q170" i="10"/>
  <c r="Q171" i="10"/>
  <c r="Q172" i="10"/>
  <c r="Q173" i="10"/>
  <c r="Q174" i="10"/>
  <c r="Q175" i="10"/>
  <c r="Q176" i="10"/>
  <c r="Q177" i="10"/>
  <c r="Q178" i="10"/>
  <c r="Q179" i="10"/>
  <c r="Q180" i="10"/>
  <c r="Q181" i="10"/>
  <c r="Q182" i="10"/>
  <c r="Q183" i="10"/>
  <c r="Q184" i="10"/>
  <c r="Q185" i="10"/>
  <c r="Q186" i="10"/>
  <c r="Q187" i="10"/>
  <c r="Q188" i="10"/>
  <c r="Q189" i="10"/>
  <c r="Q190" i="10"/>
  <c r="Q191" i="10"/>
  <c r="Q192" i="10"/>
  <c r="Q193" i="10"/>
  <c r="Q194" i="10"/>
  <c r="Q195" i="10"/>
  <c r="Q196" i="10"/>
  <c r="Q197" i="10"/>
  <c r="Q198" i="10"/>
  <c r="Q199" i="10"/>
  <c r="Q200" i="10"/>
  <c r="Q201" i="10"/>
  <c r="Q202" i="10"/>
  <c r="Q203" i="10"/>
  <c r="Q204" i="10"/>
  <c r="Q205" i="10"/>
  <c r="Q206" i="10"/>
  <c r="Q207" i="10"/>
  <c r="Q208" i="10"/>
  <c r="Q209" i="10"/>
  <c r="Q210" i="10"/>
  <c r="Q211" i="10"/>
  <c r="Q212" i="10"/>
  <c r="Q213" i="10"/>
  <c r="Q214" i="10"/>
  <c r="Q215" i="10"/>
  <c r="Q216" i="10"/>
  <c r="Q217" i="10"/>
  <c r="Q218" i="10"/>
  <c r="Q219" i="10"/>
  <c r="Q220" i="10"/>
  <c r="Q221" i="10"/>
  <c r="Q222" i="10"/>
  <c r="Q223" i="10"/>
  <c r="Q224" i="10"/>
  <c r="Q225" i="10"/>
  <c r="Q226" i="10"/>
  <c r="Q227" i="10"/>
  <c r="Q228" i="10"/>
  <c r="Q229" i="10"/>
  <c r="Q230" i="10"/>
  <c r="Q231" i="10"/>
  <c r="Q232" i="10"/>
  <c r="Q233" i="10"/>
  <c r="Q234" i="10"/>
  <c r="Q235" i="10"/>
  <c r="Q236" i="10"/>
  <c r="Q237" i="10"/>
  <c r="Q238" i="10"/>
  <c r="Q239" i="10"/>
  <c r="Q240" i="10"/>
  <c r="Q241" i="10"/>
  <c r="Q242" i="10"/>
  <c r="Q243" i="10"/>
  <c r="Q244" i="10"/>
  <c r="Q245" i="10"/>
  <c r="Q246" i="10"/>
  <c r="Q247" i="10"/>
  <c r="Q248" i="10"/>
  <c r="Q249" i="10"/>
  <c r="Q250" i="10"/>
  <c r="Q251" i="10"/>
  <c r="Q252" i="10"/>
  <c r="Q253" i="10"/>
  <c r="Q254" i="10"/>
  <c r="Q255" i="10"/>
  <c r="Q256" i="10"/>
  <c r="Q257" i="10"/>
  <c r="Q258" i="10"/>
  <c r="Q259" i="10"/>
  <c r="Q260" i="10"/>
  <c r="Q261" i="10"/>
  <c r="Q262" i="10"/>
  <c r="Q263" i="10"/>
  <c r="Q264" i="10"/>
  <c r="Q265" i="10"/>
  <c r="Q266" i="10"/>
  <c r="Q267" i="10"/>
  <c r="Q268" i="10"/>
  <c r="Q269" i="10"/>
  <c r="Q270" i="10"/>
  <c r="Q271" i="10"/>
  <c r="Q272" i="10"/>
  <c r="Q273" i="10"/>
  <c r="Q274" i="10"/>
  <c r="Q275" i="10"/>
  <c r="Q276" i="10"/>
  <c r="Q277" i="10"/>
  <c r="Q278" i="10"/>
  <c r="Q279" i="10"/>
  <c r="Q280" i="10"/>
  <c r="Q281" i="10"/>
  <c r="Q282" i="10"/>
  <c r="Q283" i="10"/>
  <c r="Q284" i="10"/>
  <c r="Q285" i="10"/>
  <c r="Q286" i="10"/>
  <c r="Q287" i="10"/>
  <c r="Q288" i="10"/>
  <c r="Q289" i="10"/>
  <c r="Q290" i="10"/>
  <c r="Q291" i="10"/>
  <c r="Q292" i="10"/>
  <c r="Q293" i="10"/>
  <c r="Q294" i="10"/>
  <c r="Q295" i="10"/>
  <c r="Q296" i="10"/>
  <c r="Q297" i="10"/>
  <c r="Q298" i="10"/>
  <c r="Q299" i="10"/>
  <c r="Q300" i="10"/>
  <c r="Q301" i="10"/>
  <c r="Q302" i="10"/>
  <c r="Q303" i="10"/>
  <c r="Q304" i="10"/>
  <c r="Q305" i="10"/>
  <c r="Q306" i="10"/>
  <c r="Q307" i="10"/>
  <c r="Q308" i="10"/>
  <c r="Q309" i="10"/>
  <c r="Q310" i="10"/>
  <c r="Q311" i="10"/>
  <c r="Q312" i="10"/>
  <c r="Q313" i="10"/>
  <c r="Q314" i="10"/>
  <c r="Q315" i="10"/>
  <c r="Q316" i="10"/>
  <c r="Q317" i="10"/>
  <c r="Q318" i="10"/>
  <c r="Q319" i="10"/>
  <c r="Q320" i="10"/>
  <c r="Q321" i="10"/>
  <c r="Q322" i="10"/>
  <c r="Q323" i="10"/>
  <c r="Q324" i="10"/>
  <c r="Q325" i="10"/>
  <c r="Q326" i="10"/>
  <c r="Q327" i="10"/>
  <c r="Q328" i="10"/>
  <c r="Q329" i="10"/>
  <c r="Q330" i="10"/>
  <c r="Q331" i="10"/>
  <c r="Q332" i="10"/>
  <c r="Q333" i="10"/>
  <c r="Q334" i="10"/>
  <c r="Q335" i="10"/>
  <c r="Q336" i="10"/>
  <c r="Q337" i="10"/>
  <c r="Q338" i="10"/>
  <c r="Q339" i="10"/>
  <c r="Q340" i="10"/>
  <c r="Q341" i="10"/>
  <c r="Q342" i="10"/>
  <c r="Q343" i="10"/>
  <c r="Q344" i="10"/>
  <c r="Q345" i="10"/>
  <c r="Q346" i="10"/>
  <c r="Q347" i="10"/>
  <c r="Q348" i="10"/>
  <c r="Q349" i="10"/>
  <c r="Q350" i="10"/>
  <c r="Q351" i="10"/>
  <c r="Q352" i="10"/>
  <c r="Q353" i="10"/>
  <c r="Q354" i="10"/>
  <c r="Q355" i="10"/>
  <c r="Q356" i="10"/>
  <c r="Q357" i="10"/>
  <c r="Q358" i="10"/>
  <c r="Q359" i="10"/>
  <c r="Q360" i="10"/>
  <c r="Q361" i="10"/>
  <c r="Q362" i="10"/>
  <c r="Q363" i="10"/>
  <c r="Q364" i="10"/>
  <c r="Q365" i="10"/>
  <c r="Q366" i="10"/>
  <c r="Q367" i="10"/>
  <c r="Q368" i="10"/>
  <c r="Q369" i="10"/>
  <c r="Q370" i="10"/>
  <c r="Q371" i="10"/>
  <c r="Q372" i="10"/>
  <c r="Q373" i="10"/>
  <c r="Q374" i="10"/>
  <c r="Q375" i="10"/>
  <c r="Q376" i="10"/>
  <c r="Q377" i="10"/>
  <c r="Q378" i="10"/>
  <c r="Q379" i="10"/>
  <c r="Q380" i="10"/>
  <c r="Q381" i="10"/>
  <c r="Q382" i="10"/>
  <c r="Q383" i="10"/>
  <c r="Q384" i="10"/>
  <c r="Q385" i="10"/>
  <c r="Q386" i="10"/>
  <c r="Q387" i="10"/>
  <c r="Q388" i="10"/>
  <c r="Q389" i="10"/>
  <c r="Q390" i="10"/>
  <c r="Q391" i="10"/>
  <c r="Q392" i="10"/>
  <c r="Q393" i="10"/>
  <c r="Q394" i="10"/>
  <c r="Q395" i="10"/>
  <c r="Q396" i="10"/>
  <c r="Q397" i="10"/>
  <c r="Q398" i="10"/>
  <c r="Q399" i="10"/>
  <c r="Q400" i="10"/>
  <c r="Q401" i="10"/>
  <c r="Q402" i="10"/>
  <c r="Q403" i="10"/>
  <c r="Q404" i="10"/>
  <c r="Q405" i="10"/>
  <c r="Q406" i="10"/>
  <c r="Q407" i="10"/>
  <c r="Q408" i="10"/>
  <c r="Q409" i="10"/>
  <c r="Q410" i="10"/>
  <c r="Q411" i="10"/>
  <c r="Q412" i="10"/>
  <c r="Q413" i="10"/>
  <c r="Q414" i="10"/>
  <c r="Q415" i="10"/>
  <c r="Q416" i="10"/>
  <c r="Q417" i="10"/>
  <c r="Q418" i="10"/>
  <c r="Q419" i="10"/>
  <c r="Q420" i="10"/>
  <c r="Q421" i="10"/>
  <c r="Q422" i="10"/>
  <c r="Q423" i="10"/>
  <c r="Q424" i="10"/>
  <c r="Q425" i="10"/>
  <c r="Q426" i="10"/>
  <c r="Q427" i="10"/>
  <c r="Q428" i="10"/>
  <c r="Q429" i="10"/>
  <c r="Q430" i="10"/>
  <c r="Q431" i="10"/>
  <c r="Q432" i="10"/>
  <c r="Q433" i="10"/>
  <c r="Q434" i="10"/>
  <c r="Q435" i="10"/>
  <c r="Q436" i="10"/>
  <c r="Q437" i="10"/>
  <c r="Q438" i="10"/>
  <c r="Q439" i="10"/>
  <c r="Q440" i="10"/>
  <c r="Q441" i="10"/>
  <c r="Q442" i="10"/>
  <c r="Q443" i="10"/>
  <c r="Q444" i="10"/>
  <c r="Q445" i="10"/>
  <c r="Q446" i="10"/>
  <c r="Q447" i="10"/>
  <c r="Q448" i="10"/>
  <c r="Q449" i="10"/>
  <c r="Q450" i="10"/>
  <c r="Q451" i="10"/>
  <c r="Q452" i="10"/>
  <c r="Q453" i="10"/>
  <c r="Q454" i="10"/>
  <c r="Q455" i="10"/>
  <c r="Q456" i="10"/>
  <c r="Q457" i="10"/>
  <c r="Q458" i="10"/>
  <c r="Q459" i="10"/>
  <c r="Q460" i="10"/>
  <c r="Q461" i="10"/>
  <c r="Q462" i="10"/>
  <c r="Q463" i="10"/>
  <c r="Q464" i="10"/>
  <c r="Q465" i="10"/>
  <c r="Q466" i="10"/>
  <c r="Q467" i="10"/>
  <c r="Q468" i="10"/>
  <c r="Q469" i="10"/>
  <c r="Q470" i="10"/>
  <c r="Q471" i="10"/>
  <c r="Q472" i="10"/>
  <c r="Q473" i="10"/>
  <c r="Q474" i="10"/>
  <c r="Q475" i="10"/>
  <c r="Q476" i="10"/>
  <c r="Q477" i="10"/>
  <c r="Q478" i="10"/>
  <c r="Q479" i="10"/>
  <c r="Q480" i="10"/>
  <c r="Q481" i="10"/>
  <c r="Q482" i="10"/>
  <c r="Q483" i="10"/>
  <c r="Q484" i="10"/>
  <c r="Q485" i="10"/>
  <c r="Q486" i="10"/>
  <c r="Q487" i="10"/>
  <c r="Q488" i="10"/>
  <c r="Q489" i="10"/>
  <c r="Q490" i="10"/>
  <c r="Q491" i="10"/>
  <c r="Q492" i="10"/>
  <c r="Q493" i="10"/>
  <c r="Q494" i="10"/>
  <c r="Q495" i="10"/>
  <c r="Q496" i="10"/>
  <c r="Q497" i="10"/>
  <c r="Q498" i="10"/>
  <c r="Q499" i="10"/>
  <c r="Q500" i="10"/>
  <c r="Q501" i="10"/>
  <c r="Q502" i="10"/>
  <c r="Q503" i="10"/>
  <c r="Q504" i="10"/>
  <c r="Q505" i="10"/>
  <c r="Q506" i="10"/>
  <c r="Q507" i="10"/>
  <c r="Q508" i="10"/>
  <c r="Q509" i="10"/>
  <c r="Q510" i="10"/>
  <c r="Q511" i="10"/>
  <c r="Q512" i="10"/>
  <c r="Q513" i="10"/>
  <c r="Q514" i="10"/>
  <c r="Q515" i="10"/>
  <c r="Q516" i="10"/>
  <c r="Q517" i="10"/>
  <c r="Q518" i="10"/>
  <c r="Q519" i="10"/>
  <c r="Q520" i="10"/>
  <c r="Q521" i="10"/>
  <c r="Q522" i="10"/>
  <c r="Q523" i="10"/>
  <c r="Q524" i="10"/>
  <c r="Q525" i="10"/>
  <c r="Q526" i="10"/>
  <c r="Q527" i="10"/>
  <c r="Q528" i="10"/>
  <c r="Q529" i="10"/>
  <c r="Q530" i="10"/>
  <c r="Q531" i="10"/>
  <c r="Q532" i="10"/>
  <c r="Q533" i="10"/>
  <c r="Q534" i="10"/>
  <c r="Q535" i="10"/>
  <c r="Q536" i="10"/>
  <c r="Q537" i="10"/>
  <c r="Q538" i="10"/>
  <c r="Q539" i="10"/>
  <c r="Q540" i="10"/>
  <c r="Q541" i="10"/>
  <c r="Q542" i="10"/>
  <c r="Q543" i="10"/>
  <c r="Q544" i="10"/>
  <c r="Q545" i="10"/>
  <c r="Q546" i="10"/>
  <c r="Q547" i="10"/>
  <c r="Q548" i="10"/>
  <c r="Q549" i="10"/>
  <c r="Q550" i="10"/>
  <c r="Q551" i="10"/>
  <c r="Q552" i="10"/>
  <c r="Q553" i="10"/>
  <c r="Q554" i="10"/>
  <c r="Q555" i="10"/>
  <c r="Q556" i="10"/>
  <c r="Q557" i="10"/>
  <c r="Q558" i="10"/>
  <c r="Q559" i="10"/>
  <c r="Q560" i="10"/>
  <c r="Q561" i="10"/>
  <c r="Q562" i="10"/>
  <c r="Q563" i="10"/>
  <c r="Q564" i="10"/>
  <c r="Q565" i="10"/>
  <c r="Q566" i="10"/>
  <c r="Q567" i="10"/>
  <c r="Q568" i="10"/>
  <c r="Q569" i="10"/>
  <c r="Q570" i="10"/>
  <c r="Q571" i="10"/>
  <c r="Q572" i="10"/>
  <c r="Q573" i="10"/>
  <c r="Q574" i="10"/>
  <c r="Q575" i="10"/>
  <c r="Q576" i="10"/>
  <c r="Q577" i="10"/>
  <c r="Q578" i="10"/>
  <c r="Q579" i="10"/>
  <c r="Q580" i="10"/>
  <c r="Q581" i="10"/>
  <c r="Q582" i="10"/>
  <c r="Q583" i="10"/>
  <c r="Q584" i="10"/>
  <c r="Q585" i="10"/>
  <c r="Q586" i="10"/>
  <c r="Q587" i="10"/>
  <c r="Q588" i="10"/>
  <c r="Q589" i="10"/>
  <c r="Q590" i="10"/>
  <c r="Q591" i="10"/>
  <c r="Q592" i="10"/>
  <c r="Q593" i="10"/>
  <c r="Q594" i="10"/>
  <c r="Q595" i="10"/>
  <c r="Q596" i="10"/>
  <c r="Q597" i="10"/>
  <c r="Q598" i="10"/>
  <c r="Q599" i="10"/>
  <c r="Q600" i="10"/>
  <c r="Q601" i="10"/>
  <c r="Q602" i="10"/>
  <c r="Q603" i="10"/>
  <c r="Q604" i="10"/>
  <c r="Q605" i="10"/>
  <c r="Q606" i="10"/>
  <c r="Q607" i="10"/>
  <c r="Q608" i="10"/>
  <c r="Q609" i="10"/>
  <c r="Q610" i="10"/>
  <c r="Q611" i="10"/>
  <c r="Q612" i="10"/>
  <c r="Q613" i="10"/>
  <c r="Q614" i="10"/>
  <c r="Q615" i="10"/>
  <c r="Q616" i="10"/>
  <c r="Q617" i="10"/>
  <c r="Q618" i="10"/>
  <c r="Q619" i="10"/>
  <c r="Q620" i="10"/>
  <c r="Q621" i="10"/>
  <c r="Q622" i="10"/>
  <c r="Q623" i="10"/>
  <c r="Q624" i="10"/>
  <c r="Q625" i="10"/>
  <c r="Q626" i="10"/>
  <c r="Q627" i="10"/>
  <c r="Q628" i="10"/>
  <c r="Q629" i="10"/>
  <c r="Q630" i="10"/>
  <c r="Q631" i="10"/>
  <c r="Q632" i="10"/>
  <c r="Q633" i="10"/>
  <c r="Q634" i="10"/>
  <c r="Q635" i="10"/>
  <c r="Q636" i="10"/>
  <c r="Q637" i="10"/>
  <c r="Q638" i="10"/>
  <c r="Q639" i="10"/>
  <c r="Q640" i="10"/>
  <c r="Q641" i="10"/>
  <c r="Q642" i="10"/>
  <c r="Q643" i="10"/>
  <c r="Q644" i="10"/>
  <c r="Q645" i="10"/>
  <c r="Q646" i="10"/>
  <c r="Q647" i="10"/>
  <c r="Q648" i="10"/>
  <c r="Q649" i="10"/>
  <c r="Q650" i="10"/>
  <c r="Q651" i="10"/>
  <c r="Q652" i="10"/>
  <c r="Q653" i="10"/>
  <c r="Q654" i="10"/>
  <c r="Q655" i="10"/>
  <c r="Q656" i="10"/>
  <c r="Q657" i="10"/>
  <c r="Q658" i="10"/>
  <c r="Q659" i="10"/>
  <c r="Q660" i="10"/>
  <c r="Q661" i="10"/>
  <c r="Q662" i="10"/>
  <c r="Q663" i="10"/>
  <c r="Q664" i="10"/>
  <c r="Q665" i="10"/>
  <c r="Q666" i="10"/>
  <c r="Q667" i="10"/>
  <c r="Q668" i="10"/>
  <c r="Q669" i="10"/>
  <c r="Q670" i="10"/>
  <c r="Q671" i="10"/>
  <c r="Q672" i="10"/>
  <c r="Q673" i="10"/>
  <c r="Q674" i="10"/>
  <c r="Q675" i="10"/>
  <c r="Q676" i="10"/>
  <c r="Q677" i="10"/>
  <c r="Q678" i="10"/>
  <c r="Q679" i="10"/>
  <c r="Q680" i="10"/>
  <c r="Q681" i="10"/>
  <c r="Q682" i="10"/>
  <c r="Q683" i="10"/>
  <c r="Q684" i="10"/>
  <c r="Q685" i="10"/>
  <c r="Q686" i="10"/>
  <c r="Q687" i="10"/>
  <c r="Q688" i="10"/>
  <c r="Q689" i="10"/>
  <c r="Q690" i="10"/>
  <c r="Q691" i="10"/>
  <c r="Q692" i="10"/>
  <c r="Q693" i="10"/>
  <c r="Q694" i="10"/>
  <c r="Q695" i="10"/>
  <c r="Q696" i="10"/>
  <c r="Q697" i="10"/>
  <c r="Q698" i="10"/>
  <c r="Q699" i="10"/>
  <c r="Q700" i="10"/>
  <c r="Q701" i="10"/>
  <c r="Q702" i="10"/>
  <c r="Q703" i="10"/>
  <c r="Q704" i="10"/>
  <c r="Q705" i="10"/>
  <c r="Q706" i="10"/>
  <c r="Q707" i="10"/>
  <c r="Q708" i="10"/>
  <c r="Q709" i="10"/>
  <c r="Q710" i="10"/>
  <c r="Q711" i="10"/>
  <c r="Q712" i="10"/>
  <c r="Q713" i="10"/>
  <c r="Q714" i="10"/>
  <c r="Q715" i="10"/>
  <c r="Q716" i="10"/>
  <c r="Q717" i="10"/>
  <c r="Q718" i="10"/>
  <c r="Q719" i="10"/>
  <c r="Q720" i="10"/>
  <c r="Q721" i="10"/>
  <c r="Q722" i="10"/>
  <c r="Q723" i="10"/>
  <c r="Q724" i="10"/>
  <c r="Q725" i="10"/>
  <c r="Q726" i="10"/>
  <c r="Q727" i="10"/>
  <c r="Q728" i="10"/>
  <c r="Q729" i="10"/>
  <c r="Q730" i="10"/>
  <c r="Q731" i="10"/>
  <c r="Q732" i="10"/>
  <c r="Q733" i="10"/>
  <c r="Q734" i="10"/>
  <c r="Q735" i="10"/>
  <c r="Q736" i="10"/>
  <c r="Q737" i="10"/>
  <c r="Q738" i="10"/>
  <c r="Q739" i="10"/>
  <c r="Q740" i="10"/>
  <c r="Q741" i="10"/>
  <c r="Q742" i="10"/>
  <c r="Q743" i="10"/>
  <c r="Q744" i="10"/>
  <c r="Q745" i="10"/>
  <c r="Q746" i="10"/>
  <c r="Q747" i="10"/>
  <c r="Q748" i="10"/>
  <c r="Q749" i="10"/>
  <c r="Q750" i="10"/>
  <c r="Q751" i="10"/>
  <c r="Q752" i="10"/>
  <c r="Q753" i="10"/>
  <c r="Q754" i="10"/>
  <c r="Q755" i="10"/>
  <c r="Q756" i="10"/>
  <c r="Q757" i="10"/>
  <c r="Q758" i="10"/>
  <c r="Q759" i="10"/>
  <c r="Q760" i="10"/>
  <c r="Q761" i="10"/>
  <c r="Q762" i="10"/>
  <c r="Q763" i="10"/>
  <c r="Q764" i="10"/>
  <c r="Q765" i="10"/>
  <c r="Q766" i="10"/>
  <c r="Q767" i="10"/>
  <c r="Q768" i="10"/>
  <c r="Q769" i="10"/>
  <c r="Q770" i="10"/>
  <c r="Q771" i="10"/>
  <c r="Q772" i="10"/>
  <c r="Q773" i="10"/>
  <c r="Q774" i="10"/>
  <c r="Q775" i="10"/>
  <c r="Q776" i="10"/>
  <c r="Q777" i="10"/>
  <c r="Q778" i="10"/>
  <c r="Q779" i="10"/>
  <c r="Q780" i="10"/>
  <c r="Q781" i="10"/>
  <c r="Q782" i="10"/>
  <c r="Q783" i="10"/>
  <c r="Q784" i="10"/>
  <c r="Q785" i="10"/>
  <c r="Q786" i="10"/>
  <c r="Q787" i="10"/>
  <c r="Q788" i="10"/>
  <c r="Q789" i="10"/>
  <c r="Q790" i="10"/>
  <c r="Q791" i="10"/>
  <c r="Q792" i="10"/>
  <c r="Q793" i="10"/>
  <c r="Q794" i="10"/>
  <c r="Q795" i="10"/>
  <c r="Q796" i="10"/>
  <c r="Q797" i="10"/>
  <c r="Q798" i="10"/>
  <c r="Q799" i="10"/>
  <c r="Q800" i="10"/>
  <c r="Q801" i="10"/>
  <c r="Q802" i="10"/>
  <c r="Q803" i="10"/>
  <c r="Q804" i="10"/>
  <c r="Q805" i="10"/>
  <c r="Q806" i="10"/>
  <c r="Q807" i="10"/>
  <c r="Q808" i="10"/>
  <c r="Q809" i="10"/>
  <c r="Q810" i="10"/>
  <c r="Q811" i="10"/>
  <c r="Q812" i="10"/>
  <c r="Q813" i="10"/>
  <c r="Q814" i="10"/>
  <c r="Q815" i="10"/>
  <c r="Q816" i="10"/>
  <c r="Q817" i="10"/>
  <c r="Q818" i="10"/>
  <c r="Q819" i="10"/>
  <c r="Q820" i="10"/>
  <c r="Q821" i="10"/>
  <c r="Q822" i="10"/>
  <c r="Q823" i="10"/>
  <c r="Q824" i="10"/>
  <c r="Q825" i="10"/>
  <c r="Q826" i="10"/>
  <c r="Q827" i="10"/>
  <c r="Q828" i="10"/>
  <c r="Q829" i="10"/>
  <c r="Q830" i="10"/>
  <c r="Q831" i="10"/>
  <c r="Q832" i="10"/>
  <c r="Q833" i="10"/>
  <c r="Q834" i="10"/>
  <c r="Q835" i="10"/>
  <c r="Q836" i="10"/>
  <c r="Q837" i="10"/>
  <c r="Q838" i="10"/>
  <c r="Q839" i="10"/>
  <c r="Q840" i="10"/>
  <c r="Q841" i="10"/>
  <c r="Q842" i="10"/>
  <c r="Q843" i="10"/>
  <c r="Q844" i="10"/>
  <c r="Q845" i="10"/>
  <c r="Q846" i="10"/>
  <c r="Q847" i="10"/>
  <c r="Q848" i="10"/>
  <c r="Q849" i="10"/>
  <c r="Q850" i="10"/>
  <c r="Q851" i="10"/>
  <c r="Q852" i="10"/>
  <c r="Q853" i="10"/>
  <c r="Q854" i="10"/>
  <c r="Q855" i="10"/>
  <c r="Q856" i="10"/>
  <c r="Q857" i="10"/>
  <c r="Q858" i="10"/>
  <c r="Q859" i="10"/>
  <c r="Q860" i="10"/>
  <c r="Q861" i="10"/>
  <c r="Q862" i="10"/>
  <c r="Q863" i="10"/>
  <c r="Q864" i="10"/>
  <c r="Q865" i="10"/>
  <c r="Q866" i="10"/>
  <c r="Q867" i="10"/>
  <c r="Q868" i="10"/>
  <c r="Q869" i="10"/>
  <c r="Q870" i="10"/>
  <c r="Q871" i="10"/>
  <c r="Q872" i="10"/>
  <c r="Q873" i="10"/>
  <c r="Q874" i="10"/>
  <c r="Q875" i="10"/>
  <c r="Q876" i="10"/>
  <c r="Q877" i="10"/>
  <c r="Q878" i="10"/>
  <c r="Q879" i="10"/>
  <c r="Q880" i="10"/>
  <c r="Q881" i="10"/>
  <c r="Q882" i="10"/>
  <c r="Q883" i="10"/>
  <c r="Q884" i="10"/>
  <c r="Q885" i="10"/>
  <c r="Q886" i="10"/>
  <c r="Q887" i="10"/>
  <c r="Q888" i="10"/>
  <c r="Q889" i="10"/>
  <c r="Q890" i="10"/>
  <c r="Q891" i="10"/>
  <c r="Q892" i="10"/>
  <c r="Q893" i="10"/>
  <c r="Q894" i="10"/>
  <c r="Q895" i="10"/>
  <c r="Q896" i="10"/>
  <c r="Q897" i="10"/>
  <c r="Q898" i="10"/>
  <c r="Q899" i="10"/>
  <c r="Q900" i="10"/>
  <c r="Q901" i="10"/>
  <c r="Q902" i="10"/>
  <c r="Q903" i="10"/>
  <c r="Q904" i="10"/>
  <c r="Q905" i="10"/>
  <c r="Q906" i="10"/>
  <c r="Q907" i="10"/>
  <c r="Q908" i="10"/>
  <c r="Q909" i="10"/>
  <c r="Q910" i="10"/>
  <c r="Q911" i="10"/>
  <c r="Q912" i="10"/>
  <c r="Q913" i="10"/>
  <c r="Q914" i="10"/>
  <c r="Q915" i="10"/>
  <c r="Q916" i="10"/>
  <c r="Q917" i="10"/>
  <c r="Q918" i="10"/>
  <c r="Q919" i="10"/>
  <c r="Q920" i="10"/>
  <c r="Q921" i="10"/>
  <c r="Q922" i="10"/>
  <c r="Q923" i="10"/>
  <c r="Q924" i="10"/>
  <c r="Q925" i="10"/>
  <c r="Q926" i="10"/>
  <c r="Q927" i="10"/>
  <c r="Q928" i="10"/>
  <c r="Q929" i="10"/>
  <c r="Q930" i="10"/>
  <c r="Q931" i="10"/>
  <c r="Q932" i="10"/>
  <c r="Q933" i="10"/>
  <c r="Q934" i="10"/>
  <c r="Q935" i="10"/>
  <c r="Q936" i="10"/>
  <c r="Q937" i="10"/>
  <c r="Q938" i="10"/>
  <c r="Q939" i="10"/>
  <c r="Q940" i="10"/>
  <c r="Q941" i="10"/>
  <c r="Q942" i="10"/>
  <c r="Q943" i="10"/>
  <c r="Q944" i="10"/>
  <c r="Q945" i="10"/>
  <c r="Q946" i="10"/>
  <c r="Q947" i="10"/>
  <c r="Q948" i="10"/>
  <c r="Q949" i="10"/>
  <c r="Q950" i="10"/>
  <c r="Q951" i="10"/>
  <c r="Q952" i="10"/>
  <c r="Q953" i="10"/>
  <c r="Q954" i="10"/>
  <c r="Q955" i="10"/>
  <c r="Q956" i="10"/>
  <c r="Q957" i="10"/>
  <c r="Q958" i="10"/>
  <c r="Q959" i="10"/>
  <c r="Q960" i="10"/>
  <c r="Q961" i="10"/>
  <c r="Q962" i="10"/>
  <c r="Q963" i="10"/>
  <c r="Q964" i="10"/>
  <c r="Q965" i="10"/>
  <c r="Q966" i="10"/>
  <c r="Q967" i="10"/>
  <c r="Q968" i="10"/>
  <c r="Q969" i="10"/>
  <c r="Q970" i="10"/>
  <c r="Q971" i="10"/>
  <c r="Q972" i="10"/>
  <c r="Q973" i="10"/>
  <c r="Q974" i="10"/>
  <c r="Q975" i="10"/>
  <c r="Q976" i="10"/>
  <c r="Q977" i="10"/>
  <c r="Q978" i="10"/>
  <c r="Q979" i="10"/>
  <c r="Q980" i="10"/>
  <c r="Q981" i="10"/>
  <c r="Q982" i="10"/>
  <c r="Q983" i="10"/>
  <c r="Q984" i="10"/>
  <c r="Q985" i="10"/>
  <c r="Q986" i="10"/>
  <c r="Q987" i="10"/>
  <c r="Q988" i="10"/>
  <c r="Q989" i="10"/>
  <c r="Q990" i="10"/>
  <c r="Q991" i="10"/>
  <c r="Q992" i="10"/>
  <c r="Q993" i="10"/>
  <c r="Q994" i="10"/>
  <c r="Q995" i="10"/>
  <c r="Q996" i="10"/>
  <c r="Q997" i="10"/>
  <c r="Q998" i="10"/>
  <c r="Q999" i="10"/>
  <c r="Q1000" i="10"/>
  <c r="Q1001" i="10"/>
  <c r="Q1002" i="10"/>
  <c r="Q1003" i="10"/>
  <c r="Q1004" i="10"/>
  <c r="Q1005" i="10"/>
  <c r="Q1006" i="10"/>
  <c r="Q1007" i="10"/>
  <c r="Q1008" i="10"/>
  <c r="Q1009" i="10"/>
  <c r="Q1010" i="10"/>
  <c r="Q1011" i="10"/>
  <c r="Q1012" i="10"/>
  <c r="Q1013" i="10"/>
  <c r="Q1014" i="10"/>
  <c r="Q1015" i="10"/>
  <c r="Q1016" i="10"/>
  <c r="Q1017" i="10"/>
  <c r="Q1018" i="10"/>
  <c r="Q1019" i="10"/>
  <c r="Q1020" i="10"/>
  <c r="Q1021" i="10"/>
  <c r="Q1022" i="10"/>
  <c r="Q1023" i="10"/>
  <c r="Q1024" i="10"/>
  <c r="Q1025" i="10"/>
  <c r="Q1026" i="10"/>
  <c r="Q1027" i="10"/>
  <c r="Q1028" i="10"/>
  <c r="Q1029" i="10"/>
  <c r="Q1030" i="10"/>
  <c r="Q1031" i="10"/>
  <c r="Q1032" i="10"/>
  <c r="Q1033" i="10"/>
  <c r="Q1034" i="10"/>
  <c r="Q1035" i="10"/>
  <c r="Q1036" i="10"/>
  <c r="Q1037" i="10"/>
  <c r="Q1038" i="10"/>
  <c r="Q1039" i="10"/>
  <c r="Q1040" i="10"/>
  <c r="Q1041" i="10"/>
  <c r="Q1042" i="10"/>
  <c r="Q1043" i="10"/>
  <c r="Q1044" i="10"/>
  <c r="Q1045" i="10"/>
  <c r="Q1046" i="10"/>
  <c r="Q1047" i="10"/>
  <c r="Q1048" i="10"/>
  <c r="Q1049" i="10"/>
  <c r="Q1050" i="10"/>
  <c r="Q1051" i="10"/>
  <c r="Q1052" i="10"/>
  <c r="Q1053" i="10"/>
  <c r="Q1054" i="10"/>
  <c r="Q1055" i="10"/>
  <c r="Q1056" i="10"/>
  <c r="Q1057" i="10"/>
  <c r="Q1058" i="10"/>
  <c r="Q1059" i="10"/>
  <c r="Q1060" i="10"/>
  <c r="Q1061" i="10"/>
  <c r="Q1062" i="10"/>
  <c r="Q1063" i="10"/>
  <c r="Q1064" i="10"/>
  <c r="Q1065" i="10"/>
  <c r="Q1066" i="10"/>
  <c r="Q1067" i="10"/>
  <c r="Q1068" i="10"/>
  <c r="Q1069" i="10"/>
  <c r="Q1070" i="10"/>
  <c r="Q1071" i="10"/>
  <c r="Q1072" i="10"/>
  <c r="Q1073" i="10"/>
  <c r="Q1074" i="10"/>
  <c r="Q1075" i="10"/>
  <c r="Q1076" i="10"/>
  <c r="Q1077" i="10"/>
  <c r="Q1078" i="10"/>
  <c r="Q1079" i="10"/>
  <c r="Q1080" i="10"/>
  <c r="Q1081" i="10"/>
  <c r="Q1082" i="10"/>
  <c r="Q1083" i="10"/>
  <c r="Q1084" i="10"/>
  <c r="Q1085" i="10"/>
  <c r="Q1086" i="10"/>
  <c r="Q1087" i="10"/>
  <c r="Q1088" i="10"/>
  <c r="Q1089" i="10"/>
  <c r="Q1090" i="10"/>
  <c r="Q1091" i="10"/>
  <c r="Q1092" i="10"/>
  <c r="Q1093" i="10"/>
  <c r="Q1094" i="10"/>
  <c r="Q1095" i="10"/>
  <c r="Q1096" i="10"/>
  <c r="Q1097" i="10"/>
  <c r="Q1098" i="10"/>
  <c r="Q1099" i="10"/>
  <c r="Q1100" i="10"/>
  <c r="Q1101" i="10"/>
  <c r="Q1102" i="10"/>
  <c r="Q1103" i="10"/>
  <c r="Q1104" i="10"/>
  <c r="Q1105" i="10"/>
  <c r="Q1106" i="10"/>
  <c r="Q1107" i="10"/>
  <c r="Q1108" i="10"/>
  <c r="Q1109" i="10"/>
  <c r="Q1110" i="10"/>
  <c r="Q1111" i="10"/>
  <c r="Q1112" i="10"/>
  <c r="Q1113" i="10"/>
  <c r="Q1114" i="10"/>
  <c r="Q1115" i="10"/>
  <c r="Q1116" i="10"/>
  <c r="Q1117" i="10"/>
  <c r="Q1118" i="10"/>
  <c r="Q1119" i="10"/>
  <c r="Q1120" i="10"/>
  <c r="Q1121" i="10"/>
  <c r="Q1122" i="10"/>
  <c r="Q1123" i="10"/>
  <c r="Q1124" i="10"/>
  <c r="Q1125" i="10"/>
  <c r="Q1126" i="10"/>
  <c r="Q1127" i="10"/>
  <c r="Q1128" i="10"/>
  <c r="Q1129" i="10"/>
  <c r="Q1130" i="10"/>
  <c r="Q1131" i="10"/>
  <c r="Q1132" i="10"/>
  <c r="Q1133" i="10"/>
  <c r="Q1134" i="10"/>
  <c r="Q1135" i="10"/>
  <c r="Q1136" i="10"/>
  <c r="Q1137" i="10"/>
  <c r="Q1138" i="10"/>
  <c r="Q1139" i="10"/>
  <c r="Q1140" i="10"/>
  <c r="Q1141" i="10"/>
  <c r="Q1142" i="10"/>
  <c r="Q1143" i="10"/>
  <c r="Q1144" i="10"/>
  <c r="Q1145" i="10"/>
  <c r="Q1146" i="10"/>
  <c r="Q1147" i="10"/>
  <c r="Q1148" i="10"/>
  <c r="Q1149" i="10"/>
  <c r="Q1150" i="10"/>
  <c r="Q1151" i="10"/>
  <c r="Q1152" i="10"/>
  <c r="Q1153" i="10"/>
  <c r="Q1154" i="10"/>
  <c r="Q1155" i="10"/>
  <c r="Q1156" i="10"/>
  <c r="Q1157" i="10"/>
  <c r="Q1158" i="10"/>
  <c r="Q1159" i="10"/>
  <c r="Q1160" i="10"/>
  <c r="Q1161" i="10"/>
  <c r="Q1162" i="10"/>
  <c r="Q1163" i="10"/>
  <c r="Q1164" i="10"/>
  <c r="Q1165" i="10"/>
  <c r="Q1166" i="10"/>
  <c r="Q1167" i="10"/>
  <c r="Q1168" i="10"/>
  <c r="Q1169" i="10"/>
  <c r="Q1170" i="10"/>
  <c r="Q1171" i="10"/>
  <c r="Q1172" i="10"/>
  <c r="Q1173" i="10"/>
  <c r="Q1174" i="10"/>
  <c r="Q1175" i="10"/>
  <c r="Q1176" i="10"/>
  <c r="Q1177" i="10"/>
  <c r="Q1178" i="10"/>
  <c r="Q1179" i="10"/>
  <c r="Q1180" i="10"/>
  <c r="Q1181" i="10"/>
  <c r="Q1182" i="10"/>
  <c r="Q1183" i="10"/>
  <c r="Q1184" i="10"/>
  <c r="Q1185" i="10"/>
  <c r="Q1186" i="10"/>
  <c r="Q1187" i="10"/>
  <c r="Q1188" i="10"/>
  <c r="Q1189" i="10"/>
  <c r="Q1190" i="10"/>
  <c r="Q1191" i="10"/>
  <c r="Q1192" i="10"/>
  <c r="Q1193" i="10"/>
  <c r="Q1194" i="10"/>
  <c r="Q1195" i="10"/>
  <c r="Q1196" i="10"/>
  <c r="Q1197" i="10"/>
  <c r="Q1198" i="10"/>
  <c r="Q1199" i="10"/>
  <c r="Q1200" i="10"/>
  <c r="Q1201" i="10"/>
  <c r="Q1202" i="10"/>
  <c r="Q1203" i="10"/>
  <c r="Q1204" i="10"/>
  <c r="Q1205" i="10"/>
  <c r="Q1206" i="10"/>
  <c r="Q1207" i="10"/>
  <c r="Q1208" i="10"/>
  <c r="Q1209" i="10"/>
  <c r="Q1210" i="10"/>
  <c r="Q1211" i="10"/>
  <c r="Q1212" i="10"/>
  <c r="Q1213" i="10"/>
  <c r="Q1214" i="10"/>
  <c r="Q1215" i="10"/>
  <c r="Q1216" i="10"/>
  <c r="Q1217" i="10"/>
  <c r="Q1218" i="10"/>
  <c r="Q1219" i="10"/>
  <c r="Q1220" i="10"/>
  <c r="Q1221" i="10"/>
  <c r="Q1222" i="10"/>
  <c r="Q1223" i="10"/>
  <c r="Q1224" i="10"/>
  <c r="Q1225" i="10"/>
  <c r="Q1226" i="10"/>
  <c r="Q1227" i="10"/>
  <c r="Q1228" i="10"/>
  <c r="Q1229" i="10"/>
  <c r="Q1230" i="10"/>
  <c r="Q1231" i="10"/>
  <c r="Q1232" i="10"/>
  <c r="Q1233" i="10"/>
  <c r="Q1234" i="10"/>
  <c r="Q1235" i="10"/>
  <c r="Q1236" i="10"/>
  <c r="Q1237" i="10"/>
  <c r="Q1238" i="10"/>
  <c r="Q1239" i="10"/>
  <c r="Q1240" i="10"/>
  <c r="Q1241" i="10"/>
  <c r="Q1242" i="10"/>
  <c r="Q1243" i="10"/>
  <c r="Q1244" i="10"/>
  <c r="Q1245" i="10"/>
  <c r="Q1246" i="10"/>
  <c r="Q1247" i="10"/>
  <c r="Q1248" i="10"/>
  <c r="Q1249" i="10"/>
  <c r="Q1250" i="10"/>
  <c r="Q1251" i="10"/>
  <c r="Q1252" i="10"/>
  <c r="Q1253" i="10"/>
  <c r="Q1254" i="10"/>
  <c r="Q1255" i="10"/>
  <c r="Q1256" i="10"/>
  <c r="Q1257" i="10"/>
  <c r="Q1258" i="10"/>
  <c r="Q1259" i="10"/>
  <c r="Q1260" i="10"/>
  <c r="Q1261" i="10"/>
  <c r="Q1262" i="10"/>
  <c r="Q1263" i="10"/>
  <c r="Q1264" i="10"/>
  <c r="Q1265" i="10"/>
  <c r="Q1266" i="10"/>
  <c r="Q1267" i="10"/>
  <c r="Q1268" i="10"/>
  <c r="Q1269" i="10"/>
  <c r="Q1270" i="10"/>
  <c r="Q1271" i="10"/>
  <c r="Q1272" i="10"/>
  <c r="Q1273" i="10"/>
  <c r="Q1274" i="10"/>
  <c r="Q1275" i="10"/>
  <c r="Q1276" i="10"/>
  <c r="Q1277" i="10"/>
  <c r="Q1278" i="10"/>
  <c r="Q1279" i="10"/>
  <c r="Q1280" i="10"/>
  <c r="Q1281" i="10"/>
  <c r="Q1282" i="10"/>
  <c r="Q1283" i="10"/>
  <c r="Q1284" i="10"/>
  <c r="Q1285" i="10"/>
  <c r="Q1286" i="10"/>
  <c r="Q1287" i="10"/>
  <c r="Q1288" i="10"/>
  <c r="Q1289" i="10"/>
  <c r="Q1290" i="10"/>
  <c r="Q1291" i="10"/>
  <c r="Q1292" i="10"/>
  <c r="Q1293" i="10"/>
  <c r="Q1294" i="10"/>
  <c r="Q1295" i="10"/>
  <c r="Q1296" i="10"/>
  <c r="Q1297" i="10"/>
  <c r="Q1298" i="10"/>
  <c r="Q1299" i="10"/>
  <c r="Q1300" i="10"/>
  <c r="Q1301" i="10"/>
  <c r="Q1302" i="10"/>
  <c r="Q1303" i="10"/>
  <c r="Q1304" i="10"/>
  <c r="Q1305" i="10"/>
  <c r="Q1306" i="10"/>
  <c r="Q1307" i="10"/>
  <c r="Q1308" i="10"/>
  <c r="Q1309" i="10"/>
  <c r="Q1310" i="10"/>
  <c r="Q1311" i="10"/>
  <c r="Q1312" i="10"/>
  <c r="Q1313" i="10"/>
  <c r="Q1314" i="10"/>
  <c r="Q1315" i="10"/>
  <c r="Q1316" i="10"/>
  <c r="Q1317" i="10"/>
  <c r="Q1318" i="10"/>
  <c r="Q1319" i="10"/>
  <c r="Q1320" i="10"/>
  <c r="Q1321" i="10"/>
  <c r="Q1322" i="10"/>
  <c r="Q1323" i="10"/>
  <c r="Q1324" i="10"/>
  <c r="Q1325" i="10"/>
  <c r="Q1326" i="10"/>
  <c r="Q1327" i="10"/>
  <c r="Q1328" i="10"/>
  <c r="Q1329" i="10"/>
  <c r="Q1330" i="10"/>
  <c r="Q1331" i="10"/>
  <c r="Q1332" i="10"/>
  <c r="Q1333" i="10"/>
  <c r="Q1334" i="10"/>
  <c r="Q1335" i="10"/>
  <c r="Q1336" i="10"/>
  <c r="Q1337" i="10"/>
  <c r="Q1338" i="10"/>
  <c r="Q1339" i="10"/>
  <c r="Q1340" i="10"/>
  <c r="Q1341" i="10"/>
  <c r="Q1342" i="10"/>
  <c r="Q1343" i="10"/>
  <c r="Q1344" i="10"/>
  <c r="Q1345" i="10"/>
  <c r="Q1346" i="10"/>
  <c r="Q1347" i="10"/>
  <c r="Q1348" i="10"/>
  <c r="Q1349" i="10"/>
  <c r="Q1350" i="10"/>
  <c r="Q1351" i="10"/>
  <c r="Q1352" i="10"/>
  <c r="Q1353" i="10"/>
  <c r="Q1354" i="10"/>
  <c r="Q1355" i="10"/>
  <c r="Q1356" i="10"/>
  <c r="Q1357" i="10"/>
  <c r="Q1358" i="10"/>
  <c r="Q1359" i="10"/>
  <c r="Q1360" i="10"/>
  <c r="Q1361" i="10"/>
  <c r="Q1362" i="10"/>
  <c r="Q1363" i="10"/>
  <c r="Q1364" i="10"/>
  <c r="Q1365" i="10"/>
  <c r="Q1366" i="10"/>
  <c r="Q1367" i="10"/>
  <c r="Q1368" i="10"/>
  <c r="Q1369" i="10"/>
  <c r="Q1370" i="10"/>
  <c r="Q1371" i="10"/>
  <c r="Q1372" i="10"/>
  <c r="Q1373" i="10"/>
  <c r="Q1374" i="10"/>
  <c r="Q1375" i="10"/>
  <c r="Q1376" i="10"/>
  <c r="Q1377" i="10"/>
  <c r="Q1378" i="10"/>
  <c r="Q1379" i="10"/>
  <c r="Q1380" i="10"/>
  <c r="Q1381" i="10"/>
  <c r="Q1382" i="10"/>
  <c r="Q1383" i="10"/>
  <c r="Q1384" i="10"/>
  <c r="Q1385" i="10"/>
  <c r="Q1386" i="10"/>
  <c r="Q1387" i="10"/>
  <c r="Q1388" i="10"/>
  <c r="Q1389" i="10"/>
  <c r="Q1390" i="10"/>
  <c r="Q1391" i="10"/>
  <c r="Q1392" i="10"/>
  <c r="Q1393" i="10"/>
  <c r="Q1394" i="10"/>
  <c r="Q1395" i="10"/>
  <c r="Q1396" i="10"/>
  <c r="Q1397" i="10"/>
  <c r="Q1398" i="10"/>
  <c r="Q1399" i="10"/>
  <c r="Q1400" i="10"/>
  <c r="Q1401" i="10"/>
  <c r="Q1402" i="10"/>
  <c r="Q1403" i="10"/>
  <c r="Q1404" i="10"/>
  <c r="Q1405" i="10"/>
  <c r="Q1406" i="10"/>
  <c r="Q1407" i="10"/>
  <c r="Q1408" i="10"/>
  <c r="Q1409" i="10"/>
  <c r="Q1410" i="10"/>
  <c r="Q1411" i="10"/>
  <c r="Q1412" i="10"/>
  <c r="Q1413" i="10"/>
  <c r="Q1414" i="10"/>
  <c r="Q1415" i="10"/>
  <c r="Q1416" i="10"/>
  <c r="Q1417" i="10"/>
  <c r="Q1418" i="10"/>
  <c r="Q1419" i="10"/>
  <c r="Q1420" i="10"/>
  <c r="Q1421" i="10"/>
  <c r="Q1422" i="10"/>
  <c r="Q1423" i="10"/>
  <c r="Q1424" i="10"/>
  <c r="Q1425" i="10"/>
  <c r="Q1426" i="10"/>
  <c r="Q1427" i="10"/>
  <c r="Q1428" i="10"/>
  <c r="Q1429" i="10"/>
  <c r="Q1430" i="10"/>
  <c r="Q1431" i="10"/>
  <c r="Q1432" i="10"/>
  <c r="Q1433" i="10"/>
  <c r="Q1434" i="10"/>
  <c r="Q1435" i="10"/>
  <c r="Q1436" i="10"/>
  <c r="Q1437" i="10"/>
  <c r="Q1438" i="10"/>
  <c r="Q1439" i="10"/>
  <c r="Q1440" i="10"/>
  <c r="Q1441" i="10"/>
  <c r="Q1442" i="10"/>
  <c r="Q1443" i="10"/>
  <c r="Q1444" i="10"/>
  <c r="Q1445" i="10"/>
  <c r="Q1446" i="10"/>
  <c r="Q1447" i="10"/>
  <c r="Q1448" i="10"/>
  <c r="Q1449" i="10"/>
  <c r="Q1450" i="10"/>
  <c r="Q1451" i="10"/>
  <c r="Q1452" i="10"/>
  <c r="Q1453" i="10"/>
  <c r="Q1454" i="10"/>
  <c r="Q1455" i="10"/>
  <c r="Q1456" i="10"/>
  <c r="Q1457" i="10"/>
  <c r="Q1458" i="10"/>
  <c r="Q1459" i="10"/>
  <c r="Q1460" i="10"/>
  <c r="Q1461" i="10"/>
  <c r="Q1462" i="10"/>
  <c r="Q1463" i="10"/>
  <c r="Q1464" i="10"/>
  <c r="Q1465" i="10"/>
  <c r="Q1466" i="10"/>
  <c r="Q1467" i="10"/>
  <c r="Q1468" i="10"/>
  <c r="Q1469" i="10"/>
  <c r="Q1470" i="10"/>
  <c r="Q1471" i="10"/>
  <c r="Q1472" i="10"/>
  <c r="Q1473" i="10"/>
  <c r="Q1474" i="10"/>
  <c r="Q1475" i="10"/>
  <c r="Q1476" i="10"/>
  <c r="Q1477" i="10"/>
  <c r="Q1478" i="10"/>
  <c r="Q1479" i="10"/>
  <c r="Q1480" i="10"/>
  <c r="Q1481" i="10"/>
  <c r="Q1482" i="10"/>
  <c r="Q1483" i="10"/>
  <c r="Q1484" i="10"/>
  <c r="Q1485" i="10"/>
  <c r="Q1486" i="10"/>
  <c r="Q1487" i="10"/>
  <c r="Q1488" i="10"/>
  <c r="Q1489" i="10"/>
  <c r="Q1490" i="10"/>
  <c r="Q1491" i="10"/>
  <c r="Q1492" i="10"/>
  <c r="Q1493" i="10"/>
  <c r="Q1494" i="10"/>
  <c r="Q1495" i="10"/>
  <c r="Q1496" i="10"/>
  <c r="Q1497" i="10"/>
  <c r="Q1498" i="10"/>
  <c r="Q1499" i="10"/>
  <c r="Q1500" i="10"/>
  <c r="Q1501" i="10"/>
  <c r="Q1502" i="10"/>
  <c r="Q1503" i="10"/>
  <c r="Q1504" i="10"/>
  <c r="Q1505" i="10"/>
  <c r="Q1506" i="10"/>
  <c r="Q1507" i="10"/>
  <c r="Q1508" i="10"/>
  <c r="Q1509" i="10"/>
  <c r="Q1510" i="10"/>
  <c r="Q1511" i="10"/>
  <c r="Q1512" i="10"/>
  <c r="Q1513" i="10"/>
  <c r="Q1514" i="10"/>
  <c r="Q1515" i="10"/>
  <c r="Q1516" i="10"/>
  <c r="Q1517" i="10"/>
  <c r="Q1518" i="10"/>
  <c r="Q1519" i="10"/>
  <c r="Q1520" i="10"/>
  <c r="Q1521" i="10"/>
  <c r="Q1522" i="10"/>
  <c r="Q1523" i="10"/>
  <c r="Q1524" i="10"/>
  <c r="Q1525" i="10"/>
  <c r="Q1526" i="10"/>
  <c r="Q1527" i="10"/>
  <c r="Q1528" i="10"/>
  <c r="Q1529" i="10"/>
  <c r="Q1530" i="10"/>
  <c r="Q1531" i="10"/>
  <c r="Q1532" i="10"/>
  <c r="Q1533" i="10"/>
  <c r="Q1534" i="10"/>
  <c r="Q1535" i="10"/>
  <c r="Q1536" i="10"/>
  <c r="Q1537" i="10"/>
  <c r="Q1538" i="10"/>
  <c r="Q1539" i="10"/>
  <c r="Q1540" i="10"/>
  <c r="Q1541" i="10"/>
  <c r="Q1542" i="10"/>
  <c r="Q1543" i="10"/>
  <c r="Q1544" i="10"/>
  <c r="Q1545" i="10"/>
  <c r="Q1546" i="10"/>
  <c r="Q1547" i="10"/>
  <c r="Q1548" i="10"/>
  <c r="Q1549" i="10"/>
  <c r="Q1550" i="10"/>
  <c r="Q1551" i="10"/>
  <c r="Q1552" i="10"/>
  <c r="Q1553" i="10"/>
  <c r="Q1554" i="10"/>
  <c r="Q1555" i="10"/>
  <c r="Q1556" i="10"/>
  <c r="Q1557" i="10"/>
  <c r="Q1558" i="10"/>
  <c r="Q1559" i="10"/>
  <c r="Q1560" i="10"/>
  <c r="Q1561" i="10"/>
  <c r="Q1562" i="10"/>
  <c r="Q1563" i="10"/>
  <c r="Q1564" i="10"/>
  <c r="Q1565" i="10"/>
  <c r="Q1566" i="10"/>
  <c r="Q1567" i="10"/>
  <c r="Q1568" i="10"/>
  <c r="Q1569" i="10"/>
  <c r="Q1570" i="10"/>
  <c r="Q1571" i="10"/>
  <c r="Q1572" i="10"/>
  <c r="Q1573" i="10"/>
  <c r="Q1574" i="10"/>
  <c r="Q1575" i="10"/>
  <c r="Q1576" i="10"/>
  <c r="Q1577" i="10"/>
  <c r="Q1578" i="10"/>
  <c r="Q1579" i="10"/>
  <c r="Q1580" i="10"/>
  <c r="Q1581" i="10"/>
  <c r="Q1582" i="10"/>
  <c r="Q1583" i="10"/>
  <c r="Q1584" i="10"/>
  <c r="Q1585" i="10"/>
  <c r="Q1586" i="10"/>
  <c r="Q1587" i="10"/>
  <c r="Q1588" i="10"/>
  <c r="Q1589" i="10"/>
  <c r="Q1590" i="10"/>
  <c r="Q1591" i="10"/>
  <c r="Q1592" i="10"/>
  <c r="Q1593" i="10"/>
  <c r="Q1594" i="10"/>
  <c r="Q1595" i="10"/>
  <c r="Q1596" i="10"/>
  <c r="Q1597" i="10"/>
  <c r="Q1598" i="10"/>
  <c r="Q1599" i="10"/>
  <c r="Q1600" i="10"/>
  <c r="Q1601" i="10"/>
  <c r="Q1602" i="10"/>
  <c r="Q1603" i="10"/>
  <c r="Q1604" i="10"/>
  <c r="Q1605" i="10"/>
  <c r="Q1606" i="10"/>
  <c r="Q1607" i="10"/>
  <c r="Q1608" i="10"/>
  <c r="Q1609" i="10"/>
  <c r="Q1610" i="10"/>
  <c r="Q1611" i="10"/>
  <c r="Q1612" i="10"/>
  <c r="Q1613" i="10"/>
  <c r="Q1614" i="10"/>
  <c r="Q1615" i="10"/>
  <c r="Q1616" i="10"/>
  <c r="Q1617" i="10"/>
  <c r="Q1618" i="10"/>
  <c r="Q1619" i="10"/>
  <c r="Q1620" i="10"/>
  <c r="Q1621" i="10"/>
  <c r="Q1622" i="10"/>
  <c r="Q1623" i="10"/>
  <c r="Q1624" i="10"/>
  <c r="Q1625" i="10"/>
  <c r="Q1626" i="10"/>
  <c r="Q1627" i="10"/>
  <c r="Q1628" i="10"/>
  <c r="Q1629" i="10"/>
  <c r="Q1630" i="10"/>
  <c r="Q1631" i="10"/>
  <c r="Q1632" i="10"/>
  <c r="Q1633" i="10"/>
  <c r="Q1634" i="10"/>
  <c r="Q1635" i="10"/>
  <c r="Q1636" i="10"/>
  <c r="Q1637" i="10"/>
  <c r="Q1638" i="10"/>
  <c r="Q1639" i="10"/>
  <c r="Q1640" i="10"/>
  <c r="Q1641" i="10"/>
  <c r="Q1642" i="10"/>
  <c r="Q1643" i="10"/>
  <c r="Q1644" i="10"/>
  <c r="Q1645" i="10"/>
  <c r="Q1646" i="10"/>
  <c r="Q1647" i="10"/>
  <c r="Q1648" i="10"/>
  <c r="Q1649" i="10"/>
  <c r="Q1650" i="10"/>
  <c r="Q1651" i="10"/>
  <c r="Q1652" i="10"/>
  <c r="Q1653" i="10"/>
  <c r="Q1654" i="10"/>
  <c r="Q1655" i="10"/>
  <c r="Q1656" i="10"/>
  <c r="Q1657" i="10"/>
  <c r="Q1658" i="10"/>
  <c r="Q1659" i="10"/>
  <c r="Q1660" i="10"/>
  <c r="Q1661" i="10"/>
  <c r="Q1662" i="10"/>
  <c r="Q1663" i="10"/>
  <c r="Q1664" i="10"/>
  <c r="Q1665" i="10"/>
  <c r="Q1666" i="10"/>
  <c r="Q1667" i="10"/>
  <c r="Q1668" i="10"/>
  <c r="Q1669" i="10"/>
  <c r="Q1670" i="10"/>
  <c r="Q1671" i="10"/>
  <c r="Q1672" i="10"/>
  <c r="Q1673" i="10"/>
  <c r="Q1674" i="10"/>
  <c r="Q1675" i="10"/>
  <c r="Q1676" i="10"/>
  <c r="Q1677" i="10"/>
  <c r="Q1678" i="10"/>
  <c r="Q1679" i="10"/>
  <c r="Q1680" i="10"/>
  <c r="Q1681" i="10"/>
  <c r="Q1682" i="10"/>
  <c r="Q1683" i="10"/>
  <c r="Q1684" i="10"/>
  <c r="Q1685" i="10"/>
  <c r="Q1686" i="10"/>
  <c r="Q1687" i="10"/>
  <c r="Q1688" i="10"/>
  <c r="Q1689" i="10"/>
  <c r="Q1690" i="10"/>
  <c r="O9" i="10"/>
  <c r="P9" i="10" s="1"/>
  <c r="O10" i="10"/>
  <c r="P10" i="10" s="1"/>
  <c r="O11" i="10"/>
  <c r="P11" i="10" s="1"/>
  <c r="O12" i="10"/>
  <c r="P12" i="10" s="1"/>
  <c r="O13" i="10"/>
  <c r="P13" i="10" s="1"/>
  <c r="O14" i="10"/>
  <c r="P14" i="10" s="1"/>
  <c r="O15" i="10"/>
  <c r="P15" i="10" s="1"/>
  <c r="O16" i="10"/>
  <c r="P16" i="10" s="1"/>
  <c r="O17" i="10"/>
  <c r="P17" i="10" s="1"/>
  <c r="O18" i="10"/>
  <c r="P18" i="10" s="1"/>
  <c r="O19" i="10"/>
  <c r="P19" i="10" s="1"/>
  <c r="O20" i="10"/>
  <c r="P20" i="10" s="1"/>
  <c r="O21" i="10"/>
  <c r="P21" i="10" s="1"/>
  <c r="O28" i="10"/>
  <c r="P28" i="10" s="1"/>
  <c r="O29" i="10"/>
  <c r="P29" i="10" s="1"/>
  <c r="O30" i="10"/>
  <c r="P30" i="10" s="1"/>
  <c r="O31" i="10"/>
  <c r="P31" i="10" s="1"/>
  <c r="O32" i="10"/>
  <c r="P32" i="10" s="1"/>
  <c r="O33" i="10"/>
  <c r="P33" i="10" s="1"/>
  <c r="O34" i="10"/>
  <c r="P34" i="10" s="1"/>
  <c r="O35" i="10"/>
  <c r="P35" i="10" s="1"/>
  <c r="O36" i="10"/>
  <c r="P36" i="10" s="1"/>
  <c r="O37" i="10"/>
  <c r="P37" i="10" s="1"/>
  <c r="O38" i="10"/>
  <c r="P38" i="10" s="1"/>
  <c r="O39" i="10"/>
  <c r="P39" i="10" s="1"/>
  <c r="O40" i="10"/>
  <c r="P40" i="10" s="1"/>
  <c r="O41" i="10"/>
  <c r="P41" i="10" s="1"/>
  <c r="O42" i="10"/>
  <c r="P42" i="10" s="1"/>
  <c r="O43" i="10"/>
  <c r="P43" i="10" s="1"/>
  <c r="O44" i="10"/>
  <c r="P44" i="10" s="1"/>
  <c r="O45" i="10"/>
  <c r="P45" i="10" s="1"/>
  <c r="O46" i="10"/>
  <c r="P46" i="10" s="1"/>
  <c r="O47" i="10"/>
  <c r="P47" i="10" s="1"/>
  <c r="O48" i="10"/>
  <c r="P48" i="10" s="1"/>
  <c r="O49" i="10"/>
  <c r="P49" i="10" s="1"/>
  <c r="O50" i="10"/>
  <c r="P50" i="10" s="1"/>
  <c r="O51" i="10"/>
  <c r="P51" i="10" s="1"/>
  <c r="O52" i="10"/>
  <c r="P52" i="10" s="1"/>
  <c r="O53" i="10"/>
  <c r="P53" i="10" s="1"/>
  <c r="O54" i="10"/>
  <c r="P54" i="10" s="1"/>
  <c r="O55" i="10"/>
  <c r="P55" i="10" s="1"/>
  <c r="O56" i="10"/>
  <c r="P56" i="10" s="1"/>
  <c r="O57" i="10"/>
  <c r="P57" i="10" s="1"/>
  <c r="O58" i="10"/>
  <c r="P58" i="10" s="1"/>
  <c r="O59" i="10"/>
  <c r="P59" i="10" s="1"/>
  <c r="O60" i="10"/>
  <c r="P60" i="10" s="1"/>
  <c r="O61" i="10"/>
  <c r="P61" i="10" s="1"/>
  <c r="O62" i="10"/>
  <c r="P62" i="10" s="1"/>
  <c r="O63" i="10"/>
  <c r="P63" i="10" s="1"/>
  <c r="O64" i="10"/>
  <c r="P64" i="10" s="1"/>
  <c r="O65" i="10"/>
  <c r="P65" i="10" s="1"/>
  <c r="O66" i="10"/>
  <c r="P66" i="10" s="1"/>
  <c r="O67" i="10"/>
  <c r="P67" i="10" s="1"/>
  <c r="O68" i="10"/>
  <c r="P68" i="10" s="1"/>
  <c r="O69" i="10"/>
  <c r="P69" i="10" s="1"/>
  <c r="O70" i="10"/>
  <c r="P70" i="10" s="1"/>
  <c r="O71" i="10"/>
  <c r="P71" i="10" s="1"/>
  <c r="O72" i="10"/>
  <c r="P72" i="10" s="1"/>
  <c r="O73" i="10"/>
  <c r="P73" i="10" s="1"/>
  <c r="O74" i="10"/>
  <c r="P74" i="10" s="1"/>
  <c r="O75" i="10"/>
  <c r="P75" i="10" s="1"/>
  <c r="O76" i="10"/>
  <c r="P76" i="10" s="1"/>
  <c r="O77" i="10"/>
  <c r="P77" i="10" s="1"/>
  <c r="O78" i="10"/>
  <c r="P78" i="10" s="1"/>
  <c r="O79" i="10"/>
  <c r="P79" i="10" s="1"/>
  <c r="O80" i="10"/>
  <c r="P80" i="10" s="1"/>
  <c r="O81" i="10"/>
  <c r="P81" i="10" s="1"/>
  <c r="O82" i="10"/>
  <c r="P82" i="10" s="1"/>
  <c r="O83" i="10"/>
  <c r="P83" i="10" s="1"/>
  <c r="O84" i="10"/>
  <c r="P84" i="10" s="1"/>
  <c r="O85" i="10"/>
  <c r="P85" i="10" s="1"/>
  <c r="O86" i="10"/>
  <c r="P86" i="10" s="1"/>
  <c r="O87" i="10"/>
  <c r="P87" i="10" s="1"/>
  <c r="O88" i="10"/>
  <c r="P88" i="10" s="1"/>
  <c r="O89" i="10"/>
  <c r="P89" i="10" s="1"/>
  <c r="O90" i="10"/>
  <c r="P90" i="10" s="1"/>
  <c r="O91" i="10"/>
  <c r="P91" i="10" s="1"/>
  <c r="O92" i="10"/>
  <c r="P92" i="10" s="1"/>
  <c r="O93" i="10"/>
  <c r="P93" i="10" s="1"/>
  <c r="O94" i="10"/>
  <c r="P94" i="10" s="1"/>
  <c r="O95" i="10"/>
  <c r="P95" i="10" s="1"/>
  <c r="O96" i="10"/>
  <c r="P96" i="10" s="1"/>
  <c r="O97" i="10"/>
  <c r="P97" i="10" s="1"/>
  <c r="O98" i="10"/>
  <c r="P98" i="10" s="1"/>
  <c r="O99" i="10"/>
  <c r="P99" i="10" s="1"/>
  <c r="O100" i="10"/>
  <c r="P100" i="10" s="1"/>
  <c r="O101" i="10"/>
  <c r="P101" i="10" s="1"/>
  <c r="O102" i="10"/>
  <c r="P102" i="10" s="1"/>
  <c r="O103" i="10"/>
  <c r="P103" i="10" s="1"/>
  <c r="O104" i="10"/>
  <c r="P104" i="10" s="1"/>
  <c r="O105" i="10"/>
  <c r="P105" i="10" s="1"/>
  <c r="O106" i="10"/>
  <c r="P106" i="10" s="1"/>
  <c r="O107" i="10"/>
  <c r="P107" i="10" s="1"/>
  <c r="O108" i="10"/>
  <c r="P108" i="10" s="1"/>
  <c r="O109" i="10"/>
  <c r="P109" i="10" s="1"/>
  <c r="O110" i="10"/>
  <c r="P110" i="10" s="1"/>
  <c r="O111" i="10"/>
  <c r="P111" i="10" s="1"/>
  <c r="O112" i="10"/>
  <c r="P112" i="10" s="1"/>
  <c r="O113" i="10"/>
  <c r="P113" i="10" s="1"/>
  <c r="O114" i="10"/>
  <c r="P114" i="10" s="1"/>
  <c r="O115" i="10"/>
  <c r="P115" i="10" s="1"/>
  <c r="O116" i="10"/>
  <c r="P116" i="10" s="1"/>
  <c r="O117" i="10"/>
  <c r="P117" i="10" s="1"/>
  <c r="O118" i="10"/>
  <c r="P118" i="10" s="1"/>
  <c r="O119" i="10"/>
  <c r="P119" i="10" s="1"/>
  <c r="O120" i="10"/>
  <c r="P120" i="10" s="1"/>
  <c r="O121" i="10"/>
  <c r="P121" i="10" s="1"/>
  <c r="O122" i="10"/>
  <c r="P122" i="10" s="1"/>
  <c r="O123" i="10"/>
  <c r="P123" i="10" s="1"/>
  <c r="O124" i="10"/>
  <c r="P124" i="10" s="1"/>
  <c r="O125" i="10"/>
  <c r="P125" i="10" s="1"/>
  <c r="O126" i="10"/>
  <c r="P126" i="10" s="1"/>
  <c r="O127" i="10"/>
  <c r="P127" i="10" s="1"/>
  <c r="O128" i="10"/>
  <c r="P128" i="10" s="1"/>
  <c r="O129" i="10"/>
  <c r="P129" i="10" s="1"/>
  <c r="O130" i="10"/>
  <c r="P130" i="10" s="1"/>
  <c r="O131" i="10"/>
  <c r="P131" i="10" s="1"/>
  <c r="O132" i="10"/>
  <c r="P132" i="10" s="1"/>
  <c r="O133" i="10"/>
  <c r="P133" i="10" s="1"/>
  <c r="O134" i="10"/>
  <c r="P134" i="10" s="1"/>
  <c r="O135" i="10"/>
  <c r="P135" i="10" s="1"/>
  <c r="O136" i="10"/>
  <c r="P136" i="10" s="1"/>
  <c r="O137" i="10"/>
  <c r="P137" i="10" s="1"/>
  <c r="O138" i="10"/>
  <c r="P138" i="10" s="1"/>
  <c r="O139" i="10"/>
  <c r="P139" i="10" s="1"/>
  <c r="O140" i="10"/>
  <c r="P140" i="10" s="1"/>
  <c r="O141" i="10"/>
  <c r="P141" i="10" s="1"/>
  <c r="O142" i="10"/>
  <c r="P142" i="10" s="1"/>
  <c r="O143" i="10"/>
  <c r="P143" i="10" s="1"/>
  <c r="O144" i="10"/>
  <c r="P144" i="10" s="1"/>
  <c r="O145" i="10"/>
  <c r="P145" i="10" s="1"/>
  <c r="O146" i="10"/>
  <c r="P146" i="10" s="1"/>
  <c r="O147" i="10"/>
  <c r="P147" i="10" s="1"/>
  <c r="O148" i="10"/>
  <c r="P148" i="10" s="1"/>
  <c r="O149" i="10"/>
  <c r="P149" i="10" s="1"/>
  <c r="O150" i="10"/>
  <c r="P150" i="10" s="1"/>
  <c r="O151" i="10"/>
  <c r="P151" i="10" s="1"/>
  <c r="O152" i="10"/>
  <c r="P152" i="10" s="1"/>
  <c r="O153" i="10"/>
  <c r="P153" i="10" s="1"/>
  <c r="O154" i="10"/>
  <c r="P154" i="10" s="1"/>
  <c r="O155" i="10"/>
  <c r="P155" i="10" s="1"/>
  <c r="O156" i="10"/>
  <c r="P156" i="10" s="1"/>
  <c r="O157" i="10"/>
  <c r="P157" i="10" s="1"/>
  <c r="O158" i="10"/>
  <c r="P158" i="10" s="1"/>
  <c r="O159" i="10"/>
  <c r="P159" i="10" s="1"/>
  <c r="O160" i="10"/>
  <c r="P160" i="10" s="1"/>
  <c r="O161" i="10"/>
  <c r="P161" i="10" s="1"/>
  <c r="O162" i="10"/>
  <c r="P162" i="10" s="1"/>
  <c r="O163" i="10"/>
  <c r="P163" i="10" s="1"/>
  <c r="O164" i="10"/>
  <c r="P164" i="10" s="1"/>
  <c r="O165" i="10"/>
  <c r="P165" i="10" s="1"/>
  <c r="O166" i="10"/>
  <c r="P166" i="10" s="1"/>
  <c r="O167" i="10"/>
  <c r="P167" i="10" s="1"/>
  <c r="O168" i="10"/>
  <c r="P168" i="10" s="1"/>
  <c r="O169" i="10"/>
  <c r="P169" i="10" s="1"/>
  <c r="O170" i="10"/>
  <c r="P170" i="10" s="1"/>
  <c r="O171" i="10"/>
  <c r="P171" i="10" s="1"/>
  <c r="O172" i="10"/>
  <c r="P172" i="10" s="1"/>
  <c r="O173" i="10"/>
  <c r="P173" i="10" s="1"/>
  <c r="O174" i="10"/>
  <c r="P174" i="10" s="1"/>
  <c r="O175" i="10"/>
  <c r="P175" i="10" s="1"/>
  <c r="O176" i="10"/>
  <c r="P176" i="10" s="1"/>
  <c r="O177" i="10"/>
  <c r="P177" i="10" s="1"/>
  <c r="O178" i="10"/>
  <c r="P178" i="10" s="1"/>
  <c r="O179" i="10"/>
  <c r="P179" i="10" s="1"/>
  <c r="O180" i="10"/>
  <c r="P180" i="10" s="1"/>
  <c r="O181" i="10"/>
  <c r="P181" i="10" s="1"/>
  <c r="O182" i="10"/>
  <c r="P182" i="10" s="1"/>
  <c r="O183" i="10"/>
  <c r="P183" i="10" s="1"/>
  <c r="O184" i="10"/>
  <c r="P184" i="10" s="1"/>
  <c r="O185" i="10"/>
  <c r="P185" i="10" s="1"/>
  <c r="O186" i="10"/>
  <c r="P186" i="10" s="1"/>
  <c r="O187" i="10"/>
  <c r="P187" i="10" s="1"/>
  <c r="O188" i="10"/>
  <c r="P188" i="10" s="1"/>
  <c r="O189" i="10"/>
  <c r="P189" i="10" s="1"/>
  <c r="O190" i="10"/>
  <c r="P190" i="10" s="1"/>
  <c r="O191" i="10"/>
  <c r="P191" i="10" s="1"/>
  <c r="O192" i="10"/>
  <c r="P192" i="10" s="1"/>
  <c r="O193" i="10"/>
  <c r="P193" i="10" s="1"/>
  <c r="O194" i="10"/>
  <c r="P194" i="10" s="1"/>
  <c r="O195" i="10"/>
  <c r="P195" i="10" s="1"/>
  <c r="O196" i="10"/>
  <c r="P196" i="10" s="1"/>
  <c r="O197" i="10"/>
  <c r="P197" i="10" s="1"/>
  <c r="O198" i="10"/>
  <c r="P198" i="10" s="1"/>
  <c r="O199" i="10"/>
  <c r="P199" i="10" s="1"/>
  <c r="O200" i="10"/>
  <c r="P200" i="10" s="1"/>
  <c r="O201" i="10"/>
  <c r="P201" i="10" s="1"/>
  <c r="O202" i="10"/>
  <c r="P202" i="10" s="1"/>
  <c r="O203" i="10"/>
  <c r="P203" i="10" s="1"/>
  <c r="O204" i="10"/>
  <c r="P204" i="10" s="1"/>
  <c r="O205" i="10"/>
  <c r="P205" i="10" s="1"/>
  <c r="O206" i="10"/>
  <c r="P206" i="10" s="1"/>
  <c r="O207" i="10"/>
  <c r="P207" i="10" s="1"/>
  <c r="O208" i="10"/>
  <c r="P208" i="10" s="1"/>
  <c r="O209" i="10"/>
  <c r="P209" i="10" s="1"/>
  <c r="O210" i="10"/>
  <c r="P210" i="10" s="1"/>
  <c r="O211" i="10"/>
  <c r="P211" i="10" s="1"/>
  <c r="O212" i="10"/>
  <c r="P212" i="10" s="1"/>
  <c r="O213" i="10"/>
  <c r="P213" i="10" s="1"/>
  <c r="O214" i="10"/>
  <c r="P214" i="10" s="1"/>
  <c r="O215" i="10"/>
  <c r="P215" i="10" s="1"/>
  <c r="O216" i="10"/>
  <c r="P216" i="10" s="1"/>
  <c r="O217" i="10"/>
  <c r="P217" i="10" s="1"/>
  <c r="O218" i="10"/>
  <c r="P218" i="10" s="1"/>
  <c r="O219" i="10"/>
  <c r="P219" i="10" s="1"/>
  <c r="O220" i="10"/>
  <c r="P220" i="10" s="1"/>
  <c r="O221" i="10"/>
  <c r="P221" i="10" s="1"/>
  <c r="O222" i="10"/>
  <c r="P222" i="10" s="1"/>
  <c r="O223" i="10"/>
  <c r="P223" i="10" s="1"/>
  <c r="O224" i="10"/>
  <c r="P224" i="10" s="1"/>
  <c r="O225" i="10"/>
  <c r="P225" i="10" s="1"/>
  <c r="O226" i="10"/>
  <c r="P226" i="10" s="1"/>
  <c r="O227" i="10"/>
  <c r="P227" i="10" s="1"/>
  <c r="O228" i="10"/>
  <c r="P228" i="10" s="1"/>
  <c r="O229" i="10"/>
  <c r="P229" i="10" s="1"/>
  <c r="O230" i="10"/>
  <c r="P230" i="10" s="1"/>
  <c r="O231" i="10"/>
  <c r="P231" i="10" s="1"/>
  <c r="O232" i="10"/>
  <c r="P232" i="10" s="1"/>
  <c r="O233" i="10"/>
  <c r="P233" i="10" s="1"/>
  <c r="O234" i="10"/>
  <c r="P234" i="10" s="1"/>
  <c r="O235" i="10"/>
  <c r="P235" i="10" s="1"/>
  <c r="O236" i="10"/>
  <c r="P236" i="10" s="1"/>
  <c r="O237" i="10"/>
  <c r="P237" i="10" s="1"/>
  <c r="O238" i="10"/>
  <c r="P238" i="10" s="1"/>
  <c r="O239" i="10"/>
  <c r="P239" i="10" s="1"/>
  <c r="O240" i="10"/>
  <c r="P240" i="10" s="1"/>
  <c r="O241" i="10"/>
  <c r="P241" i="10" s="1"/>
  <c r="O242" i="10"/>
  <c r="P242" i="10" s="1"/>
  <c r="O243" i="10"/>
  <c r="P243" i="10" s="1"/>
  <c r="O244" i="10"/>
  <c r="P244" i="10" s="1"/>
  <c r="O245" i="10"/>
  <c r="P245" i="10" s="1"/>
  <c r="O246" i="10"/>
  <c r="P246" i="10" s="1"/>
  <c r="O247" i="10"/>
  <c r="P247" i="10" s="1"/>
  <c r="O248" i="10"/>
  <c r="P248" i="10" s="1"/>
  <c r="O249" i="10"/>
  <c r="P249" i="10" s="1"/>
  <c r="O250" i="10"/>
  <c r="P250" i="10" s="1"/>
  <c r="O251" i="10"/>
  <c r="P251" i="10" s="1"/>
  <c r="O252" i="10"/>
  <c r="P252" i="10" s="1"/>
  <c r="O253" i="10"/>
  <c r="P253" i="10" s="1"/>
  <c r="O254" i="10"/>
  <c r="P254" i="10" s="1"/>
  <c r="O255" i="10"/>
  <c r="P255" i="10" s="1"/>
  <c r="O256" i="10"/>
  <c r="P256" i="10" s="1"/>
  <c r="O257" i="10"/>
  <c r="P257" i="10" s="1"/>
  <c r="O258" i="10"/>
  <c r="P258" i="10" s="1"/>
  <c r="O259" i="10"/>
  <c r="P259" i="10" s="1"/>
  <c r="O260" i="10"/>
  <c r="P260" i="10" s="1"/>
  <c r="O261" i="10"/>
  <c r="P261" i="10" s="1"/>
  <c r="O262" i="10"/>
  <c r="P262" i="10" s="1"/>
  <c r="O263" i="10"/>
  <c r="P263" i="10" s="1"/>
  <c r="O264" i="10"/>
  <c r="P264" i="10" s="1"/>
  <c r="O265" i="10"/>
  <c r="P265" i="10" s="1"/>
  <c r="O266" i="10"/>
  <c r="P266" i="10" s="1"/>
  <c r="O267" i="10"/>
  <c r="P267" i="10" s="1"/>
  <c r="O268" i="10"/>
  <c r="P268" i="10" s="1"/>
  <c r="O269" i="10"/>
  <c r="P269" i="10" s="1"/>
  <c r="O270" i="10"/>
  <c r="P270" i="10" s="1"/>
  <c r="O271" i="10"/>
  <c r="P271" i="10" s="1"/>
  <c r="O272" i="10"/>
  <c r="P272" i="10" s="1"/>
  <c r="O273" i="10"/>
  <c r="P273" i="10" s="1"/>
  <c r="O274" i="10"/>
  <c r="P274" i="10" s="1"/>
  <c r="O275" i="10"/>
  <c r="P275" i="10" s="1"/>
  <c r="O276" i="10"/>
  <c r="P276" i="10" s="1"/>
  <c r="O277" i="10"/>
  <c r="P277" i="10" s="1"/>
  <c r="O278" i="10"/>
  <c r="P278" i="10" s="1"/>
  <c r="O279" i="10"/>
  <c r="P279" i="10" s="1"/>
  <c r="O280" i="10"/>
  <c r="P280" i="10" s="1"/>
  <c r="O281" i="10"/>
  <c r="P281" i="10" s="1"/>
  <c r="O282" i="10"/>
  <c r="P282" i="10" s="1"/>
  <c r="O283" i="10"/>
  <c r="P283" i="10" s="1"/>
  <c r="O284" i="10"/>
  <c r="P284" i="10" s="1"/>
  <c r="O285" i="10"/>
  <c r="P285" i="10" s="1"/>
  <c r="O286" i="10"/>
  <c r="P286" i="10" s="1"/>
  <c r="O287" i="10"/>
  <c r="P287" i="10" s="1"/>
  <c r="O288" i="10"/>
  <c r="P288" i="10" s="1"/>
  <c r="O289" i="10"/>
  <c r="P289" i="10" s="1"/>
  <c r="O290" i="10"/>
  <c r="P290" i="10" s="1"/>
  <c r="O291" i="10"/>
  <c r="P291" i="10" s="1"/>
  <c r="O292" i="10"/>
  <c r="P292" i="10" s="1"/>
  <c r="O293" i="10"/>
  <c r="P293" i="10" s="1"/>
  <c r="O294" i="10"/>
  <c r="P294" i="10" s="1"/>
  <c r="O295" i="10"/>
  <c r="P295" i="10" s="1"/>
  <c r="O296" i="10"/>
  <c r="P296" i="10" s="1"/>
  <c r="O297" i="10"/>
  <c r="P297" i="10" s="1"/>
  <c r="O298" i="10"/>
  <c r="P298" i="10" s="1"/>
  <c r="O299" i="10"/>
  <c r="P299" i="10" s="1"/>
  <c r="O300" i="10"/>
  <c r="P300" i="10" s="1"/>
  <c r="O301" i="10"/>
  <c r="P301" i="10" s="1"/>
  <c r="O302" i="10"/>
  <c r="P302" i="10" s="1"/>
  <c r="O303" i="10"/>
  <c r="P303" i="10" s="1"/>
  <c r="O304" i="10"/>
  <c r="P304" i="10" s="1"/>
  <c r="O305" i="10"/>
  <c r="P305" i="10" s="1"/>
  <c r="O306" i="10"/>
  <c r="P306" i="10" s="1"/>
  <c r="O307" i="10"/>
  <c r="P307" i="10" s="1"/>
  <c r="O308" i="10"/>
  <c r="P308" i="10" s="1"/>
  <c r="O309" i="10"/>
  <c r="P309" i="10" s="1"/>
  <c r="O310" i="10"/>
  <c r="P310" i="10" s="1"/>
  <c r="O311" i="10"/>
  <c r="P311" i="10" s="1"/>
  <c r="O312" i="10"/>
  <c r="P312" i="10" s="1"/>
  <c r="O313" i="10"/>
  <c r="P313" i="10" s="1"/>
  <c r="O314" i="10"/>
  <c r="P314" i="10" s="1"/>
  <c r="O315" i="10"/>
  <c r="P315" i="10" s="1"/>
  <c r="O316" i="10"/>
  <c r="P316" i="10" s="1"/>
  <c r="O317" i="10"/>
  <c r="P317" i="10" s="1"/>
  <c r="O318" i="10"/>
  <c r="P318" i="10" s="1"/>
  <c r="O319" i="10"/>
  <c r="P319" i="10" s="1"/>
  <c r="O320" i="10"/>
  <c r="P320" i="10" s="1"/>
  <c r="O321" i="10"/>
  <c r="P321" i="10" s="1"/>
  <c r="O322" i="10"/>
  <c r="P322" i="10" s="1"/>
  <c r="O323" i="10"/>
  <c r="P323" i="10" s="1"/>
  <c r="O324" i="10"/>
  <c r="P324" i="10" s="1"/>
  <c r="O325" i="10"/>
  <c r="P325" i="10" s="1"/>
  <c r="O326" i="10"/>
  <c r="P326" i="10" s="1"/>
  <c r="O327" i="10"/>
  <c r="P327" i="10" s="1"/>
  <c r="O328" i="10"/>
  <c r="P328" i="10" s="1"/>
  <c r="O329" i="10"/>
  <c r="P329" i="10" s="1"/>
  <c r="O330" i="10"/>
  <c r="P330" i="10" s="1"/>
  <c r="O331" i="10"/>
  <c r="P331" i="10" s="1"/>
  <c r="O332" i="10"/>
  <c r="P332" i="10" s="1"/>
  <c r="O333" i="10"/>
  <c r="P333" i="10" s="1"/>
  <c r="O334" i="10"/>
  <c r="P334" i="10" s="1"/>
  <c r="O335" i="10"/>
  <c r="P335" i="10" s="1"/>
  <c r="O336" i="10"/>
  <c r="P336" i="10" s="1"/>
  <c r="O337" i="10"/>
  <c r="P337" i="10" s="1"/>
  <c r="O338" i="10"/>
  <c r="P338" i="10" s="1"/>
  <c r="O339" i="10"/>
  <c r="P339" i="10" s="1"/>
  <c r="O340" i="10"/>
  <c r="P340" i="10" s="1"/>
  <c r="O341" i="10"/>
  <c r="P341" i="10" s="1"/>
  <c r="O342" i="10"/>
  <c r="O343" i="10"/>
  <c r="O344" i="10"/>
  <c r="O345" i="10"/>
  <c r="O346" i="10"/>
  <c r="O347" i="10"/>
  <c r="O348" i="10"/>
  <c r="O349" i="10"/>
  <c r="O350" i="10"/>
  <c r="O351" i="10"/>
  <c r="O352" i="10"/>
  <c r="O353" i="10"/>
  <c r="O354" i="10"/>
  <c r="O355" i="10"/>
  <c r="O356" i="10"/>
  <c r="O357" i="10"/>
  <c r="O358" i="10"/>
  <c r="O359" i="10"/>
  <c r="O360" i="10"/>
  <c r="O361" i="10"/>
  <c r="O362" i="10"/>
  <c r="O363" i="10"/>
  <c r="O364" i="10"/>
  <c r="O365" i="10"/>
  <c r="O366" i="10"/>
  <c r="O367" i="10"/>
  <c r="O368" i="10"/>
  <c r="O369" i="10"/>
  <c r="O370" i="10"/>
  <c r="O371" i="10"/>
  <c r="O372" i="10"/>
  <c r="O373" i="10"/>
  <c r="O374" i="10"/>
  <c r="O375" i="10"/>
  <c r="O376" i="10"/>
  <c r="O377" i="10"/>
  <c r="O378" i="10"/>
  <c r="O379" i="10"/>
  <c r="O380" i="10"/>
  <c r="O381" i="10"/>
  <c r="O382" i="10"/>
  <c r="O383" i="10"/>
  <c r="O384" i="10"/>
  <c r="O385" i="10"/>
  <c r="O386" i="10"/>
  <c r="O387" i="10"/>
  <c r="O388" i="10"/>
  <c r="O389" i="10"/>
  <c r="O390" i="10"/>
  <c r="O391" i="10"/>
  <c r="O392" i="10"/>
  <c r="O393" i="10"/>
  <c r="O394" i="10"/>
  <c r="O395" i="10"/>
  <c r="O396" i="10"/>
  <c r="O397" i="10"/>
  <c r="O398" i="10"/>
  <c r="O399" i="10"/>
  <c r="O400" i="10"/>
  <c r="O401" i="10"/>
  <c r="O402" i="10"/>
  <c r="O403" i="10"/>
  <c r="O404" i="10"/>
  <c r="O405" i="10"/>
  <c r="O406" i="10"/>
  <c r="O407" i="10"/>
  <c r="O408" i="10"/>
  <c r="O409" i="10"/>
  <c r="O410" i="10"/>
  <c r="O411" i="10"/>
  <c r="O412" i="10"/>
  <c r="O413" i="10"/>
  <c r="O414" i="10"/>
  <c r="O415" i="10"/>
  <c r="O416" i="10"/>
  <c r="O417" i="10"/>
  <c r="O418" i="10"/>
  <c r="O419" i="10"/>
  <c r="O420" i="10"/>
  <c r="O421" i="10"/>
  <c r="O422" i="10"/>
  <c r="O423" i="10"/>
  <c r="O424" i="10"/>
  <c r="O425" i="10"/>
  <c r="O426" i="10"/>
  <c r="O427" i="10"/>
  <c r="O428" i="10"/>
  <c r="O429" i="10"/>
  <c r="O430" i="10"/>
  <c r="O431" i="10"/>
  <c r="O432" i="10"/>
  <c r="O433" i="10"/>
  <c r="O434" i="10"/>
  <c r="O435" i="10"/>
  <c r="O436" i="10"/>
  <c r="O437" i="10"/>
  <c r="O438" i="10"/>
  <c r="O439" i="10"/>
  <c r="O440" i="10"/>
  <c r="O441" i="10"/>
  <c r="O442" i="10"/>
  <c r="O443" i="10"/>
  <c r="O444" i="10"/>
  <c r="O445" i="10"/>
  <c r="O446" i="10"/>
  <c r="O447" i="10"/>
  <c r="O448" i="10"/>
  <c r="O449" i="10"/>
  <c r="O450" i="10"/>
  <c r="O451" i="10"/>
  <c r="O452" i="10"/>
  <c r="O453" i="10"/>
  <c r="O454" i="10"/>
  <c r="O455" i="10"/>
  <c r="O456" i="10"/>
  <c r="O457" i="10"/>
  <c r="O458" i="10"/>
  <c r="O459" i="10"/>
  <c r="O460" i="10"/>
  <c r="O461" i="10"/>
  <c r="O462" i="10"/>
  <c r="O463" i="10"/>
  <c r="O464" i="10"/>
  <c r="O465" i="10"/>
  <c r="O466" i="10"/>
  <c r="O467" i="10"/>
  <c r="O468" i="10"/>
  <c r="O469" i="10"/>
  <c r="O470" i="10"/>
  <c r="O471" i="10"/>
  <c r="O472" i="10"/>
  <c r="O473" i="10"/>
  <c r="O474" i="10"/>
  <c r="O475" i="10"/>
  <c r="O476" i="10"/>
  <c r="O477" i="10"/>
  <c r="O478" i="10"/>
  <c r="O479" i="10"/>
  <c r="O480" i="10"/>
  <c r="O481" i="10"/>
  <c r="O482" i="10"/>
  <c r="O483" i="10"/>
  <c r="O484" i="10"/>
  <c r="O485" i="10"/>
  <c r="O486" i="10"/>
  <c r="O487" i="10"/>
  <c r="O488" i="10"/>
  <c r="O489" i="10"/>
  <c r="O490" i="10"/>
  <c r="O491" i="10"/>
  <c r="O492" i="10"/>
  <c r="O493" i="10"/>
  <c r="O494" i="10"/>
  <c r="O495" i="10"/>
  <c r="O496" i="10"/>
  <c r="O497" i="10"/>
  <c r="O498" i="10"/>
  <c r="O499" i="10"/>
  <c r="O500" i="10"/>
  <c r="O501" i="10"/>
  <c r="O502" i="10"/>
  <c r="O503" i="10"/>
  <c r="O504" i="10"/>
  <c r="O505" i="10"/>
  <c r="O506" i="10"/>
  <c r="O507" i="10"/>
  <c r="O508" i="10"/>
  <c r="O509" i="10"/>
  <c r="O510" i="10"/>
  <c r="O511" i="10"/>
  <c r="O512" i="10"/>
  <c r="O513" i="10"/>
  <c r="O514" i="10"/>
  <c r="O515" i="10"/>
  <c r="O516" i="10"/>
  <c r="O517" i="10"/>
  <c r="O518" i="10"/>
  <c r="O519" i="10"/>
  <c r="O520" i="10"/>
  <c r="O521" i="10"/>
  <c r="O522" i="10"/>
  <c r="O523" i="10"/>
  <c r="O524" i="10"/>
  <c r="O525" i="10"/>
  <c r="O526" i="10"/>
  <c r="O527" i="10"/>
  <c r="O528" i="10"/>
  <c r="O529" i="10"/>
  <c r="O530" i="10"/>
  <c r="O531" i="10"/>
  <c r="O532" i="10"/>
  <c r="O533" i="10"/>
  <c r="O534" i="10"/>
  <c r="O535" i="10"/>
  <c r="O536" i="10"/>
  <c r="O537" i="10"/>
  <c r="O538" i="10"/>
  <c r="O539" i="10"/>
  <c r="O540" i="10"/>
  <c r="O541" i="10"/>
  <c r="O542" i="10"/>
  <c r="O543" i="10"/>
  <c r="O544" i="10"/>
  <c r="O545" i="10"/>
  <c r="O546" i="10"/>
  <c r="O547" i="10"/>
  <c r="O548" i="10"/>
  <c r="O549" i="10"/>
  <c r="O550" i="10"/>
  <c r="O551" i="10"/>
  <c r="O552" i="10"/>
  <c r="O553" i="10"/>
  <c r="O554" i="10"/>
  <c r="O555" i="10"/>
  <c r="O556" i="10"/>
  <c r="O557" i="10"/>
  <c r="O558" i="10"/>
  <c r="O559" i="10"/>
  <c r="O560" i="10"/>
  <c r="O561" i="10"/>
  <c r="O562" i="10"/>
  <c r="O563" i="10"/>
  <c r="O564" i="10"/>
  <c r="O565" i="10"/>
  <c r="O566" i="10"/>
  <c r="O567" i="10"/>
  <c r="O568" i="10"/>
  <c r="O569" i="10"/>
  <c r="O570" i="10"/>
  <c r="O571" i="10"/>
  <c r="O572" i="10"/>
  <c r="O573" i="10"/>
  <c r="O574" i="10"/>
  <c r="O575" i="10"/>
  <c r="O576" i="10"/>
  <c r="O577" i="10"/>
  <c r="O578" i="10"/>
  <c r="O579" i="10"/>
  <c r="O580" i="10"/>
  <c r="O581" i="10"/>
  <c r="O582" i="10"/>
  <c r="O583" i="10"/>
  <c r="O584" i="10"/>
  <c r="O585" i="10"/>
  <c r="O586" i="10"/>
  <c r="O587" i="10"/>
  <c r="O588" i="10"/>
  <c r="O589" i="10"/>
  <c r="O590" i="10"/>
  <c r="O591" i="10"/>
  <c r="O592" i="10"/>
  <c r="O593" i="10"/>
  <c r="O594" i="10"/>
  <c r="O595" i="10"/>
  <c r="O596" i="10"/>
  <c r="O597" i="10"/>
  <c r="O598" i="10"/>
  <c r="O599" i="10"/>
  <c r="O600" i="10"/>
  <c r="O601" i="10"/>
  <c r="O602" i="10"/>
  <c r="O603" i="10"/>
  <c r="O604" i="10"/>
  <c r="O605" i="10"/>
  <c r="O606" i="10"/>
  <c r="O607" i="10"/>
  <c r="O608" i="10"/>
  <c r="O609" i="10"/>
  <c r="O610" i="10"/>
  <c r="O611" i="10"/>
  <c r="O612" i="10"/>
  <c r="O613" i="10"/>
  <c r="O614" i="10"/>
  <c r="O615" i="10"/>
  <c r="O616" i="10"/>
  <c r="O617" i="10"/>
  <c r="O618" i="10"/>
  <c r="O619" i="10"/>
  <c r="O620" i="10"/>
  <c r="O621" i="10"/>
  <c r="O622" i="10"/>
  <c r="O623" i="10"/>
  <c r="O624" i="10"/>
  <c r="O625" i="10"/>
  <c r="O626" i="10"/>
  <c r="O627" i="10"/>
  <c r="O628" i="10"/>
  <c r="O629" i="10"/>
  <c r="O630" i="10"/>
  <c r="O631" i="10"/>
  <c r="O632" i="10"/>
  <c r="O633" i="10"/>
  <c r="O634" i="10"/>
  <c r="O635" i="10"/>
  <c r="O636" i="10"/>
  <c r="O637" i="10"/>
  <c r="O638" i="10"/>
  <c r="O639" i="10"/>
  <c r="O640" i="10"/>
  <c r="O641" i="10"/>
  <c r="O642" i="10"/>
  <c r="O643" i="10"/>
  <c r="O644" i="10"/>
  <c r="O645" i="10"/>
  <c r="O646" i="10"/>
  <c r="O647" i="10"/>
  <c r="O648" i="10"/>
  <c r="O649" i="10"/>
  <c r="O650" i="10"/>
  <c r="O651" i="10"/>
  <c r="O652" i="10"/>
  <c r="O653" i="10"/>
  <c r="O654" i="10"/>
  <c r="O655" i="10"/>
  <c r="O656" i="10"/>
  <c r="O657" i="10"/>
  <c r="O658" i="10"/>
  <c r="O659" i="10"/>
  <c r="O660" i="10"/>
  <c r="O661" i="10"/>
  <c r="O662" i="10"/>
  <c r="O663" i="10"/>
  <c r="O664" i="10"/>
  <c r="O665" i="10"/>
  <c r="O666" i="10"/>
  <c r="O667" i="10"/>
  <c r="O668" i="10"/>
  <c r="O669" i="10"/>
  <c r="O670" i="10"/>
  <c r="O671" i="10"/>
  <c r="O672" i="10"/>
  <c r="O673" i="10"/>
  <c r="O674" i="10"/>
  <c r="O675" i="10"/>
  <c r="O676" i="10"/>
  <c r="O677" i="10"/>
  <c r="O678" i="10"/>
  <c r="O679" i="10"/>
  <c r="O680" i="10"/>
  <c r="O681" i="10"/>
  <c r="O682" i="10"/>
  <c r="O683" i="10"/>
  <c r="O684" i="10"/>
  <c r="O685" i="10"/>
  <c r="O686" i="10"/>
  <c r="O687" i="10"/>
  <c r="O688" i="10"/>
  <c r="O689" i="10"/>
  <c r="O690" i="10"/>
  <c r="O691" i="10"/>
  <c r="O692" i="10"/>
  <c r="O693" i="10"/>
  <c r="O694" i="10"/>
  <c r="O695" i="10"/>
  <c r="O696" i="10"/>
  <c r="O697" i="10"/>
  <c r="O698" i="10"/>
  <c r="O699" i="10"/>
  <c r="O700" i="10"/>
  <c r="O701" i="10"/>
  <c r="O702" i="10"/>
  <c r="O703" i="10"/>
  <c r="O704" i="10"/>
  <c r="O705" i="10"/>
  <c r="O706" i="10"/>
  <c r="O707" i="10"/>
  <c r="O708" i="10"/>
  <c r="O709" i="10"/>
  <c r="O710" i="10"/>
  <c r="O711" i="10"/>
  <c r="O712" i="10"/>
  <c r="O713" i="10"/>
  <c r="O714" i="10"/>
  <c r="O715" i="10"/>
  <c r="O716" i="10"/>
  <c r="O717" i="10"/>
  <c r="O718" i="10"/>
  <c r="O719" i="10"/>
  <c r="O720" i="10"/>
  <c r="O721" i="10"/>
  <c r="O722" i="10"/>
  <c r="O723" i="10"/>
  <c r="O724" i="10"/>
  <c r="O725" i="10"/>
  <c r="O726" i="10"/>
  <c r="O727" i="10"/>
  <c r="O728" i="10"/>
  <c r="O729" i="10"/>
  <c r="O730" i="10"/>
  <c r="O731" i="10"/>
  <c r="O732" i="10"/>
  <c r="O733" i="10"/>
  <c r="O734" i="10"/>
  <c r="O735" i="10"/>
  <c r="O736" i="10"/>
  <c r="O737" i="10"/>
  <c r="O738" i="10"/>
  <c r="O739" i="10"/>
  <c r="O740" i="10"/>
  <c r="O741" i="10"/>
  <c r="O742" i="10"/>
  <c r="O743" i="10"/>
  <c r="O744" i="10"/>
  <c r="O745" i="10"/>
  <c r="O746" i="10"/>
  <c r="O747" i="10"/>
  <c r="O748" i="10"/>
  <c r="O749" i="10"/>
  <c r="O750" i="10"/>
  <c r="O751" i="10"/>
  <c r="O752" i="10"/>
  <c r="O753" i="10"/>
  <c r="O754" i="10"/>
  <c r="O755" i="10"/>
  <c r="O756" i="10"/>
  <c r="O757" i="10"/>
  <c r="O758" i="10"/>
  <c r="O759" i="10"/>
  <c r="O760" i="10"/>
  <c r="O761" i="10"/>
  <c r="O762" i="10"/>
  <c r="O763" i="10"/>
  <c r="O764" i="10"/>
  <c r="O765" i="10"/>
  <c r="O766" i="10"/>
  <c r="O767" i="10"/>
  <c r="O768" i="10"/>
  <c r="O769" i="10"/>
  <c r="O770" i="10"/>
  <c r="O771" i="10"/>
  <c r="O772" i="10"/>
  <c r="O773" i="10"/>
  <c r="O774" i="10"/>
  <c r="O775" i="10"/>
  <c r="O776" i="10"/>
  <c r="O777" i="10"/>
  <c r="O778" i="10"/>
  <c r="O779" i="10"/>
  <c r="O780" i="10"/>
  <c r="O781" i="10"/>
  <c r="O782" i="10"/>
  <c r="O783" i="10"/>
  <c r="O784" i="10"/>
  <c r="O785" i="10"/>
  <c r="O786" i="10"/>
  <c r="O787" i="10"/>
  <c r="O788" i="10"/>
  <c r="O789" i="10"/>
  <c r="O790" i="10"/>
  <c r="O791" i="10"/>
  <c r="O792" i="10"/>
  <c r="O793" i="10"/>
  <c r="O794" i="10"/>
  <c r="O795" i="10"/>
  <c r="O796" i="10"/>
  <c r="O797" i="10"/>
  <c r="O798" i="10"/>
  <c r="O799" i="10"/>
  <c r="O800" i="10"/>
  <c r="O801" i="10"/>
  <c r="O802" i="10"/>
  <c r="O803" i="10"/>
  <c r="O804" i="10"/>
  <c r="O805" i="10"/>
  <c r="O806" i="10"/>
  <c r="O807" i="10"/>
  <c r="O808" i="10"/>
  <c r="O809" i="10"/>
  <c r="O810" i="10"/>
  <c r="O811" i="10"/>
  <c r="O812" i="10"/>
  <c r="O813" i="10"/>
  <c r="O814" i="10"/>
  <c r="O815" i="10"/>
  <c r="O816" i="10"/>
  <c r="O817" i="10"/>
  <c r="O818" i="10"/>
  <c r="O819" i="10"/>
  <c r="O820" i="10"/>
  <c r="O821" i="10"/>
  <c r="O822" i="10"/>
  <c r="O823" i="10"/>
  <c r="O824" i="10"/>
  <c r="O825" i="10"/>
  <c r="O826" i="10"/>
  <c r="O827" i="10"/>
  <c r="O828" i="10"/>
  <c r="O829" i="10"/>
  <c r="O830" i="10"/>
  <c r="O831" i="10"/>
  <c r="O832" i="10"/>
  <c r="O833" i="10"/>
  <c r="O834" i="10"/>
  <c r="O835" i="10"/>
  <c r="O836" i="10"/>
  <c r="O837" i="10"/>
  <c r="O838" i="10"/>
  <c r="O839" i="10"/>
  <c r="O840" i="10"/>
  <c r="O841" i="10"/>
  <c r="O842" i="10"/>
  <c r="O843" i="10"/>
  <c r="O844" i="10"/>
  <c r="O845" i="10"/>
  <c r="O846" i="10"/>
  <c r="O847" i="10"/>
  <c r="O848" i="10"/>
  <c r="O849" i="10"/>
  <c r="O850" i="10"/>
  <c r="O851" i="10"/>
  <c r="O852" i="10"/>
  <c r="O853" i="10"/>
  <c r="O854" i="10"/>
  <c r="O855" i="10"/>
  <c r="O856" i="10"/>
  <c r="O857" i="10"/>
  <c r="O858" i="10"/>
  <c r="O859" i="10"/>
  <c r="O860" i="10"/>
  <c r="O861" i="10"/>
  <c r="O862" i="10"/>
  <c r="O863" i="10"/>
  <c r="O864" i="10"/>
  <c r="O865" i="10"/>
  <c r="O866" i="10"/>
  <c r="O867" i="10"/>
  <c r="O868" i="10"/>
  <c r="O869" i="10"/>
  <c r="O870" i="10"/>
  <c r="O871" i="10"/>
  <c r="O872" i="10"/>
  <c r="O873" i="10"/>
  <c r="O874" i="10"/>
  <c r="O875" i="10"/>
  <c r="O876" i="10"/>
  <c r="O877" i="10"/>
  <c r="O878" i="10"/>
  <c r="O879" i="10"/>
  <c r="O880" i="10"/>
  <c r="O881" i="10"/>
  <c r="O882" i="10"/>
  <c r="O883" i="10"/>
  <c r="O884" i="10"/>
  <c r="O885" i="10"/>
  <c r="O886" i="10"/>
  <c r="O887" i="10"/>
  <c r="O888" i="10"/>
  <c r="O889" i="10"/>
  <c r="O890" i="10"/>
  <c r="O891" i="10"/>
  <c r="O892" i="10"/>
  <c r="O893" i="10"/>
  <c r="O894" i="10"/>
  <c r="O895" i="10"/>
  <c r="O896" i="10"/>
  <c r="O897" i="10"/>
  <c r="O898" i="10"/>
  <c r="O899" i="10"/>
  <c r="O900" i="10"/>
  <c r="O901" i="10"/>
  <c r="O902" i="10"/>
  <c r="O903" i="10"/>
  <c r="O904" i="10"/>
  <c r="O905" i="10"/>
  <c r="O906" i="10"/>
  <c r="O907" i="10"/>
  <c r="O908" i="10"/>
  <c r="O909" i="10"/>
  <c r="O910" i="10"/>
  <c r="O911" i="10"/>
  <c r="O912" i="10"/>
  <c r="O913" i="10"/>
  <c r="O914" i="10"/>
  <c r="O915" i="10"/>
  <c r="O916" i="10"/>
  <c r="O917" i="10"/>
  <c r="O918" i="10"/>
  <c r="O919" i="10"/>
  <c r="O920" i="10"/>
  <c r="O921" i="10"/>
  <c r="O922" i="10"/>
  <c r="O923" i="10"/>
  <c r="O924" i="10"/>
  <c r="O925" i="10"/>
  <c r="O926" i="10"/>
  <c r="O927" i="10"/>
  <c r="O928" i="10"/>
  <c r="O929" i="10"/>
  <c r="O930" i="10"/>
  <c r="O931" i="10"/>
  <c r="O932" i="10"/>
  <c r="O933" i="10"/>
  <c r="O934" i="10"/>
  <c r="O935" i="10"/>
  <c r="O936" i="10"/>
  <c r="O937" i="10"/>
  <c r="O938" i="10"/>
  <c r="O939" i="10"/>
  <c r="O940" i="10"/>
  <c r="O941" i="10"/>
  <c r="O942" i="10"/>
  <c r="O943" i="10"/>
  <c r="O944" i="10"/>
  <c r="O945" i="10"/>
  <c r="O946" i="10"/>
  <c r="O947" i="10"/>
  <c r="O948" i="10"/>
  <c r="O949" i="10"/>
  <c r="O950" i="10"/>
  <c r="O951" i="10"/>
  <c r="O952" i="10"/>
  <c r="O953" i="10"/>
  <c r="O954" i="10"/>
  <c r="O955" i="10"/>
  <c r="O956" i="10"/>
  <c r="O957" i="10"/>
  <c r="O958" i="10"/>
  <c r="O959" i="10"/>
  <c r="O960" i="10"/>
  <c r="O961" i="10"/>
  <c r="O962" i="10"/>
  <c r="O963" i="10"/>
  <c r="O964" i="10"/>
  <c r="O965" i="10"/>
  <c r="O966" i="10"/>
  <c r="O967" i="10"/>
  <c r="O968" i="10"/>
  <c r="O969" i="10"/>
  <c r="O970" i="10"/>
  <c r="O971" i="10"/>
  <c r="O972" i="10"/>
  <c r="O973" i="10"/>
  <c r="O974" i="10"/>
  <c r="O975" i="10"/>
  <c r="O976" i="10"/>
  <c r="O977" i="10"/>
  <c r="O978" i="10"/>
  <c r="O979" i="10"/>
  <c r="O980" i="10"/>
  <c r="O981" i="10"/>
  <c r="O982" i="10"/>
  <c r="O983" i="10"/>
  <c r="O984" i="10"/>
  <c r="O985" i="10"/>
  <c r="O986" i="10"/>
  <c r="O987" i="10"/>
  <c r="O988" i="10"/>
  <c r="O989" i="10"/>
  <c r="O990" i="10"/>
  <c r="O991" i="10"/>
  <c r="O992" i="10"/>
  <c r="O993" i="10"/>
  <c r="O994" i="10"/>
  <c r="O995" i="10"/>
  <c r="O996" i="10"/>
  <c r="O997" i="10"/>
  <c r="O998" i="10"/>
  <c r="O999" i="10"/>
  <c r="O1000" i="10"/>
  <c r="O1001" i="10"/>
  <c r="O1002" i="10"/>
  <c r="O1003" i="10"/>
  <c r="O1004" i="10"/>
  <c r="O1005" i="10"/>
  <c r="O1006" i="10"/>
  <c r="O1007" i="10"/>
  <c r="O1008" i="10"/>
  <c r="O1009" i="10"/>
  <c r="O1010" i="10"/>
  <c r="O1011" i="10"/>
  <c r="O1012" i="10"/>
  <c r="O1013" i="10"/>
  <c r="O1014" i="10"/>
  <c r="O1015" i="10"/>
  <c r="O1016" i="10"/>
  <c r="O1017" i="10"/>
  <c r="O1018" i="10"/>
  <c r="O1019" i="10"/>
  <c r="O1020" i="10"/>
  <c r="O1021" i="10"/>
  <c r="O1022" i="10"/>
  <c r="O1023" i="10"/>
  <c r="O1024" i="10"/>
  <c r="O1025" i="10"/>
  <c r="O1026" i="10"/>
  <c r="O1027" i="10"/>
  <c r="O1028" i="10"/>
  <c r="O1029" i="10"/>
  <c r="O1030" i="10"/>
  <c r="O1031" i="10"/>
  <c r="O1032" i="10"/>
  <c r="O1033" i="10"/>
  <c r="O1034" i="10"/>
  <c r="O1035" i="10"/>
  <c r="O1036" i="10"/>
  <c r="O1037" i="10"/>
  <c r="O1038" i="10"/>
  <c r="O1039" i="10"/>
  <c r="O1040" i="10"/>
  <c r="O1041" i="10"/>
  <c r="O1042" i="10"/>
  <c r="O1043" i="10"/>
  <c r="O1044" i="10"/>
  <c r="O1045" i="10"/>
  <c r="O1046" i="10"/>
  <c r="O1047" i="10"/>
  <c r="O1048" i="10"/>
  <c r="O1049" i="10"/>
  <c r="O1050" i="10"/>
  <c r="O1051" i="10"/>
  <c r="O1052" i="10"/>
  <c r="O1053" i="10"/>
  <c r="O1054" i="10"/>
  <c r="O1055" i="10"/>
  <c r="O1056" i="10"/>
  <c r="O1057" i="10"/>
  <c r="O1058" i="10"/>
  <c r="O1059" i="10"/>
  <c r="O1060" i="10"/>
  <c r="O1061" i="10"/>
  <c r="O1062" i="10"/>
  <c r="O1063" i="10"/>
  <c r="O1064" i="10"/>
  <c r="O1065" i="10"/>
  <c r="O1066" i="10"/>
  <c r="O1067" i="10"/>
  <c r="O1068" i="10"/>
  <c r="O1069" i="10"/>
  <c r="O1070" i="10"/>
  <c r="O1071" i="10"/>
  <c r="O1072" i="10"/>
  <c r="O1073" i="10"/>
  <c r="O1074" i="10"/>
  <c r="O1075" i="10"/>
  <c r="O1076" i="10"/>
  <c r="O1077" i="10"/>
  <c r="O1078" i="10"/>
  <c r="O1079" i="10"/>
  <c r="O1080" i="10"/>
  <c r="O1081" i="10"/>
  <c r="O1082" i="10"/>
  <c r="O1083" i="10"/>
  <c r="O1084" i="10"/>
  <c r="O1085" i="10"/>
  <c r="O1086" i="10"/>
  <c r="O1087" i="10"/>
  <c r="O1088" i="10"/>
  <c r="O1089" i="10"/>
  <c r="O1090" i="10"/>
  <c r="O1091" i="10"/>
  <c r="O1092" i="10"/>
  <c r="O1093" i="10"/>
  <c r="O1094" i="10"/>
  <c r="O1095" i="10"/>
  <c r="O1096" i="10"/>
  <c r="O1097" i="10"/>
  <c r="O1098" i="10"/>
  <c r="O1099" i="10"/>
  <c r="O1100" i="10"/>
  <c r="O1101" i="10"/>
  <c r="O1102" i="10"/>
  <c r="O1103" i="10"/>
  <c r="O1104" i="10"/>
  <c r="O1105" i="10"/>
  <c r="O1106" i="10"/>
  <c r="O1107" i="10"/>
  <c r="O1108" i="10"/>
  <c r="O1109" i="10"/>
  <c r="O1110" i="10"/>
  <c r="O1111" i="10"/>
  <c r="O1112" i="10"/>
  <c r="O1113" i="10"/>
  <c r="O1114" i="10"/>
  <c r="O1115" i="10"/>
  <c r="O1116" i="10"/>
  <c r="O1117" i="10"/>
  <c r="O1118" i="10"/>
  <c r="O1119" i="10"/>
  <c r="O1120" i="10"/>
  <c r="O1121" i="10"/>
  <c r="O1122" i="10"/>
  <c r="O1123" i="10"/>
  <c r="O1124" i="10"/>
  <c r="O1125" i="10"/>
  <c r="O1126" i="10"/>
  <c r="O1127" i="10"/>
  <c r="O1128" i="10"/>
  <c r="O1129" i="10"/>
  <c r="O1130" i="10"/>
  <c r="O1131" i="10"/>
  <c r="O1132" i="10"/>
  <c r="O1133" i="10"/>
  <c r="O1134" i="10"/>
  <c r="O1135" i="10"/>
  <c r="O1136" i="10"/>
  <c r="O1137" i="10"/>
  <c r="O1138" i="10"/>
  <c r="O1139" i="10"/>
  <c r="O1140" i="10"/>
  <c r="O1141" i="10"/>
  <c r="O1142" i="10"/>
  <c r="O1143" i="10"/>
  <c r="O1144" i="10"/>
  <c r="O1145" i="10"/>
  <c r="O1146" i="10"/>
  <c r="O1147" i="10"/>
  <c r="O1148" i="10"/>
  <c r="O1149" i="10"/>
  <c r="O1150" i="10"/>
  <c r="O1151" i="10"/>
  <c r="O1152" i="10"/>
  <c r="O1153" i="10"/>
  <c r="O1154" i="10"/>
  <c r="O1155" i="10"/>
  <c r="O1156" i="10"/>
  <c r="O1157" i="10"/>
  <c r="O1158" i="10"/>
  <c r="O1159" i="10"/>
  <c r="O1160" i="10"/>
  <c r="O1161" i="10"/>
  <c r="O1162" i="10"/>
  <c r="O1163" i="10"/>
  <c r="O1164" i="10"/>
  <c r="O1165" i="10"/>
  <c r="O1166" i="10"/>
  <c r="O1167" i="10"/>
  <c r="O1168" i="10"/>
  <c r="O1169" i="10"/>
  <c r="O1170" i="10"/>
  <c r="O1171" i="10"/>
  <c r="O1172" i="10"/>
  <c r="O1173" i="10"/>
  <c r="O1174" i="10"/>
  <c r="O1175" i="10"/>
  <c r="O1176" i="10"/>
  <c r="O1177" i="10"/>
  <c r="O1178" i="10"/>
  <c r="O1179" i="10"/>
  <c r="O1180" i="10"/>
  <c r="O1181" i="10"/>
  <c r="O1182" i="10"/>
  <c r="O1183" i="10"/>
  <c r="O1184" i="10"/>
  <c r="O1185" i="10"/>
  <c r="O1186" i="10"/>
  <c r="O1187" i="10"/>
  <c r="O1188" i="10"/>
  <c r="O1189" i="10"/>
  <c r="O1190" i="10"/>
  <c r="O1191" i="10"/>
  <c r="O1192" i="10"/>
  <c r="O1193" i="10"/>
  <c r="O1194" i="10"/>
  <c r="O1195" i="10"/>
  <c r="O1196" i="10"/>
  <c r="O1197" i="10"/>
  <c r="O1198" i="10"/>
  <c r="O1199" i="10"/>
  <c r="O1200" i="10"/>
  <c r="O1201" i="10"/>
  <c r="O1202" i="10"/>
  <c r="O1203" i="10"/>
  <c r="O1204" i="10"/>
  <c r="O1205" i="10"/>
  <c r="O1206" i="10"/>
  <c r="O1207" i="10"/>
  <c r="O1208" i="10"/>
  <c r="O1209" i="10"/>
  <c r="O1210" i="10"/>
  <c r="O1211" i="10"/>
  <c r="O1212" i="10"/>
  <c r="O1213" i="10"/>
  <c r="O1214" i="10"/>
  <c r="O1215" i="10"/>
  <c r="O1216" i="10"/>
  <c r="O1217" i="10"/>
  <c r="O1218" i="10"/>
  <c r="O1219" i="10"/>
  <c r="O1220" i="10"/>
  <c r="O1221" i="10"/>
  <c r="O1222" i="10"/>
  <c r="O1223" i="10"/>
  <c r="O1224" i="10"/>
  <c r="O1225" i="10"/>
  <c r="O1226" i="10"/>
  <c r="O1227" i="10"/>
  <c r="O1228" i="10"/>
  <c r="O1229" i="10"/>
  <c r="O1230" i="10"/>
  <c r="O1231" i="10"/>
  <c r="O1232" i="10"/>
  <c r="O1233" i="10"/>
  <c r="O1234" i="10"/>
  <c r="O1235" i="10"/>
  <c r="O1236" i="10"/>
  <c r="O1237" i="10"/>
  <c r="O1238" i="10"/>
  <c r="O1239" i="10"/>
  <c r="O1240" i="10"/>
  <c r="O1241" i="10"/>
  <c r="O1242" i="10"/>
  <c r="O1243" i="10"/>
  <c r="O1244" i="10"/>
  <c r="O1245" i="10"/>
  <c r="O1246" i="10"/>
  <c r="O1247" i="10"/>
  <c r="O1248" i="10"/>
  <c r="O1249" i="10"/>
  <c r="O1250" i="10"/>
  <c r="O1251" i="10"/>
  <c r="O1252" i="10"/>
  <c r="O1253" i="10"/>
  <c r="O1254" i="10"/>
  <c r="O1255" i="10"/>
  <c r="O1256" i="10"/>
  <c r="O1257" i="10"/>
  <c r="O1258" i="10"/>
  <c r="O1259" i="10"/>
  <c r="O1260" i="10"/>
  <c r="O1261" i="10"/>
  <c r="O1262" i="10"/>
  <c r="O1263" i="10"/>
  <c r="O1264" i="10"/>
  <c r="O1265" i="10"/>
  <c r="O1266" i="10"/>
  <c r="O1267" i="10"/>
  <c r="O1268" i="10"/>
  <c r="O1269" i="10"/>
  <c r="O1270" i="10"/>
  <c r="O1271" i="10"/>
  <c r="O1272" i="10"/>
  <c r="O1273" i="10"/>
  <c r="O1274" i="10"/>
  <c r="O1275" i="10"/>
  <c r="O1276" i="10"/>
  <c r="O1277" i="10"/>
  <c r="O1278" i="10"/>
  <c r="O1279" i="10"/>
  <c r="O1280" i="10"/>
  <c r="O1281" i="10"/>
  <c r="O1282" i="10"/>
  <c r="O1283" i="10"/>
  <c r="O1284" i="10"/>
  <c r="O1285" i="10"/>
  <c r="O1286" i="10"/>
  <c r="O1287" i="10"/>
  <c r="O1288" i="10"/>
  <c r="O1289" i="10"/>
  <c r="O1290" i="10"/>
  <c r="O1291" i="10"/>
  <c r="O1292" i="10"/>
  <c r="O1293" i="10"/>
  <c r="O1294" i="10"/>
  <c r="O1295" i="10"/>
  <c r="O1296" i="10"/>
  <c r="O1297" i="10"/>
  <c r="O1298" i="10"/>
  <c r="O1299" i="10"/>
  <c r="O1300" i="10"/>
  <c r="O1301" i="10"/>
  <c r="O1302" i="10"/>
  <c r="O1303" i="10"/>
  <c r="O1304" i="10"/>
  <c r="O1305" i="10"/>
  <c r="O1306" i="10"/>
  <c r="O1307" i="10"/>
  <c r="O1308" i="10"/>
  <c r="O1309" i="10"/>
  <c r="O1310" i="10"/>
  <c r="O1311" i="10"/>
  <c r="O1312" i="10"/>
  <c r="O1313" i="10"/>
  <c r="O1314" i="10"/>
  <c r="O1315" i="10"/>
  <c r="O1316" i="10"/>
  <c r="O1317" i="10"/>
  <c r="O1318" i="10"/>
  <c r="O1319" i="10"/>
  <c r="O1320" i="10"/>
  <c r="O1321" i="10"/>
  <c r="O1322" i="10"/>
  <c r="O1323" i="10"/>
  <c r="O1324" i="10"/>
  <c r="O1325" i="10"/>
  <c r="O1326" i="10"/>
  <c r="O1327" i="10"/>
  <c r="O1328" i="10"/>
  <c r="O1329" i="10"/>
  <c r="O1330" i="10"/>
  <c r="O1331" i="10"/>
  <c r="O1332" i="10"/>
  <c r="O1333" i="10"/>
  <c r="O1334" i="10"/>
  <c r="O1335" i="10"/>
  <c r="O1336" i="10"/>
  <c r="O1337" i="10"/>
  <c r="O1338" i="10"/>
  <c r="O1339" i="10"/>
  <c r="O1340" i="10"/>
  <c r="O1341" i="10"/>
  <c r="O1342" i="10"/>
  <c r="O1343" i="10"/>
  <c r="O1344" i="10"/>
  <c r="O1345" i="10"/>
  <c r="O1346" i="10"/>
  <c r="O1347" i="10"/>
  <c r="O1348" i="10"/>
  <c r="O1349" i="10"/>
  <c r="O1350" i="10"/>
  <c r="O1351" i="10"/>
  <c r="O1352" i="10"/>
  <c r="O1353" i="10"/>
  <c r="O1354" i="10"/>
  <c r="O1355" i="10"/>
  <c r="O1356" i="10"/>
  <c r="O1357" i="10"/>
  <c r="O1358" i="10"/>
  <c r="O1359" i="10"/>
  <c r="O1360" i="10"/>
  <c r="O1361" i="10"/>
  <c r="O1362" i="10"/>
  <c r="O1363" i="10"/>
  <c r="O1364" i="10"/>
  <c r="O1365" i="10"/>
  <c r="O1366" i="10"/>
  <c r="O1367" i="10"/>
  <c r="O1368" i="10"/>
  <c r="O1369" i="10"/>
  <c r="O1370" i="10"/>
  <c r="O1371" i="10"/>
  <c r="O1372" i="10"/>
  <c r="O1373" i="10"/>
  <c r="O1374" i="10"/>
  <c r="O1375" i="10"/>
  <c r="O1376" i="10"/>
  <c r="O1377" i="10"/>
  <c r="O1378" i="10"/>
  <c r="O1379" i="10"/>
  <c r="O1380" i="10"/>
  <c r="O1381" i="10"/>
  <c r="O1382" i="10"/>
  <c r="O1383" i="10"/>
  <c r="O1384" i="10"/>
  <c r="O1385" i="10"/>
  <c r="O1386" i="10"/>
  <c r="O1387" i="10"/>
  <c r="O1388" i="10"/>
  <c r="O1389" i="10"/>
  <c r="O1390" i="10"/>
  <c r="O1391" i="10"/>
  <c r="O1392" i="10"/>
  <c r="O1393" i="10"/>
  <c r="O1394" i="10"/>
  <c r="O1395" i="10"/>
  <c r="O1396" i="10"/>
  <c r="O1397" i="10"/>
  <c r="O1398" i="10"/>
  <c r="O1399" i="10"/>
  <c r="O1400" i="10"/>
  <c r="O1401" i="10"/>
  <c r="O1402" i="10"/>
  <c r="O1403" i="10"/>
  <c r="O1404" i="10"/>
  <c r="O1405" i="10"/>
  <c r="O1406" i="10"/>
  <c r="O1407" i="10"/>
  <c r="O1408" i="10"/>
  <c r="O1409" i="10"/>
  <c r="O1410" i="10"/>
  <c r="O1411" i="10"/>
  <c r="O1412" i="10"/>
  <c r="O1413" i="10"/>
  <c r="O1414" i="10"/>
  <c r="O1415" i="10"/>
  <c r="O1416" i="10"/>
  <c r="O1417" i="10"/>
  <c r="O1418" i="10"/>
  <c r="O1419" i="10"/>
  <c r="O1420" i="10"/>
  <c r="O1421" i="10"/>
  <c r="O1422" i="10"/>
  <c r="O1423" i="10"/>
  <c r="O1424" i="10"/>
  <c r="O1425" i="10"/>
  <c r="O1426" i="10"/>
  <c r="O1427" i="10"/>
  <c r="O1428" i="10"/>
  <c r="O1429" i="10"/>
  <c r="O1430" i="10"/>
  <c r="O1431" i="10"/>
  <c r="O1432" i="10"/>
  <c r="O1433" i="10"/>
  <c r="O1434" i="10"/>
  <c r="O1435" i="10"/>
  <c r="O1436" i="10"/>
  <c r="O1437" i="10"/>
  <c r="O1438" i="10"/>
  <c r="O1439" i="10"/>
  <c r="O1440" i="10"/>
  <c r="O1441" i="10"/>
  <c r="O1442" i="10"/>
  <c r="O1443" i="10"/>
  <c r="O1444" i="10"/>
  <c r="O1445" i="10"/>
  <c r="O1446" i="10"/>
  <c r="O1447" i="10"/>
  <c r="O1448" i="10"/>
  <c r="O1449" i="10"/>
  <c r="O1450" i="10"/>
  <c r="O1451" i="10"/>
  <c r="O1452" i="10"/>
  <c r="O1453" i="10"/>
  <c r="O1454" i="10"/>
  <c r="O1455" i="10"/>
  <c r="O1456" i="10"/>
  <c r="O1457" i="10"/>
  <c r="O1458" i="10"/>
  <c r="O1459" i="10"/>
  <c r="O1460" i="10"/>
  <c r="O1461" i="10"/>
  <c r="O1462" i="10"/>
  <c r="O1463" i="10"/>
  <c r="O1464" i="10"/>
  <c r="O1465" i="10"/>
  <c r="O1466" i="10"/>
  <c r="O1467" i="10"/>
  <c r="O1468" i="10"/>
  <c r="O1469" i="10"/>
  <c r="O1470" i="10"/>
  <c r="O1471" i="10"/>
  <c r="O1472" i="10"/>
  <c r="O1473" i="10"/>
  <c r="O1474" i="10"/>
  <c r="O1475" i="10"/>
  <c r="O1476" i="10"/>
  <c r="O1477" i="10"/>
  <c r="O1478" i="10"/>
  <c r="O1479" i="10"/>
  <c r="O1480" i="10"/>
  <c r="O1481" i="10"/>
  <c r="O1482" i="10"/>
  <c r="O1483" i="10"/>
  <c r="O1484" i="10"/>
  <c r="O1485" i="10"/>
  <c r="O1486" i="10"/>
  <c r="O1487" i="10"/>
  <c r="O1488" i="10"/>
  <c r="O1489" i="10"/>
  <c r="O1490" i="10"/>
  <c r="O1491" i="10"/>
  <c r="O1492" i="10"/>
  <c r="O1493" i="10"/>
  <c r="O1494" i="10"/>
  <c r="O1495" i="10"/>
  <c r="O1496" i="10"/>
  <c r="O1497" i="10"/>
  <c r="O1498" i="10"/>
  <c r="O1499" i="10"/>
  <c r="O1500" i="10"/>
  <c r="O1501" i="10"/>
  <c r="O1502" i="10"/>
  <c r="O1503" i="10"/>
  <c r="O1504" i="10"/>
  <c r="O1505" i="10"/>
  <c r="O1506" i="10"/>
  <c r="O1507" i="10"/>
  <c r="O1508" i="10"/>
  <c r="O1509" i="10"/>
  <c r="O1510" i="10"/>
  <c r="O1511" i="10"/>
  <c r="O1512" i="10"/>
  <c r="O1513" i="10"/>
  <c r="O1514" i="10"/>
  <c r="O1515" i="10"/>
  <c r="O1516" i="10"/>
  <c r="O1517" i="10"/>
  <c r="O1518" i="10"/>
  <c r="O1519" i="10"/>
  <c r="O1520" i="10"/>
  <c r="O1521" i="10"/>
  <c r="O1522" i="10"/>
  <c r="O1523" i="10"/>
  <c r="O1524" i="10"/>
  <c r="O1525" i="10"/>
  <c r="O1526" i="10"/>
  <c r="O1527" i="10"/>
  <c r="O1528" i="10"/>
  <c r="O1529" i="10"/>
  <c r="O1530" i="10"/>
  <c r="O1531" i="10"/>
  <c r="O1532" i="10"/>
  <c r="O1533" i="10"/>
  <c r="O1534" i="10"/>
  <c r="O1535" i="10"/>
  <c r="O1536" i="10"/>
  <c r="O1537" i="10"/>
  <c r="O1538" i="10"/>
  <c r="O1539" i="10"/>
  <c r="O1540" i="10"/>
  <c r="O1541" i="10"/>
  <c r="O1542" i="10"/>
  <c r="O1543" i="10"/>
  <c r="O1544" i="10"/>
  <c r="O1545" i="10"/>
  <c r="O1546" i="10"/>
  <c r="O1547" i="10"/>
  <c r="O1548" i="10"/>
  <c r="O1549" i="10"/>
  <c r="O1550" i="10"/>
  <c r="O1551" i="10"/>
  <c r="O1552" i="10"/>
  <c r="O1553" i="10"/>
  <c r="O1554" i="10"/>
  <c r="O1555" i="10"/>
  <c r="O1556" i="10"/>
  <c r="O1557" i="10"/>
  <c r="O1558" i="10"/>
  <c r="O1559" i="10"/>
  <c r="O1560" i="10"/>
  <c r="O1561" i="10"/>
  <c r="O1562" i="10"/>
  <c r="O1563" i="10"/>
  <c r="O1564" i="10"/>
  <c r="O1565" i="10"/>
  <c r="O1566" i="10"/>
  <c r="O1567" i="10"/>
  <c r="O1568" i="10"/>
  <c r="O1569" i="10"/>
  <c r="O1570" i="10"/>
  <c r="O1571" i="10"/>
  <c r="O1572" i="10"/>
  <c r="O1573" i="10"/>
  <c r="O1574" i="10"/>
  <c r="O1575" i="10"/>
  <c r="O1576" i="10"/>
  <c r="O1577" i="10"/>
  <c r="O1578" i="10"/>
  <c r="O1579" i="10"/>
  <c r="O1580" i="10"/>
  <c r="O1581" i="10"/>
  <c r="O1582" i="10"/>
  <c r="O1583" i="10"/>
  <c r="O1584" i="10"/>
  <c r="O1585" i="10"/>
  <c r="O1586" i="10"/>
  <c r="O1587" i="10"/>
  <c r="O1588" i="10"/>
  <c r="O1589" i="10"/>
  <c r="O1590" i="10"/>
  <c r="O1591" i="10"/>
  <c r="O1592" i="10"/>
  <c r="O1593" i="10"/>
  <c r="O1594" i="10"/>
  <c r="O1595" i="10"/>
  <c r="O1596" i="10"/>
  <c r="O1597" i="10"/>
  <c r="O1598" i="10"/>
  <c r="O1599" i="10"/>
  <c r="O1600" i="10"/>
  <c r="O1601" i="10"/>
  <c r="O1602" i="10"/>
  <c r="O1603" i="10"/>
  <c r="O1604" i="10"/>
  <c r="O1605" i="10"/>
  <c r="O1606" i="10"/>
  <c r="O1607" i="10"/>
  <c r="O1608" i="10"/>
  <c r="O1609" i="10"/>
  <c r="O1610" i="10"/>
  <c r="O1611" i="10"/>
  <c r="O1612" i="10"/>
  <c r="O1613" i="10"/>
  <c r="O1614" i="10"/>
  <c r="O1615" i="10"/>
  <c r="O1616" i="10"/>
  <c r="O1617" i="10"/>
  <c r="O1618" i="10"/>
  <c r="O1619" i="10"/>
  <c r="O1620" i="10"/>
  <c r="O1621" i="10"/>
  <c r="O1622" i="10"/>
  <c r="O1623" i="10"/>
  <c r="O1624" i="10"/>
  <c r="O1625" i="10"/>
  <c r="O1626" i="10"/>
  <c r="O1627" i="10"/>
  <c r="O1628" i="10"/>
  <c r="O1629" i="10"/>
  <c r="O1630" i="10"/>
  <c r="O1631" i="10"/>
  <c r="O1632" i="10"/>
  <c r="O1633" i="10"/>
  <c r="O1634" i="10"/>
  <c r="O1635" i="10"/>
  <c r="O1636" i="10"/>
  <c r="O1637" i="10"/>
  <c r="O1638" i="10"/>
  <c r="O1639" i="10"/>
  <c r="O1640" i="10"/>
  <c r="O1641" i="10"/>
  <c r="O1642" i="10"/>
  <c r="O1643" i="10"/>
  <c r="O1644" i="10"/>
  <c r="O1645" i="10"/>
  <c r="O1646" i="10"/>
  <c r="O1647" i="10"/>
  <c r="O1648" i="10"/>
  <c r="O1649" i="10"/>
  <c r="O1650" i="10"/>
  <c r="O1651" i="10"/>
  <c r="O1652" i="10"/>
  <c r="O1653" i="10"/>
  <c r="O1654" i="10"/>
  <c r="O1655" i="10"/>
  <c r="O1656" i="10"/>
  <c r="O1657" i="10"/>
  <c r="O1658" i="10"/>
  <c r="O1659" i="10"/>
  <c r="O1660" i="10"/>
  <c r="O1661" i="10"/>
  <c r="O1662" i="10"/>
  <c r="O1663" i="10"/>
  <c r="O1664" i="10"/>
  <c r="O1665" i="10"/>
  <c r="O1666" i="10"/>
  <c r="O1667" i="10"/>
  <c r="O1668" i="10"/>
  <c r="O1669" i="10"/>
  <c r="O1670" i="10"/>
  <c r="O1671" i="10"/>
  <c r="O1672" i="10"/>
  <c r="O1673" i="10"/>
  <c r="O1674" i="10"/>
  <c r="O1675" i="10"/>
  <c r="O1676" i="10"/>
  <c r="O1677" i="10"/>
  <c r="O1678" i="10"/>
  <c r="O1679" i="10"/>
  <c r="O1680" i="10"/>
  <c r="O1681" i="10"/>
  <c r="O1682" i="10"/>
  <c r="O1683" i="10"/>
  <c r="O1684" i="10"/>
  <c r="O1685" i="10"/>
  <c r="O1686" i="10"/>
  <c r="O1687" i="10"/>
  <c r="O1688" i="10"/>
  <c r="O1689" i="10"/>
  <c r="O1690" i="10"/>
  <c r="K9" i="10"/>
  <c r="I305" i="10" l="1"/>
  <c r="I327" i="10"/>
  <c r="I307" i="10"/>
  <c r="I309" i="10"/>
  <c r="I319" i="10"/>
  <c r="I318" i="10"/>
  <c r="I265" i="10"/>
  <c r="I289" i="10"/>
  <c r="I288" i="10"/>
  <c r="I278" i="10"/>
  <c r="I277" i="10"/>
  <c r="I283" i="10"/>
  <c r="I284" i="10"/>
  <c r="I290" i="10"/>
  <c r="I299" i="10"/>
  <c r="I298" i="10"/>
  <c r="I286" i="10"/>
  <c r="I274" i="10"/>
  <c r="I297" i="10"/>
  <c r="I273" i="10"/>
  <c r="I296" i="10"/>
  <c r="I294" i="10"/>
  <c r="I282" i="10"/>
  <c r="I293" i="10"/>
  <c r="I281" i="10"/>
  <c r="I267" i="10"/>
  <c r="I259" i="10"/>
  <c r="I263" i="10"/>
  <c r="I262" i="10"/>
  <c r="I254" i="10"/>
  <c r="I253" i="10"/>
  <c r="I250" i="10"/>
  <c r="I257" i="10"/>
  <c r="I256" i="10"/>
  <c r="I200" i="10"/>
  <c r="I199" i="10"/>
  <c r="I198" i="10"/>
  <c r="I197" i="10"/>
  <c r="I195" i="10"/>
  <c r="I224" i="10"/>
  <c r="I223" i="10"/>
  <c r="I213" i="10"/>
  <c r="I216" i="10"/>
  <c r="I212" i="10"/>
  <c r="I215" i="10"/>
  <c r="I204" i="10"/>
  <c r="I203" i="10"/>
  <c r="I192" i="10"/>
  <c r="I191" i="10"/>
  <c r="I189" i="10"/>
  <c r="I188" i="10"/>
  <c r="I221" i="10"/>
  <c r="I210" i="10"/>
  <c r="I209" i="10"/>
  <c r="I220" i="10"/>
  <c r="I207" i="10"/>
  <c r="I218" i="10"/>
  <c r="I206" i="10"/>
  <c r="I194" i="10"/>
  <c r="I146" i="10"/>
  <c r="I145" i="10"/>
  <c r="I134" i="10"/>
  <c r="I126" i="10"/>
  <c r="I182" i="10"/>
  <c r="I123" i="10"/>
  <c r="I181" i="10"/>
  <c r="I122" i="10"/>
  <c r="I173" i="10"/>
  <c r="I168" i="10"/>
  <c r="I155" i="10"/>
  <c r="I161" i="10"/>
  <c r="I137" i="10"/>
  <c r="I172" i="10"/>
  <c r="I160" i="10"/>
  <c r="I148" i="10"/>
  <c r="I136" i="10"/>
  <c r="I149" i="10"/>
  <c r="I166" i="10"/>
  <c r="I154" i="10"/>
  <c r="I142" i="10"/>
  <c r="I177" i="10"/>
  <c r="I165" i="10"/>
  <c r="I141" i="10"/>
  <c r="I176" i="10"/>
  <c r="I164" i="10"/>
  <c r="I152" i="10"/>
  <c r="I151" i="10"/>
  <c r="I139" i="10"/>
  <c r="I129" i="10"/>
  <c r="I128" i="10"/>
  <c r="I133" i="10"/>
  <c r="I121" i="10"/>
  <c r="I132" i="10"/>
  <c r="I118" i="10"/>
  <c r="I119" i="10"/>
  <c r="I120" i="10"/>
  <c r="I116" i="10"/>
  <c r="I95" i="10"/>
  <c r="I93" i="10"/>
  <c r="I92" i="10"/>
  <c r="I74" i="10"/>
  <c r="I75" i="10"/>
  <c r="I71" i="10"/>
  <c r="I62" i="10"/>
  <c r="I78" i="10"/>
  <c r="I61" i="10"/>
  <c r="I58" i="10"/>
  <c r="I83" i="10"/>
  <c r="I81" i="10"/>
  <c r="I80" i="10"/>
  <c r="I64" i="10"/>
  <c r="I66" i="10"/>
  <c r="I63" i="10"/>
  <c r="I86" i="10"/>
  <c r="I85" i="10"/>
  <c r="I72" i="10"/>
  <c r="I67" i="10"/>
  <c r="I59" i="10"/>
  <c r="I57" i="10"/>
  <c r="I51" i="10"/>
  <c r="I49" i="10"/>
  <c r="I44" i="10"/>
  <c r="I43" i="10"/>
  <c r="I48" i="10"/>
  <c r="I47" i="10"/>
  <c r="B144" i="12"/>
  <c r="B143" i="12"/>
  <c r="B142" i="12"/>
  <c r="B141" i="12"/>
  <c r="B140" i="12"/>
  <c r="B139" i="12"/>
  <c r="B138" i="12"/>
  <c r="B137" i="12"/>
  <c r="B136" i="12"/>
  <c r="B135" i="12"/>
  <c r="B134" i="12"/>
  <c r="B133" i="12"/>
  <c r="B132" i="12"/>
  <c r="B128" i="12"/>
  <c r="B127" i="12"/>
  <c r="B164" i="12"/>
  <c r="B163" i="12"/>
  <c r="B162" i="12"/>
  <c r="B161" i="12"/>
  <c r="B160" i="12"/>
  <c r="B159" i="12"/>
  <c r="B158" i="12"/>
  <c r="B157" i="12"/>
  <c r="B169" i="12"/>
  <c r="B170" i="12"/>
  <c r="B167" i="12"/>
  <c r="B155" i="12"/>
  <c r="B154" i="12"/>
  <c r="B153" i="12"/>
  <c r="B152" i="12"/>
  <c r="B151" i="12"/>
  <c r="B150" i="12"/>
  <c r="B149" i="12"/>
  <c r="B148" i="12"/>
  <c r="B147" i="12"/>
  <c r="B146" i="12"/>
  <c r="B145" i="12"/>
  <c r="B115" i="12"/>
  <c r="B113" i="12"/>
  <c r="B112" i="12"/>
  <c r="B111" i="12"/>
  <c r="B109" i="12"/>
  <c r="B108" i="12"/>
  <c r="B107" i="12"/>
  <c r="B87" i="12"/>
  <c r="B88" i="12"/>
  <c r="B89" i="12"/>
  <c r="B85" i="12"/>
  <c r="B86" i="12"/>
  <c r="B84" i="12"/>
  <c r="B106" i="12"/>
  <c r="B81" i="12"/>
  <c r="B80" i="12"/>
  <c r="B105" i="12"/>
  <c r="B104" i="12"/>
  <c r="B103" i="12"/>
  <c r="B102" i="12"/>
  <c r="B101" i="12"/>
  <c r="B100" i="12"/>
  <c r="B99" i="12"/>
  <c r="B98" i="12"/>
  <c r="B97" i="12"/>
  <c r="B96" i="12"/>
  <c r="B95" i="12"/>
  <c r="B94" i="12"/>
  <c r="B93" i="12"/>
  <c r="B241" i="12"/>
  <c r="B240" i="12"/>
  <c r="B26" i="1"/>
  <c r="B239" i="12"/>
  <c r="B238" i="12"/>
  <c r="B237" i="12"/>
  <c r="B236" i="12"/>
  <c r="B235" i="12"/>
  <c r="B234" i="12"/>
  <c r="B243" i="12"/>
  <c r="B228" i="12"/>
  <c r="B244" i="12"/>
  <c r="B245" i="12"/>
  <c r="B248" i="12"/>
  <c r="B247" i="12"/>
  <c r="B251" i="12"/>
  <c r="B250" i="12"/>
  <c r="B211" i="12"/>
  <c r="B47" i="12"/>
  <c r="B46" i="12"/>
  <c r="B45" i="12"/>
  <c r="B70" i="1"/>
  <c r="B119" i="12"/>
  <c r="B118" i="12"/>
  <c r="B62" i="1"/>
  <c r="B37" i="12"/>
  <c r="B36" i="12"/>
  <c r="B38" i="1"/>
  <c r="B266" i="12"/>
  <c r="B265" i="12"/>
  <c r="B40" i="12"/>
  <c r="B41" i="12"/>
  <c r="B68" i="12"/>
  <c r="B65" i="12"/>
  <c r="B64" i="12"/>
  <c r="B63" i="12"/>
  <c r="B62" i="12"/>
  <c r="B61" i="12"/>
  <c r="B60" i="12"/>
  <c r="B59" i="12"/>
  <c r="B58" i="12"/>
  <c r="B15" i="12"/>
  <c r="B69" i="1"/>
  <c r="B50" i="12"/>
  <c r="B56" i="1"/>
  <c r="B16" i="12"/>
  <c r="B221" i="12"/>
  <c r="B180" i="12"/>
  <c r="B179" i="12"/>
  <c r="B178" i="12"/>
  <c r="B176" i="12"/>
  <c r="B175" i="12"/>
  <c r="B174" i="12"/>
  <c r="B173" i="12"/>
  <c r="B172" i="12"/>
  <c r="B171" i="12"/>
  <c r="B181" i="12"/>
  <c r="B75" i="1"/>
  <c r="B16" i="1"/>
  <c r="B123" i="12"/>
  <c r="B122" i="12"/>
  <c r="B121" i="12"/>
  <c r="I35" i="1"/>
  <c r="I9" i="1"/>
  <c r="I36" i="1"/>
  <c r="I40" i="1"/>
  <c r="I49" i="1"/>
  <c r="I51" i="1"/>
  <c r="I53" i="1"/>
  <c r="I57" i="1"/>
  <c r="I63" i="1"/>
  <c r="I64" i="1"/>
  <c r="I65" i="1"/>
  <c r="I73" i="1"/>
  <c r="I74" i="1"/>
  <c r="I77" i="1"/>
  <c r="I78" i="1"/>
  <c r="I79" i="1"/>
  <c r="I81" i="1"/>
  <c r="I82" i="1"/>
  <c r="I83" i="1"/>
  <c r="I84" i="1"/>
  <c r="G35" i="1" a="1"/>
  <c r="G35" i="1" s="1"/>
  <c r="G9" i="1" a="1"/>
  <c r="G9" i="1" s="1"/>
  <c r="G36" i="1" a="1"/>
  <c r="G36" i="1" s="1"/>
  <c r="G40" i="1" a="1"/>
  <c r="G40" i="1" s="1"/>
  <c r="G49" i="1" a="1"/>
  <c r="G49" i="1" s="1"/>
  <c r="G51" i="1" a="1"/>
  <c r="G51" i="1" s="1"/>
  <c r="G53" i="1" a="1"/>
  <c r="G53" i="1" s="1"/>
  <c r="G57" i="1" a="1"/>
  <c r="G57" i="1" s="1"/>
  <c r="G63" i="1" a="1"/>
  <c r="G63" i="1" s="1"/>
  <c r="G64" i="1" a="1"/>
  <c r="G64" i="1" s="1"/>
  <c r="G65" i="1" a="1"/>
  <c r="G65" i="1" s="1"/>
  <c r="G73" i="1" a="1"/>
  <c r="G73" i="1" s="1"/>
  <c r="G74" i="1" a="1"/>
  <c r="G74" i="1" s="1"/>
  <c r="G77" i="1" a="1"/>
  <c r="G77" i="1" s="1"/>
  <c r="G78" i="1" a="1"/>
  <c r="G78" i="1" s="1"/>
  <c r="G79" i="1" a="1"/>
  <c r="G79" i="1" s="1"/>
  <c r="G81" i="1" a="1"/>
  <c r="G81" i="1" s="1"/>
  <c r="G82" i="1" a="1"/>
  <c r="G82" i="1" s="1"/>
  <c r="G83" i="1" a="1"/>
  <c r="G83" i="1" s="1"/>
  <c r="G84" i="1" a="1"/>
  <c r="G84" i="1" s="1"/>
  <c r="D57" i="34"/>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E13" i="34" l="1"/>
  <c r="E14" i="34"/>
  <c r="E15" i="34"/>
  <c r="E16" i="34"/>
  <c r="E17" i="34"/>
  <c r="E18" i="34"/>
  <c r="E8" i="34"/>
  <c r="J219" i="32"/>
  <c r="G211" i="32"/>
  <c r="J169" i="32"/>
  <c r="J168" i="32"/>
  <c r="J131" i="32"/>
  <c r="J133" i="32"/>
  <c r="G131" i="32"/>
  <c r="J127" i="32"/>
  <c r="G126" i="32"/>
  <c r="J115" i="32"/>
  <c r="J114" i="32"/>
  <c r="G241" i="31"/>
  <c r="G214" i="31"/>
  <c r="G157" i="31"/>
  <c r="G131" i="31"/>
  <c r="J115" i="31"/>
  <c r="G13" i="32"/>
  <c r="G12" i="32"/>
  <c r="G11" i="32"/>
  <c r="G9" i="32"/>
  <c r="G11" i="31"/>
  <c r="G9" i="31"/>
  <c r="G12" i="31"/>
  <c r="G13" i="31"/>
  <c r="J236" i="31"/>
  <c r="J225" i="31"/>
  <c r="J232" i="31"/>
  <c r="J224" i="31"/>
  <c r="I232" i="31"/>
  <c r="H232" i="31"/>
  <c r="G232" i="31"/>
  <c r="J233" i="31"/>
  <c r="J234" i="31"/>
  <c r="J235" i="31"/>
  <c r="J226" i="31"/>
  <c r="J238" i="31"/>
  <c r="H238" i="31"/>
  <c r="I238" i="31"/>
  <c r="J240" i="31"/>
  <c r="J239" i="31"/>
  <c r="G238" i="31"/>
  <c r="H225" i="31"/>
  <c r="I225" i="31"/>
  <c r="G225" i="31"/>
  <c r="J219" i="31"/>
  <c r="J218" i="31"/>
  <c r="H218" i="31"/>
  <c r="I218" i="31"/>
  <c r="G218" i="31"/>
  <c r="G210" i="31"/>
  <c r="J173" i="31"/>
  <c r="H172" i="31"/>
  <c r="I172" i="31"/>
  <c r="J172" i="31"/>
  <c r="G172" i="31"/>
  <c r="G177" i="31"/>
  <c r="G174" i="31"/>
  <c r="J163" i="31"/>
  <c r="J169" i="31"/>
  <c r="J168" i="31"/>
  <c r="J165" i="31"/>
  <c r="J164" i="31"/>
  <c r="I164" i="31"/>
  <c r="H167" i="31"/>
  <c r="I167" i="31"/>
  <c r="G167" i="31"/>
  <c r="G154" i="31"/>
  <c r="G150" i="31"/>
  <c r="J133" i="31"/>
  <c r="J134" i="31"/>
  <c r="J135" i="31"/>
  <c r="J136" i="31"/>
  <c r="J131" i="31"/>
  <c r="J137" i="31"/>
  <c r="J138" i="31"/>
  <c r="J139" i="31"/>
  <c r="J140" i="31"/>
  <c r="H131" i="31"/>
  <c r="I131" i="31"/>
  <c r="G116" i="31"/>
  <c r="J47" i="31"/>
  <c r="G321" i="32"/>
  <c r="J266" i="32"/>
  <c r="I168" i="32"/>
  <c r="J170" i="32"/>
  <c r="J165" i="32"/>
  <c r="H168" i="32"/>
  <c r="G21" i="32"/>
  <c r="G20" i="32"/>
  <c r="G19" i="32"/>
  <c r="G37" i="32"/>
  <c r="G26" i="32"/>
  <c r="J30" i="32"/>
  <c r="J31" i="32"/>
  <c r="H42" i="32"/>
  <c r="G42" i="32"/>
  <c r="G45" i="32"/>
  <c r="H54" i="32"/>
  <c r="G54" i="32"/>
  <c r="H68" i="32"/>
  <c r="I68" i="32"/>
  <c r="J68" i="32"/>
  <c r="G68" i="32"/>
  <c r="H92" i="32"/>
  <c r="I92" i="32"/>
  <c r="J92" i="32"/>
  <c r="G97" i="32"/>
  <c r="G92" i="32"/>
  <c r="H99" i="32"/>
  <c r="G99" i="32"/>
  <c r="G104" i="32"/>
  <c r="H114" i="32"/>
  <c r="I114" i="32"/>
  <c r="G114" i="32"/>
  <c r="H116" i="32"/>
  <c r="I116" i="32"/>
  <c r="J116" i="32"/>
  <c r="G116" i="32"/>
  <c r="J134" i="32"/>
  <c r="J135" i="32"/>
  <c r="J136" i="32"/>
  <c r="J137" i="32"/>
  <c r="J138" i="32"/>
  <c r="J139" i="32"/>
  <c r="J140" i="32"/>
  <c r="H143" i="32"/>
  <c r="I143" i="32"/>
  <c r="G143" i="32"/>
  <c r="H146" i="32"/>
  <c r="I146" i="32"/>
  <c r="J146" i="32"/>
  <c r="G146" i="32"/>
  <c r="G168" i="32"/>
  <c r="H171" i="32"/>
  <c r="I171" i="32"/>
  <c r="J171" i="32"/>
  <c r="G171" i="32"/>
  <c r="H172" i="32"/>
  <c r="I172" i="32"/>
  <c r="J172" i="32"/>
  <c r="G172" i="32"/>
  <c r="H210" i="32"/>
  <c r="I210" i="32"/>
  <c r="J210" i="32"/>
  <c r="G210" i="32"/>
  <c r="H211" i="32"/>
  <c r="I211" i="32"/>
  <c r="J211" i="32"/>
  <c r="I239" i="32"/>
  <c r="G239" i="32"/>
  <c r="J243" i="32"/>
  <c r="J244" i="32"/>
  <c r="J245" i="32"/>
  <c r="J246" i="32"/>
  <c r="J247" i="32"/>
  <c r="J248" i="32"/>
  <c r="J249" i="32"/>
  <c r="J250" i="32"/>
  <c r="J251" i="32"/>
  <c r="J252" i="32"/>
  <c r="J253" i="32"/>
  <c r="J254" i="32"/>
  <c r="H255" i="32"/>
  <c r="I255" i="32"/>
  <c r="G255" i="32"/>
  <c r="H256" i="32"/>
  <c r="I256" i="32"/>
  <c r="J256" i="32"/>
  <c r="G256" i="32"/>
  <c r="H257" i="32"/>
  <c r="I257" i="32"/>
  <c r="J257" i="32"/>
  <c r="G257" i="32"/>
  <c r="H272" i="32"/>
  <c r="I272" i="32"/>
  <c r="J272" i="32"/>
  <c r="G272" i="32"/>
  <c r="G171" i="31"/>
  <c r="J167" i="31"/>
  <c r="H325" i="32"/>
  <c r="I325" i="32"/>
  <c r="J325" i="32"/>
  <c r="G325" i="32"/>
  <c r="H326" i="32"/>
  <c r="I326" i="32"/>
  <c r="J326" i="32"/>
  <c r="G326" i="32"/>
  <c r="H321" i="32"/>
  <c r="I321" i="32"/>
  <c r="H265" i="32"/>
  <c r="H264" i="32"/>
  <c r="I265" i="32"/>
  <c r="I264" i="32"/>
  <c r="G265" i="32"/>
  <c r="G264" i="32"/>
  <c r="H253" i="32"/>
  <c r="I253" i="32"/>
  <c r="G253" i="32"/>
  <c r="H233" i="32"/>
  <c r="I233" i="32"/>
  <c r="G233" i="32"/>
  <c r="H226" i="32"/>
  <c r="I226" i="32"/>
  <c r="G226" i="32"/>
  <c r="H223" i="32"/>
  <c r="I223" i="32"/>
  <c r="G223" i="32"/>
  <c r="H54" i="31"/>
  <c r="I54" i="31"/>
  <c r="J54" i="31"/>
  <c r="H20" i="31"/>
  <c r="G26" i="31"/>
  <c r="J30" i="31"/>
  <c r="J31" i="31"/>
  <c r="J32" i="31"/>
  <c r="H68" i="31"/>
  <c r="I68" i="31"/>
  <c r="J68" i="31"/>
  <c r="H92" i="31"/>
  <c r="I92" i="31"/>
  <c r="J92" i="31"/>
  <c r="H99" i="31"/>
  <c r="I99" i="31"/>
  <c r="J99" i="31"/>
  <c r="H114" i="31"/>
  <c r="I114" i="31"/>
  <c r="J114" i="31"/>
  <c r="G114" i="31"/>
  <c r="H116" i="31"/>
  <c r="I116" i="31"/>
  <c r="J116" i="31"/>
  <c r="H143" i="31"/>
  <c r="I143" i="31"/>
  <c r="G143" i="31"/>
  <c r="G67" i="31"/>
  <c r="H146" i="31"/>
  <c r="I146" i="31"/>
  <c r="J146" i="31"/>
  <c r="H171" i="31"/>
  <c r="I171" i="31"/>
  <c r="J171" i="31"/>
  <c r="H188" i="31"/>
  <c r="I188" i="31"/>
  <c r="J188" i="31"/>
  <c r="G188" i="31"/>
  <c r="H197" i="31"/>
  <c r="I197" i="31"/>
  <c r="J197" i="31"/>
  <c r="H200" i="31"/>
  <c r="I200" i="31"/>
  <c r="J200" i="31"/>
  <c r="H209" i="31"/>
  <c r="I209" i="31"/>
  <c r="J209" i="31"/>
  <c r="G209" i="31"/>
  <c r="H210" i="31"/>
  <c r="I210" i="31"/>
  <c r="J210" i="31"/>
  <c r="H222" i="31"/>
  <c r="I222" i="31"/>
  <c r="J222" i="31"/>
  <c r="H254" i="31"/>
  <c r="I254" i="31"/>
  <c r="J254" i="31"/>
  <c r="H255" i="31"/>
  <c r="I255" i="31"/>
  <c r="J255" i="31"/>
  <c r="H237" i="31"/>
  <c r="I237" i="31"/>
  <c r="J237" i="31"/>
  <c r="H252" i="31"/>
  <c r="I252" i="31"/>
  <c r="J252" i="31"/>
  <c r="H263" i="31"/>
  <c r="H262" i="31"/>
  <c r="I263" i="31"/>
  <c r="I262" i="31"/>
  <c r="J263" i="31"/>
  <c r="J262" i="31"/>
  <c r="H265" i="31"/>
  <c r="I265" i="31"/>
  <c r="J265" i="31"/>
  <c r="H282" i="31"/>
  <c r="I282" i="31"/>
  <c r="J282" i="31"/>
  <c r="H289" i="31"/>
  <c r="I289" i="31"/>
  <c r="J289" i="31"/>
  <c r="H310" i="31"/>
  <c r="I310" i="31"/>
  <c r="J310" i="31"/>
  <c r="H301" i="31"/>
  <c r="I301" i="31"/>
  <c r="J301" i="31"/>
  <c r="G319" i="31"/>
  <c r="H319" i="31"/>
  <c r="I319" i="31"/>
  <c r="H324" i="31"/>
  <c r="H323" i="31"/>
  <c r="I324" i="31"/>
  <c r="I323" i="31"/>
  <c r="G310" i="31"/>
  <c r="G301" i="31"/>
  <c r="G282" i="31"/>
  <c r="G265" i="31"/>
  <c r="G263" i="31"/>
  <c r="G252" i="31"/>
  <c r="G237" i="31"/>
  <c r="G222" i="31"/>
  <c r="G146" i="31"/>
  <c r="F26" i="30"/>
  <c r="F25" i="30"/>
  <c r="F24" i="30"/>
  <c r="F23" i="30"/>
  <c r="F20" i="30"/>
  <c r="G317" i="31"/>
  <c r="H317" i="31"/>
  <c r="I317" i="31"/>
  <c r="J318" i="31"/>
  <c r="J317" i="31"/>
  <c r="G258" i="31"/>
  <c r="H258" i="31"/>
  <c r="I258" i="31"/>
  <c r="J259" i="31"/>
  <c r="J258" i="31"/>
  <c r="G260" i="31"/>
  <c r="H260" i="31"/>
  <c r="I260" i="31"/>
  <c r="J261" i="31"/>
  <c r="J260" i="31"/>
  <c r="G255" i="31"/>
  <c r="J24" i="31"/>
  <c r="I241" i="31"/>
  <c r="H241" i="31"/>
  <c r="H242" i="32"/>
  <c r="I242" i="32"/>
  <c r="G242" i="32"/>
  <c r="J242" i="32"/>
  <c r="I219" i="32"/>
  <c r="H219" i="32"/>
  <c r="G219" i="32"/>
  <c r="I173" i="32"/>
  <c r="H173" i="32"/>
  <c r="G173" i="32"/>
  <c r="I131" i="32"/>
  <c r="H131" i="32"/>
  <c r="J130" i="32"/>
  <c r="I126" i="32"/>
  <c r="H126" i="32"/>
  <c r="I26" i="32"/>
  <c r="H26" i="32"/>
  <c r="J32" i="32"/>
  <c r="I126" i="31"/>
  <c r="H126" i="31"/>
  <c r="G126" i="31"/>
  <c r="G144" i="31"/>
  <c r="J243" i="31"/>
  <c r="J130" i="31"/>
  <c r="H26" i="31"/>
  <c r="I26" i="31"/>
  <c r="B17" i="40" a="1"/>
  <c r="B17" i="40"/>
  <c r="B10" i="13"/>
  <c r="C10" i="13"/>
  <c r="D10" i="13"/>
  <c r="E10" i="13"/>
  <c r="F10" i="13"/>
  <c r="K10" i="13"/>
  <c r="O10" i="13"/>
  <c r="B11" i="13"/>
  <c r="B12" i="13"/>
  <c r="B13" i="13"/>
  <c r="B14" i="13"/>
  <c r="B15" i="13"/>
  <c r="B16" i="13"/>
  <c r="B17" i="13"/>
  <c r="B18" i="13"/>
  <c r="B19" i="13"/>
  <c r="B20" i="13"/>
  <c r="B21" i="13"/>
  <c r="B22" i="13"/>
  <c r="B23" i="13"/>
  <c r="C11" i="13"/>
  <c r="C12" i="13"/>
  <c r="C13" i="13"/>
  <c r="C14" i="13"/>
  <c r="C15" i="13"/>
  <c r="C16" i="13"/>
  <c r="C17" i="13"/>
  <c r="C18" i="13"/>
  <c r="C19" i="13"/>
  <c r="C20" i="13"/>
  <c r="C21" i="13"/>
  <c r="C22" i="13"/>
  <c r="C23" i="13"/>
  <c r="D11" i="13"/>
  <c r="D12" i="13"/>
  <c r="D13" i="13"/>
  <c r="D14" i="13"/>
  <c r="D15" i="13"/>
  <c r="D16" i="13"/>
  <c r="D17" i="13"/>
  <c r="D18" i="13"/>
  <c r="D19" i="13"/>
  <c r="D20" i="13"/>
  <c r="D21" i="13"/>
  <c r="D22" i="13"/>
  <c r="D23" i="13"/>
  <c r="E11" i="13"/>
  <c r="E12" i="13"/>
  <c r="E13" i="13"/>
  <c r="E14" i="13"/>
  <c r="E15" i="13"/>
  <c r="E16" i="13"/>
  <c r="E17" i="13"/>
  <c r="E18" i="13"/>
  <c r="E19" i="13"/>
  <c r="E20" i="13"/>
  <c r="E21" i="13"/>
  <c r="E22" i="13"/>
  <c r="E23" i="13"/>
  <c r="F11" i="13"/>
  <c r="F12" i="13"/>
  <c r="F13" i="13"/>
  <c r="F14" i="13"/>
  <c r="F15" i="13"/>
  <c r="F16" i="13"/>
  <c r="F17" i="13"/>
  <c r="F18" i="13"/>
  <c r="F19" i="13"/>
  <c r="F20" i="13"/>
  <c r="F21" i="13"/>
  <c r="F22" i="13"/>
  <c r="F23" i="13"/>
  <c r="K11" i="13"/>
  <c r="K12" i="13"/>
  <c r="K13" i="13"/>
  <c r="K14" i="13"/>
  <c r="K15" i="13"/>
  <c r="K16" i="13"/>
  <c r="K17" i="13"/>
  <c r="K18" i="13"/>
  <c r="K19" i="13"/>
  <c r="K20" i="13"/>
  <c r="K21" i="13"/>
  <c r="K22" i="13"/>
  <c r="K23" i="13"/>
  <c r="O11" i="13"/>
  <c r="O12" i="13"/>
  <c r="O13" i="13"/>
  <c r="O14" i="13"/>
  <c r="O15" i="13"/>
  <c r="O16" i="13"/>
  <c r="O17" i="13"/>
  <c r="O18" i="13"/>
  <c r="O19" i="13"/>
  <c r="O20" i="13"/>
  <c r="O21" i="13"/>
  <c r="O22" i="13"/>
  <c r="O23" i="13"/>
  <c r="B1039" i="10"/>
  <c r="B1040" i="10"/>
  <c r="B1041" i="10"/>
  <c r="B1042" i="10"/>
  <c r="B1043" i="10"/>
  <c r="B1044" i="10"/>
  <c r="B1045" i="10"/>
  <c r="B1046" i="10"/>
  <c r="B1047" i="10"/>
  <c r="B1048" i="10"/>
  <c r="B1049" i="10"/>
  <c r="B1050" i="10"/>
  <c r="B1051" i="10"/>
  <c r="B1052" i="10"/>
  <c r="B1053" i="10"/>
  <c r="B1054" i="10"/>
  <c r="B1055" i="10"/>
  <c r="B1056" i="10"/>
  <c r="B1057" i="10"/>
  <c r="B1058" i="10"/>
  <c r="B1059" i="10"/>
  <c r="B1060" i="10"/>
  <c r="B1061" i="10"/>
  <c r="B1062" i="10"/>
  <c r="B1063" i="10"/>
  <c r="B1064" i="10"/>
  <c r="B1065" i="10"/>
  <c r="B1066" i="10"/>
  <c r="B1067" i="10"/>
  <c r="B1068" i="10"/>
  <c r="B1069" i="10"/>
  <c r="B1070" i="10"/>
  <c r="B1071" i="10"/>
  <c r="B1072" i="10"/>
  <c r="B1073" i="10"/>
  <c r="B1074" i="10"/>
  <c r="B1075" i="10"/>
  <c r="B1076" i="10"/>
  <c r="B1077" i="10"/>
  <c r="B1078" i="10"/>
  <c r="B1079" i="10"/>
  <c r="B1080" i="10"/>
  <c r="B1081" i="10"/>
  <c r="B1082" i="10"/>
  <c r="B1083" i="10"/>
  <c r="B1084" i="10"/>
  <c r="B1085" i="10"/>
  <c r="B1086" i="10"/>
  <c r="B1087" i="10"/>
  <c r="B1088" i="10"/>
  <c r="B1089" i="10"/>
  <c r="B1090" i="10"/>
  <c r="B1091" i="10"/>
  <c r="B1092" i="10"/>
  <c r="B1093" i="10"/>
  <c r="B1094" i="10"/>
  <c r="B1095" i="10"/>
  <c r="B1096" i="10"/>
  <c r="B1097" i="10"/>
  <c r="B1098" i="10"/>
  <c r="B1099" i="10"/>
  <c r="B1100" i="10"/>
  <c r="B1101" i="10"/>
  <c r="B1102" i="10"/>
  <c r="B1103" i="10"/>
  <c r="B1104" i="10"/>
  <c r="B1105" i="10"/>
  <c r="B1106" i="10"/>
  <c r="B1107" i="10"/>
  <c r="B1108" i="10"/>
  <c r="B1109" i="10"/>
  <c r="B1110" i="10"/>
  <c r="B1111" i="10"/>
  <c r="B1112" i="10"/>
  <c r="B1113" i="10"/>
  <c r="B1114" i="10"/>
  <c r="B1115" i="10"/>
  <c r="B1116" i="10"/>
  <c r="B1117" i="10"/>
  <c r="B1118" i="10"/>
  <c r="B1119" i="10"/>
  <c r="B1120" i="10"/>
  <c r="B1121" i="10"/>
  <c r="B1122" i="10"/>
  <c r="B1123" i="10"/>
  <c r="B1124" i="10"/>
  <c r="B1125" i="10"/>
  <c r="B1126" i="10"/>
  <c r="B1127" i="10"/>
  <c r="B1128" i="10"/>
  <c r="B1129" i="10"/>
  <c r="B1130" i="10"/>
  <c r="B1131" i="10"/>
  <c r="B1132" i="10"/>
  <c r="B1133" i="10"/>
  <c r="B1134" i="10"/>
  <c r="B1135" i="10"/>
  <c r="B1136" i="10"/>
  <c r="B1137" i="10"/>
  <c r="B1138" i="10"/>
  <c r="B1139" i="10"/>
  <c r="B1140" i="10"/>
  <c r="B1141" i="10"/>
  <c r="B1142" i="10"/>
  <c r="B1143" i="10"/>
  <c r="B1144" i="10"/>
  <c r="B1145" i="10"/>
  <c r="B1146" i="10"/>
  <c r="B1147" i="10"/>
  <c r="B1148" i="10"/>
  <c r="B1149" i="10"/>
  <c r="B1150" i="10"/>
  <c r="B1151" i="10"/>
  <c r="B1152" i="10"/>
  <c r="B1153" i="10"/>
  <c r="B1154" i="10"/>
  <c r="B1155" i="10"/>
  <c r="B1156" i="10"/>
  <c r="B1157" i="10"/>
  <c r="B1158" i="10"/>
  <c r="B1159" i="10"/>
  <c r="B1160" i="10"/>
  <c r="B1161" i="10"/>
  <c r="B1162" i="10"/>
  <c r="B1163" i="10"/>
  <c r="B1164" i="10"/>
  <c r="B1165" i="10"/>
  <c r="B1166" i="10"/>
  <c r="B1167" i="10"/>
  <c r="B1168" i="10"/>
  <c r="B1169" i="10"/>
  <c r="B1170" i="10"/>
  <c r="B1171" i="10"/>
  <c r="B1172" i="10"/>
  <c r="B1173" i="10"/>
  <c r="B1174" i="10"/>
  <c r="B1175" i="10"/>
  <c r="B1176" i="10"/>
  <c r="B1177" i="10"/>
  <c r="B1178" i="10"/>
  <c r="B1179" i="10"/>
  <c r="B1180" i="10"/>
  <c r="B1181" i="10"/>
  <c r="B1182" i="10"/>
  <c r="B1183" i="10"/>
  <c r="B1184" i="10"/>
  <c r="B1185" i="10"/>
  <c r="B1186" i="10"/>
  <c r="B1187" i="10"/>
  <c r="B1188" i="10"/>
  <c r="B1189" i="10"/>
  <c r="B1190" i="10"/>
  <c r="B1191" i="10"/>
  <c r="B1192" i="10"/>
  <c r="B1193" i="10"/>
  <c r="B1194" i="10"/>
  <c r="B1195" i="10"/>
  <c r="B1196" i="10"/>
  <c r="B1197" i="10"/>
  <c r="B1198" i="10"/>
  <c r="B1199" i="10"/>
  <c r="B1200" i="10"/>
  <c r="B1201" i="10"/>
  <c r="B1202" i="10"/>
  <c r="B1203" i="10"/>
  <c r="B1204" i="10"/>
  <c r="B1205" i="10"/>
  <c r="B1206" i="10"/>
  <c r="B1207" i="10"/>
  <c r="B1208" i="10"/>
  <c r="B1209" i="10"/>
  <c r="B1210" i="10"/>
  <c r="B1211" i="10"/>
  <c r="B1212" i="10"/>
  <c r="B1213" i="10"/>
  <c r="B1214" i="10"/>
  <c r="B1215" i="10"/>
  <c r="B1216" i="10"/>
  <c r="B1217" i="10"/>
  <c r="B1218" i="10"/>
  <c r="B1219" i="10"/>
  <c r="B1220" i="10"/>
  <c r="B1221" i="10"/>
  <c r="B1222" i="10"/>
  <c r="B1223" i="10"/>
  <c r="B1224" i="10"/>
  <c r="B1225" i="10"/>
  <c r="B1226" i="10"/>
  <c r="B1227" i="10"/>
  <c r="B1228" i="10"/>
  <c r="B1229" i="10"/>
  <c r="B1230" i="10"/>
  <c r="B1231" i="10"/>
  <c r="B1232" i="10"/>
  <c r="B1233" i="10"/>
  <c r="B1234" i="10"/>
  <c r="B1235" i="10"/>
  <c r="B1236" i="10"/>
  <c r="B1237" i="10"/>
  <c r="B1238" i="10"/>
  <c r="B1239" i="10"/>
  <c r="B1240" i="10"/>
  <c r="B1241" i="10"/>
  <c r="B1242" i="10"/>
  <c r="B1243" i="10"/>
  <c r="B1244" i="10"/>
  <c r="B1245" i="10"/>
  <c r="B1246" i="10"/>
  <c r="B1247" i="10"/>
  <c r="B1248" i="10"/>
  <c r="B1249" i="10"/>
  <c r="B1250" i="10"/>
  <c r="B1251" i="10"/>
  <c r="B1252" i="10"/>
  <c r="B1253" i="10"/>
  <c r="B1254" i="10"/>
  <c r="B1255" i="10"/>
  <c r="B1256" i="10"/>
  <c r="B1257" i="10"/>
  <c r="B1258" i="10"/>
  <c r="B1259" i="10"/>
  <c r="B1260" i="10"/>
  <c r="B1261" i="10"/>
  <c r="B1262" i="10"/>
  <c r="B1263" i="10"/>
  <c r="B1264" i="10"/>
  <c r="B1265" i="10"/>
  <c r="B1266" i="10"/>
  <c r="B1267" i="10"/>
  <c r="B1268" i="10"/>
  <c r="B1269" i="10"/>
  <c r="B1270" i="10"/>
  <c r="B1271" i="10"/>
  <c r="B1272" i="10"/>
  <c r="B1273" i="10"/>
  <c r="B1274" i="10"/>
  <c r="B1275" i="10"/>
  <c r="B1276" i="10"/>
  <c r="B1277" i="10"/>
  <c r="B1278" i="10"/>
  <c r="B1279" i="10"/>
  <c r="B1280" i="10"/>
  <c r="B1281" i="10"/>
  <c r="B1282" i="10"/>
  <c r="B1283" i="10"/>
  <c r="B1284" i="10"/>
  <c r="B1285" i="10"/>
  <c r="B1286" i="10"/>
  <c r="B1287" i="10"/>
  <c r="B1288" i="10"/>
  <c r="B1289" i="10"/>
  <c r="B1290" i="10"/>
  <c r="B1291" i="10"/>
  <c r="B1292" i="10"/>
  <c r="B1293" i="10"/>
  <c r="B1294" i="10"/>
  <c r="B1295" i="10"/>
  <c r="B1296" i="10"/>
  <c r="B1297" i="10"/>
  <c r="B1298" i="10"/>
  <c r="B1299" i="10"/>
  <c r="B1300" i="10"/>
  <c r="B1301" i="10"/>
  <c r="B1302" i="10"/>
  <c r="B1303" i="10"/>
  <c r="B1304" i="10"/>
  <c r="B1305" i="10"/>
  <c r="B1306" i="10"/>
  <c r="B1307" i="10"/>
  <c r="B1308" i="10"/>
  <c r="B1309" i="10"/>
  <c r="B1310" i="10"/>
  <c r="B1311" i="10"/>
  <c r="B1312" i="10"/>
  <c r="B1313" i="10"/>
  <c r="B1314" i="10"/>
  <c r="B1315" i="10"/>
  <c r="B1316" i="10"/>
  <c r="B1317" i="10"/>
  <c r="B1318" i="10"/>
  <c r="B1319" i="10"/>
  <c r="B1320" i="10"/>
  <c r="B1321" i="10"/>
  <c r="B1322" i="10"/>
  <c r="B1323" i="10"/>
  <c r="B1324" i="10"/>
  <c r="B1325" i="10"/>
  <c r="B1326" i="10"/>
  <c r="B1327" i="10"/>
  <c r="B1328" i="10"/>
  <c r="B1329" i="10"/>
  <c r="B1330" i="10"/>
  <c r="B1331" i="10"/>
  <c r="B1332" i="10"/>
  <c r="B1333" i="10"/>
  <c r="B1334" i="10"/>
  <c r="B1335" i="10"/>
  <c r="B1336" i="10"/>
  <c r="B1337" i="10"/>
  <c r="B1338" i="10"/>
  <c r="B1339" i="10"/>
  <c r="B1340" i="10"/>
  <c r="B1341" i="10"/>
  <c r="B1342" i="10"/>
  <c r="B1343" i="10"/>
  <c r="B1344" i="10"/>
  <c r="B1345" i="10"/>
  <c r="B1346" i="10"/>
  <c r="B1347" i="10"/>
  <c r="C1039" i="10"/>
  <c r="C1040" i="10"/>
  <c r="C1041" i="10"/>
  <c r="C1042" i="10"/>
  <c r="C1043" i="10"/>
  <c r="C1044" i="10"/>
  <c r="C1045" i="10"/>
  <c r="C1046" i="10"/>
  <c r="C1047" i="10"/>
  <c r="C1048" i="10"/>
  <c r="C1049" i="10"/>
  <c r="C1050" i="10"/>
  <c r="C1051" i="10"/>
  <c r="C1052" i="10"/>
  <c r="C1053" i="10"/>
  <c r="C1054" i="10"/>
  <c r="C1055" i="10"/>
  <c r="C1056" i="10"/>
  <c r="C1057" i="10"/>
  <c r="C1058" i="10"/>
  <c r="C1059" i="10"/>
  <c r="C1060" i="10"/>
  <c r="C1061" i="10"/>
  <c r="C1062" i="10"/>
  <c r="C1063" i="10"/>
  <c r="C1064" i="10"/>
  <c r="C1065" i="10"/>
  <c r="C1066" i="10"/>
  <c r="C1067" i="10"/>
  <c r="C1068" i="10"/>
  <c r="C1069" i="10"/>
  <c r="C1070" i="10"/>
  <c r="C1071" i="10"/>
  <c r="C1072" i="10"/>
  <c r="C1073" i="10"/>
  <c r="C1074" i="10"/>
  <c r="C1075" i="10"/>
  <c r="C1076" i="10"/>
  <c r="C1077" i="10"/>
  <c r="C1078" i="10"/>
  <c r="C1079" i="10"/>
  <c r="C1080" i="10"/>
  <c r="C1081" i="10"/>
  <c r="C1082" i="10"/>
  <c r="C1083" i="10"/>
  <c r="C1084" i="10"/>
  <c r="C1085" i="10"/>
  <c r="C1086" i="10"/>
  <c r="C1087" i="10"/>
  <c r="C1088" i="10"/>
  <c r="C1089" i="10"/>
  <c r="C1090" i="10"/>
  <c r="C1091" i="10"/>
  <c r="C1092" i="10"/>
  <c r="C1093" i="10"/>
  <c r="C1094" i="10"/>
  <c r="C1095" i="10"/>
  <c r="C1096" i="10"/>
  <c r="C1097" i="10"/>
  <c r="C1098" i="10"/>
  <c r="C1099" i="10"/>
  <c r="C1100" i="10"/>
  <c r="C1101" i="10"/>
  <c r="C1102" i="10"/>
  <c r="C1103" i="10"/>
  <c r="C1104" i="10"/>
  <c r="C1105" i="10"/>
  <c r="C1106" i="10"/>
  <c r="C1107" i="10"/>
  <c r="C1108" i="10"/>
  <c r="C1109" i="10"/>
  <c r="C1110" i="10"/>
  <c r="C1111" i="10"/>
  <c r="C1112" i="10"/>
  <c r="C1113" i="10"/>
  <c r="C1114" i="10"/>
  <c r="C1115" i="10"/>
  <c r="C1116" i="10"/>
  <c r="C1117" i="10"/>
  <c r="C1118" i="10"/>
  <c r="C1119" i="10"/>
  <c r="C1120" i="10"/>
  <c r="C1121" i="10"/>
  <c r="C1122" i="10"/>
  <c r="C1123" i="10"/>
  <c r="C1124" i="10"/>
  <c r="C1125" i="10"/>
  <c r="C1126" i="10"/>
  <c r="C1127" i="10"/>
  <c r="C1128" i="10"/>
  <c r="C1129" i="10"/>
  <c r="C1130" i="10"/>
  <c r="C1131" i="10"/>
  <c r="C1132" i="10"/>
  <c r="C1133" i="10"/>
  <c r="C1134" i="10"/>
  <c r="C1135" i="10"/>
  <c r="C1136" i="10"/>
  <c r="C1137" i="10"/>
  <c r="C1138" i="10"/>
  <c r="C1139" i="10"/>
  <c r="C1140" i="10"/>
  <c r="C1141" i="10"/>
  <c r="C1142" i="10"/>
  <c r="C1143" i="10"/>
  <c r="C1144" i="10"/>
  <c r="C1145" i="10"/>
  <c r="C1146" i="10"/>
  <c r="C1147" i="10"/>
  <c r="C1148" i="10"/>
  <c r="C1149" i="10"/>
  <c r="C1150" i="10"/>
  <c r="C1151" i="10"/>
  <c r="C1152" i="10"/>
  <c r="C1153" i="10"/>
  <c r="C1154" i="10"/>
  <c r="C1155" i="10"/>
  <c r="C1156" i="10"/>
  <c r="C1157" i="10"/>
  <c r="C1158" i="10"/>
  <c r="C1159" i="10"/>
  <c r="C1160" i="10"/>
  <c r="C1161" i="10"/>
  <c r="C1162" i="10"/>
  <c r="C1163" i="10"/>
  <c r="C1164" i="10"/>
  <c r="C1165" i="10"/>
  <c r="C1166" i="10"/>
  <c r="C1167" i="10"/>
  <c r="C1168" i="10"/>
  <c r="C1169" i="10"/>
  <c r="C1170" i="10"/>
  <c r="C1171" i="10"/>
  <c r="C1172" i="10"/>
  <c r="C1173" i="10"/>
  <c r="C1174" i="10"/>
  <c r="C1175" i="10"/>
  <c r="C1176" i="10"/>
  <c r="C1177" i="10"/>
  <c r="C1178" i="10"/>
  <c r="C1179" i="10"/>
  <c r="C1180" i="10"/>
  <c r="C1181" i="10"/>
  <c r="C1182" i="10"/>
  <c r="C1183" i="10"/>
  <c r="C1184" i="10"/>
  <c r="C1185" i="10"/>
  <c r="C1186" i="10"/>
  <c r="C1187" i="10"/>
  <c r="C1188" i="10"/>
  <c r="C1189" i="10"/>
  <c r="C1190" i="10"/>
  <c r="C1191" i="10"/>
  <c r="C1192" i="10"/>
  <c r="C1193" i="10"/>
  <c r="C1194" i="10"/>
  <c r="C1195" i="10"/>
  <c r="C1196" i="10"/>
  <c r="C1197" i="10"/>
  <c r="C1198" i="10"/>
  <c r="C1199" i="10"/>
  <c r="C1200" i="10"/>
  <c r="C1201" i="10"/>
  <c r="C1202" i="10"/>
  <c r="C1203" i="10"/>
  <c r="C1204" i="10"/>
  <c r="C1205" i="10"/>
  <c r="C1206" i="10"/>
  <c r="C1207" i="10"/>
  <c r="C1208" i="10"/>
  <c r="C1209" i="10"/>
  <c r="C1210" i="10"/>
  <c r="C1211" i="10"/>
  <c r="C1212" i="10"/>
  <c r="C1213" i="10"/>
  <c r="C1214" i="10"/>
  <c r="C1215" i="10"/>
  <c r="C1216" i="10"/>
  <c r="C1217" i="10"/>
  <c r="C1218" i="10"/>
  <c r="C1219" i="10"/>
  <c r="C1220" i="10"/>
  <c r="C1221" i="10"/>
  <c r="C1222" i="10"/>
  <c r="C1223" i="10"/>
  <c r="C1224" i="10"/>
  <c r="C1225" i="10"/>
  <c r="C1226" i="10"/>
  <c r="C1227" i="10"/>
  <c r="C1228" i="10"/>
  <c r="C1229" i="10"/>
  <c r="C1230" i="10"/>
  <c r="C1231" i="10"/>
  <c r="C1232" i="10"/>
  <c r="C1233" i="10"/>
  <c r="C1234" i="10"/>
  <c r="C1235" i="10"/>
  <c r="C1236" i="10"/>
  <c r="C1237" i="10"/>
  <c r="C1238" i="10"/>
  <c r="C1239" i="10"/>
  <c r="C1240" i="10"/>
  <c r="C1241" i="10"/>
  <c r="C1242" i="10"/>
  <c r="C1243" i="10"/>
  <c r="C1244" i="10"/>
  <c r="C1245" i="10"/>
  <c r="C1246" i="10"/>
  <c r="C1247" i="10"/>
  <c r="C1248" i="10"/>
  <c r="C1249" i="10"/>
  <c r="C1250" i="10"/>
  <c r="C1251" i="10"/>
  <c r="C1252" i="10"/>
  <c r="C1253" i="10"/>
  <c r="C1254" i="10"/>
  <c r="C1255" i="10"/>
  <c r="C1256" i="10"/>
  <c r="C1257" i="10"/>
  <c r="C1258" i="10"/>
  <c r="C1259" i="10"/>
  <c r="C1260" i="10"/>
  <c r="C1261" i="10"/>
  <c r="C1262" i="10"/>
  <c r="C1263" i="10"/>
  <c r="C1264" i="10"/>
  <c r="C1265" i="10"/>
  <c r="C1266" i="10"/>
  <c r="C1267" i="10"/>
  <c r="C1268" i="10"/>
  <c r="C1269" i="10"/>
  <c r="C1270" i="10"/>
  <c r="C1271" i="10"/>
  <c r="C1272" i="10"/>
  <c r="C1273" i="10"/>
  <c r="C1274" i="10"/>
  <c r="C1275" i="10"/>
  <c r="C1276" i="10"/>
  <c r="C1277" i="10"/>
  <c r="C1278" i="10"/>
  <c r="C1279" i="10"/>
  <c r="C1280" i="10"/>
  <c r="C1281" i="10"/>
  <c r="C1282" i="10"/>
  <c r="C1283" i="10"/>
  <c r="C1284" i="10"/>
  <c r="C1285" i="10"/>
  <c r="C1286" i="10"/>
  <c r="C1287" i="10"/>
  <c r="C1288" i="10"/>
  <c r="C1289" i="10"/>
  <c r="C1290" i="10"/>
  <c r="C1291" i="10"/>
  <c r="C1292" i="10"/>
  <c r="C1293" i="10"/>
  <c r="C1294" i="10"/>
  <c r="C1295" i="10"/>
  <c r="C1296" i="10"/>
  <c r="C1297" i="10"/>
  <c r="C1298" i="10"/>
  <c r="C1299" i="10"/>
  <c r="C1300" i="10"/>
  <c r="C1301" i="10"/>
  <c r="C1302" i="10"/>
  <c r="C1303" i="10"/>
  <c r="C1304" i="10"/>
  <c r="C1305" i="10"/>
  <c r="C1306" i="10"/>
  <c r="C1307" i="10"/>
  <c r="C1308" i="10"/>
  <c r="C1309" i="10"/>
  <c r="C1310" i="10"/>
  <c r="C1311" i="10"/>
  <c r="C1312" i="10"/>
  <c r="C1313" i="10"/>
  <c r="C1314" i="10"/>
  <c r="C1315" i="10"/>
  <c r="C1316" i="10"/>
  <c r="C1317" i="10"/>
  <c r="C1318" i="10"/>
  <c r="C1319" i="10"/>
  <c r="C1320" i="10"/>
  <c r="C1321" i="10"/>
  <c r="C1322" i="10"/>
  <c r="C1323" i="10"/>
  <c r="C1324" i="10"/>
  <c r="C1325" i="10"/>
  <c r="C1326" i="10"/>
  <c r="C1327" i="10"/>
  <c r="C1328" i="10"/>
  <c r="C1329" i="10"/>
  <c r="C1330" i="10"/>
  <c r="C1331" i="10"/>
  <c r="C1332" i="10"/>
  <c r="C1333" i="10"/>
  <c r="C1334" i="10"/>
  <c r="C1335" i="10"/>
  <c r="C1336" i="10"/>
  <c r="C1337" i="10"/>
  <c r="C1338" i="10"/>
  <c r="C1339" i="10"/>
  <c r="C1340" i="10"/>
  <c r="C1341" i="10"/>
  <c r="C1342" i="10"/>
  <c r="C1343" i="10"/>
  <c r="C1344" i="10"/>
  <c r="C1345" i="10"/>
  <c r="C1346" i="10"/>
  <c r="C1347" i="10"/>
  <c r="D1039" i="10"/>
  <c r="D1040" i="10"/>
  <c r="D1041" i="10"/>
  <c r="D1042" i="10"/>
  <c r="D1043" i="10"/>
  <c r="D1044" i="10"/>
  <c r="D1045" i="10"/>
  <c r="D1046" i="10"/>
  <c r="D1047" i="10"/>
  <c r="D1048" i="10"/>
  <c r="D1049" i="10"/>
  <c r="D1050" i="10"/>
  <c r="D1051" i="10"/>
  <c r="D1052" i="10"/>
  <c r="D1053" i="10"/>
  <c r="D1054" i="10"/>
  <c r="D1055" i="10"/>
  <c r="D1056" i="10"/>
  <c r="D1057" i="10"/>
  <c r="D1058" i="10"/>
  <c r="D1059" i="10"/>
  <c r="D1060" i="10"/>
  <c r="D1061" i="10"/>
  <c r="D1062" i="10"/>
  <c r="D1063" i="10"/>
  <c r="D1064" i="10"/>
  <c r="D1065" i="10"/>
  <c r="D1066" i="10"/>
  <c r="D1067" i="10"/>
  <c r="D1068" i="10"/>
  <c r="D1069" i="10"/>
  <c r="D1070" i="10"/>
  <c r="D1071" i="10"/>
  <c r="D1072" i="10"/>
  <c r="D1073" i="10"/>
  <c r="D1074" i="10"/>
  <c r="D1075" i="10"/>
  <c r="D1076" i="10"/>
  <c r="D1077" i="10"/>
  <c r="D1078" i="10"/>
  <c r="D1079" i="10"/>
  <c r="D1080" i="10"/>
  <c r="D1081" i="10"/>
  <c r="D1082" i="10"/>
  <c r="D1083" i="10"/>
  <c r="D1084" i="10"/>
  <c r="D1085" i="10"/>
  <c r="D1086" i="10"/>
  <c r="D1087" i="10"/>
  <c r="D1088" i="10"/>
  <c r="D1089" i="10"/>
  <c r="D1090" i="10"/>
  <c r="D1091" i="10"/>
  <c r="D1092" i="10"/>
  <c r="D1093" i="10"/>
  <c r="D1094" i="10"/>
  <c r="D1095" i="10"/>
  <c r="D1096" i="10"/>
  <c r="D1097" i="10"/>
  <c r="D1098" i="10"/>
  <c r="D1099" i="10"/>
  <c r="D1100" i="10"/>
  <c r="D1101" i="10"/>
  <c r="D1102" i="10"/>
  <c r="D1103" i="10"/>
  <c r="D1104" i="10"/>
  <c r="D1105" i="10"/>
  <c r="D1106" i="10"/>
  <c r="D1107" i="10"/>
  <c r="D1108" i="10"/>
  <c r="D1109" i="10"/>
  <c r="D1110" i="10"/>
  <c r="D1111" i="10"/>
  <c r="D1112" i="10"/>
  <c r="D1113" i="10"/>
  <c r="D1114" i="10"/>
  <c r="D1115" i="10"/>
  <c r="D1116" i="10"/>
  <c r="D1117" i="10"/>
  <c r="D1118" i="10"/>
  <c r="D1119" i="10"/>
  <c r="D1120" i="10"/>
  <c r="D1121" i="10"/>
  <c r="D1122" i="10"/>
  <c r="D1123" i="10"/>
  <c r="D1124" i="10"/>
  <c r="D1125" i="10"/>
  <c r="D1126" i="10"/>
  <c r="D1127" i="10"/>
  <c r="D1128" i="10"/>
  <c r="D1129" i="10"/>
  <c r="D1130" i="10"/>
  <c r="D1131" i="10"/>
  <c r="D1132" i="10"/>
  <c r="D1133" i="10"/>
  <c r="D1134" i="10"/>
  <c r="D1135" i="10"/>
  <c r="D1136" i="10"/>
  <c r="D1137" i="10"/>
  <c r="D1138" i="10"/>
  <c r="D1139" i="10"/>
  <c r="D1140" i="10"/>
  <c r="D1141" i="10"/>
  <c r="D1142" i="10"/>
  <c r="D1143" i="10"/>
  <c r="D1144" i="10"/>
  <c r="D1145" i="10"/>
  <c r="D1146" i="10"/>
  <c r="D1147" i="10"/>
  <c r="D1148" i="10"/>
  <c r="D1149" i="10"/>
  <c r="D1150" i="10"/>
  <c r="D1151" i="10"/>
  <c r="D1152" i="10"/>
  <c r="D1153" i="10"/>
  <c r="D1154" i="10"/>
  <c r="D1155" i="10"/>
  <c r="D1156" i="10"/>
  <c r="D1157" i="10"/>
  <c r="D1158" i="10"/>
  <c r="D1159" i="10"/>
  <c r="D1160" i="10"/>
  <c r="D1161" i="10"/>
  <c r="D1162" i="10"/>
  <c r="D1163" i="10"/>
  <c r="D1164" i="10"/>
  <c r="D1165" i="10"/>
  <c r="D1166" i="10"/>
  <c r="D1167" i="10"/>
  <c r="D1168" i="10"/>
  <c r="D1169" i="10"/>
  <c r="D1170" i="10"/>
  <c r="D1171" i="10"/>
  <c r="D1172" i="10"/>
  <c r="D1173" i="10"/>
  <c r="D1174" i="10"/>
  <c r="D1175" i="10"/>
  <c r="D1176" i="10"/>
  <c r="D1177" i="10"/>
  <c r="D1178" i="10"/>
  <c r="D1179" i="10"/>
  <c r="D1180" i="10"/>
  <c r="D1181" i="10"/>
  <c r="D1182" i="10"/>
  <c r="D1183" i="10"/>
  <c r="D1184" i="10"/>
  <c r="D1185" i="10"/>
  <c r="D1186" i="10"/>
  <c r="D1187" i="10"/>
  <c r="D1188" i="10"/>
  <c r="D1189" i="10"/>
  <c r="D1190" i="10"/>
  <c r="D1191" i="10"/>
  <c r="D1192" i="10"/>
  <c r="D1193" i="10"/>
  <c r="D1194" i="10"/>
  <c r="D1195" i="10"/>
  <c r="D1196" i="10"/>
  <c r="D1197" i="10"/>
  <c r="D1198" i="10"/>
  <c r="D1199" i="10"/>
  <c r="D1200" i="10"/>
  <c r="D1201" i="10"/>
  <c r="D1202" i="10"/>
  <c r="D1203" i="10"/>
  <c r="D1204" i="10"/>
  <c r="D1205" i="10"/>
  <c r="D1206" i="10"/>
  <c r="D1207" i="10"/>
  <c r="D1208" i="10"/>
  <c r="D1209" i="10"/>
  <c r="D1210" i="10"/>
  <c r="D1211" i="10"/>
  <c r="D1212" i="10"/>
  <c r="D1213" i="10"/>
  <c r="D1214" i="10"/>
  <c r="D1215" i="10"/>
  <c r="D1216" i="10"/>
  <c r="D1217" i="10"/>
  <c r="D1218" i="10"/>
  <c r="D1219" i="10"/>
  <c r="D1220" i="10"/>
  <c r="D1221" i="10"/>
  <c r="D1222" i="10"/>
  <c r="D1223" i="10"/>
  <c r="D1224" i="10"/>
  <c r="D1225" i="10"/>
  <c r="D1226" i="10"/>
  <c r="D1227" i="10"/>
  <c r="D1228" i="10"/>
  <c r="D1229" i="10"/>
  <c r="D1230" i="10"/>
  <c r="D1231" i="10"/>
  <c r="D1232" i="10"/>
  <c r="D1233" i="10"/>
  <c r="D1234" i="10"/>
  <c r="D1235" i="10"/>
  <c r="D1236" i="10"/>
  <c r="D1237" i="10"/>
  <c r="D1238" i="10"/>
  <c r="D1239" i="10"/>
  <c r="D1240" i="10"/>
  <c r="D1241" i="10"/>
  <c r="D1242" i="10"/>
  <c r="D1243" i="10"/>
  <c r="D1244" i="10"/>
  <c r="D1245" i="10"/>
  <c r="D1246" i="10"/>
  <c r="D1247" i="10"/>
  <c r="D1248" i="10"/>
  <c r="D1249" i="10"/>
  <c r="D1250" i="10"/>
  <c r="D1251" i="10"/>
  <c r="D1252" i="10"/>
  <c r="D1253" i="10"/>
  <c r="D1254" i="10"/>
  <c r="D1255" i="10"/>
  <c r="D1256" i="10"/>
  <c r="D1257" i="10"/>
  <c r="D1258" i="10"/>
  <c r="D1259" i="10"/>
  <c r="D1260" i="10"/>
  <c r="D1261" i="10"/>
  <c r="D1262" i="10"/>
  <c r="D1263" i="10"/>
  <c r="D1264" i="10"/>
  <c r="D1265" i="10"/>
  <c r="D1266" i="10"/>
  <c r="D1267" i="10"/>
  <c r="D1268" i="10"/>
  <c r="D1269" i="10"/>
  <c r="D1270" i="10"/>
  <c r="D1271" i="10"/>
  <c r="D1272" i="10"/>
  <c r="D1273" i="10"/>
  <c r="D1274" i="10"/>
  <c r="D1275" i="10"/>
  <c r="D1276" i="10"/>
  <c r="D1277" i="10"/>
  <c r="D1278" i="10"/>
  <c r="D1279" i="10"/>
  <c r="D1280" i="10"/>
  <c r="D1281" i="10"/>
  <c r="D1282" i="10"/>
  <c r="D1283" i="10"/>
  <c r="D1284" i="10"/>
  <c r="D1285" i="10"/>
  <c r="D1286" i="10"/>
  <c r="D1287" i="10"/>
  <c r="D1288" i="10"/>
  <c r="D1289" i="10"/>
  <c r="D1290" i="10"/>
  <c r="D1291" i="10"/>
  <c r="D1292" i="10"/>
  <c r="D1293" i="10"/>
  <c r="D1294" i="10"/>
  <c r="D1295" i="10"/>
  <c r="D1296" i="10"/>
  <c r="D1297" i="10"/>
  <c r="D1298" i="10"/>
  <c r="D1299" i="10"/>
  <c r="D1300" i="10"/>
  <c r="D1301" i="10"/>
  <c r="D1302" i="10"/>
  <c r="D1303" i="10"/>
  <c r="D1304" i="10"/>
  <c r="D1305" i="10"/>
  <c r="D1306" i="10"/>
  <c r="D1307" i="10"/>
  <c r="D1308" i="10"/>
  <c r="D1309" i="10"/>
  <c r="D1310" i="10"/>
  <c r="D1311" i="10"/>
  <c r="D1312" i="10"/>
  <c r="D1313" i="10"/>
  <c r="D1314" i="10"/>
  <c r="D1315" i="10"/>
  <c r="D1316" i="10"/>
  <c r="D1317" i="10"/>
  <c r="D1318" i="10"/>
  <c r="D1319" i="10"/>
  <c r="D1320" i="10"/>
  <c r="D1321" i="10"/>
  <c r="D1322" i="10"/>
  <c r="D1323" i="10"/>
  <c r="D1324" i="10"/>
  <c r="D1325" i="10"/>
  <c r="D1326" i="10"/>
  <c r="D1327" i="10"/>
  <c r="D1328" i="10"/>
  <c r="D1329" i="10"/>
  <c r="D1330" i="10"/>
  <c r="D1331" i="10"/>
  <c r="D1332" i="10"/>
  <c r="D1333" i="10"/>
  <c r="D1334" i="10"/>
  <c r="D1335" i="10"/>
  <c r="D1336" i="10"/>
  <c r="D1337" i="10"/>
  <c r="D1338" i="10"/>
  <c r="D1339" i="10"/>
  <c r="D1340" i="10"/>
  <c r="D1341" i="10"/>
  <c r="D1342" i="10"/>
  <c r="D1343" i="10"/>
  <c r="D1344" i="10"/>
  <c r="D1345" i="10"/>
  <c r="D1346" i="10"/>
  <c r="D1347" i="10"/>
  <c r="E1039" i="10"/>
  <c r="E1040" i="10"/>
  <c r="E1041" i="10"/>
  <c r="E1042" i="10"/>
  <c r="E1043" i="10"/>
  <c r="E1044" i="10"/>
  <c r="E1045" i="10"/>
  <c r="E1046" i="10"/>
  <c r="E1047" i="10"/>
  <c r="E1048" i="10"/>
  <c r="E1049" i="10"/>
  <c r="E1050" i="10"/>
  <c r="E1051" i="10"/>
  <c r="E1052" i="10"/>
  <c r="E1053" i="10"/>
  <c r="E1054" i="10"/>
  <c r="E1055" i="10"/>
  <c r="E1056" i="10"/>
  <c r="E1057" i="10"/>
  <c r="E1058" i="10"/>
  <c r="E1059" i="10"/>
  <c r="E1060" i="10"/>
  <c r="E1061" i="10"/>
  <c r="E1062" i="10"/>
  <c r="E1063" i="10"/>
  <c r="E1064" i="10"/>
  <c r="E1065" i="10"/>
  <c r="E1066" i="10"/>
  <c r="E1067" i="10"/>
  <c r="E1068" i="10"/>
  <c r="E1069" i="10"/>
  <c r="E1070" i="10"/>
  <c r="E1071" i="10"/>
  <c r="E1072" i="10"/>
  <c r="E1073" i="10"/>
  <c r="E1074" i="10"/>
  <c r="E1075" i="10"/>
  <c r="E1076" i="10"/>
  <c r="E1077" i="10"/>
  <c r="E1078" i="10"/>
  <c r="E1079" i="10"/>
  <c r="E1080" i="10"/>
  <c r="E1081" i="10"/>
  <c r="E1082" i="10"/>
  <c r="E1083" i="10"/>
  <c r="E1084" i="10"/>
  <c r="E1085" i="10"/>
  <c r="E1086" i="10"/>
  <c r="E1087" i="10"/>
  <c r="E1088" i="10"/>
  <c r="E1089" i="10"/>
  <c r="E1090" i="10"/>
  <c r="E1091" i="10"/>
  <c r="E1092" i="10"/>
  <c r="E1093" i="10"/>
  <c r="E1094" i="10"/>
  <c r="E1095" i="10"/>
  <c r="E1096" i="10"/>
  <c r="E1097" i="10"/>
  <c r="E1098" i="10"/>
  <c r="E1099" i="10"/>
  <c r="E1100" i="10"/>
  <c r="E1101" i="10"/>
  <c r="E1102" i="10"/>
  <c r="E1103" i="10"/>
  <c r="E1104" i="10"/>
  <c r="E1105" i="10"/>
  <c r="E1106" i="10"/>
  <c r="E1107" i="10"/>
  <c r="E1108" i="10"/>
  <c r="E1109" i="10"/>
  <c r="E1110" i="10"/>
  <c r="E1111" i="10"/>
  <c r="E1112" i="10"/>
  <c r="E1113" i="10"/>
  <c r="E1114" i="10"/>
  <c r="E1115" i="10"/>
  <c r="E1116" i="10"/>
  <c r="E1117" i="10"/>
  <c r="E1118" i="10"/>
  <c r="E1119" i="10"/>
  <c r="E1120" i="10"/>
  <c r="E1121" i="10"/>
  <c r="E1122" i="10"/>
  <c r="E1123" i="10"/>
  <c r="E1124" i="10"/>
  <c r="E1125" i="10"/>
  <c r="E1126" i="10"/>
  <c r="E1127" i="10"/>
  <c r="E1128" i="10"/>
  <c r="E1129" i="10"/>
  <c r="E1130" i="10"/>
  <c r="E1131" i="10"/>
  <c r="E1132" i="10"/>
  <c r="E1133" i="10"/>
  <c r="E1134" i="10"/>
  <c r="E1135" i="10"/>
  <c r="E1136" i="10"/>
  <c r="E1137" i="10"/>
  <c r="E1138" i="10"/>
  <c r="E1139" i="10"/>
  <c r="E1140" i="10"/>
  <c r="E1141" i="10"/>
  <c r="E1142" i="10"/>
  <c r="E1143" i="10"/>
  <c r="E1144" i="10"/>
  <c r="E1145" i="10"/>
  <c r="E1146" i="10"/>
  <c r="E1147" i="10"/>
  <c r="E1148" i="10"/>
  <c r="E1149" i="10"/>
  <c r="E1150" i="10"/>
  <c r="E1151" i="10"/>
  <c r="E1152" i="10"/>
  <c r="E1153" i="10"/>
  <c r="E1154" i="10"/>
  <c r="E1155" i="10"/>
  <c r="E1156" i="10"/>
  <c r="E1157" i="10"/>
  <c r="E1158" i="10"/>
  <c r="E1159" i="10"/>
  <c r="E1160" i="10"/>
  <c r="E1161" i="10"/>
  <c r="E1162" i="10"/>
  <c r="E1163" i="10"/>
  <c r="E1164" i="10"/>
  <c r="E1165" i="10"/>
  <c r="E1166" i="10"/>
  <c r="E1167" i="10"/>
  <c r="E1168" i="10"/>
  <c r="E1169" i="10"/>
  <c r="E1170" i="10"/>
  <c r="E1171" i="10"/>
  <c r="E1172" i="10"/>
  <c r="E1173" i="10"/>
  <c r="E1174" i="10"/>
  <c r="E1175" i="10"/>
  <c r="E1176" i="10"/>
  <c r="E1177" i="10"/>
  <c r="E1178" i="10"/>
  <c r="E1179" i="10"/>
  <c r="E1180" i="10"/>
  <c r="E1181" i="10"/>
  <c r="E1182" i="10"/>
  <c r="E1183" i="10"/>
  <c r="E1184" i="10"/>
  <c r="E1185" i="10"/>
  <c r="E1186" i="10"/>
  <c r="E1187" i="10"/>
  <c r="E1188" i="10"/>
  <c r="E1189" i="10"/>
  <c r="E1190" i="10"/>
  <c r="E1191" i="10"/>
  <c r="E1192" i="10"/>
  <c r="E1193" i="10"/>
  <c r="E1194" i="10"/>
  <c r="E1195" i="10"/>
  <c r="E1196" i="10"/>
  <c r="E1197" i="10"/>
  <c r="E1198" i="10"/>
  <c r="E1199" i="10"/>
  <c r="E1200" i="10"/>
  <c r="E1201" i="10"/>
  <c r="E1202" i="10"/>
  <c r="E1203" i="10"/>
  <c r="E1204" i="10"/>
  <c r="E1205" i="10"/>
  <c r="E1206" i="10"/>
  <c r="E1207" i="10"/>
  <c r="E1208" i="10"/>
  <c r="E1209" i="10"/>
  <c r="E1210" i="10"/>
  <c r="E1211" i="10"/>
  <c r="E1212" i="10"/>
  <c r="E1213" i="10"/>
  <c r="E1214" i="10"/>
  <c r="E1215" i="10"/>
  <c r="E1216" i="10"/>
  <c r="E1217" i="10"/>
  <c r="E1218" i="10"/>
  <c r="E1219" i="10"/>
  <c r="E1220" i="10"/>
  <c r="E1221" i="10"/>
  <c r="E1222" i="10"/>
  <c r="E1223" i="10"/>
  <c r="E1224" i="10"/>
  <c r="E1225" i="10"/>
  <c r="E1226" i="10"/>
  <c r="E1227" i="10"/>
  <c r="E1228" i="10"/>
  <c r="E1229" i="10"/>
  <c r="E1230" i="10"/>
  <c r="E1231" i="10"/>
  <c r="E1232" i="10"/>
  <c r="E1233" i="10"/>
  <c r="E1234" i="10"/>
  <c r="E1235" i="10"/>
  <c r="E1236" i="10"/>
  <c r="E1237" i="10"/>
  <c r="E1238" i="10"/>
  <c r="E1239" i="10"/>
  <c r="E1240" i="10"/>
  <c r="E1241" i="10"/>
  <c r="E1242" i="10"/>
  <c r="E1243" i="10"/>
  <c r="E1244" i="10"/>
  <c r="E1245" i="10"/>
  <c r="E1246" i="10"/>
  <c r="E1247" i="10"/>
  <c r="E1248" i="10"/>
  <c r="E1249" i="10"/>
  <c r="E1250" i="10"/>
  <c r="E1251" i="10"/>
  <c r="E1252" i="10"/>
  <c r="E1253" i="10"/>
  <c r="E1254" i="10"/>
  <c r="E1255" i="10"/>
  <c r="E1256" i="10"/>
  <c r="E1257" i="10"/>
  <c r="E1258" i="10"/>
  <c r="E1259" i="10"/>
  <c r="E1260" i="10"/>
  <c r="E1261" i="10"/>
  <c r="E1262" i="10"/>
  <c r="E1263" i="10"/>
  <c r="E1264" i="10"/>
  <c r="E1265" i="10"/>
  <c r="E1266" i="10"/>
  <c r="E1267" i="10"/>
  <c r="E1268" i="10"/>
  <c r="E1269" i="10"/>
  <c r="E1270" i="10"/>
  <c r="E1271" i="10"/>
  <c r="E1272" i="10"/>
  <c r="E1273" i="10"/>
  <c r="E1274" i="10"/>
  <c r="E1275" i="10"/>
  <c r="E1276" i="10"/>
  <c r="E1277" i="10"/>
  <c r="E1278" i="10"/>
  <c r="E1279" i="10"/>
  <c r="E1280" i="10"/>
  <c r="E1281" i="10"/>
  <c r="E1282" i="10"/>
  <c r="E1283" i="10"/>
  <c r="E1284" i="10"/>
  <c r="E1285" i="10"/>
  <c r="E1286" i="10"/>
  <c r="E1287" i="10"/>
  <c r="E1288" i="10"/>
  <c r="E1289" i="10"/>
  <c r="E1290" i="10"/>
  <c r="E1291" i="10"/>
  <c r="E1292" i="10"/>
  <c r="E1293" i="10"/>
  <c r="E1294" i="10"/>
  <c r="E1295" i="10"/>
  <c r="E1296" i="10"/>
  <c r="E1297" i="10"/>
  <c r="E1298" i="10"/>
  <c r="E1299" i="10"/>
  <c r="E1300" i="10"/>
  <c r="E1301" i="10"/>
  <c r="E1302" i="10"/>
  <c r="E1303" i="10"/>
  <c r="E1304" i="10"/>
  <c r="E1305" i="10"/>
  <c r="E1306" i="10"/>
  <c r="E1307" i="10"/>
  <c r="E1308" i="10"/>
  <c r="E1309" i="10"/>
  <c r="E1310" i="10"/>
  <c r="E1311" i="10"/>
  <c r="E1312" i="10"/>
  <c r="E1313" i="10"/>
  <c r="E1314" i="10"/>
  <c r="E1315" i="10"/>
  <c r="E1316" i="10"/>
  <c r="E1317" i="10"/>
  <c r="E1318" i="10"/>
  <c r="E1319" i="10"/>
  <c r="E1320" i="10"/>
  <c r="E1321" i="10"/>
  <c r="E1322" i="10"/>
  <c r="E1323" i="10"/>
  <c r="E1324" i="10"/>
  <c r="E1325" i="10"/>
  <c r="E1326" i="10"/>
  <c r="E1327" i="10"/>
  <c r="E1328" i="10"/>
  <c r="E1329" i="10"/>
  <c r="E1330" i="10"/>
  <c r="E1331" i="10"/>
  <c r="E1332" i="10"/>
  <c r="E1333" i="10"/>
  <c r="E1334" i="10"/>
  <c r="E1335" i="10"/>
  <c r="E1336" i="10"/>
  <c r="E1337" i="10"/>
  <c r="E1338" i="10"/>
  <c r="E1339" i="10"/>
  <c r="E1340" i="10"/>
  <c r="E1341" i="10"/>
  <c r="E1342" i="10"/>
  <c r="E1343" i="10"/>
  <c r="E1344" i="10"/>
  <c r="E1345" i="10"/>
  <c r="E1346" i="10"/>
  <c r="E1347" i="10"/>
  <c r="F1039" i="10"/>
  <c r="F1040" i="10"/>
  <c r="F1041" i="10"/>
  <c r="F1042" i="10"/>
  <c r="F1043" i="10"/>
  <c r="F1044" i="10"/>
  <c r="F1045" i="10"/>
  <c r="F1046" i="10"/>
  <c r="F1047" i="10"/>
  <c r="F1048" i="10"/>
  <c r="F1049" i="10"/>
  <c r="F1050" i="10"/>
  <c r="F1051" i="10"/>
  <c r="F1052" i="10"/>
  <c r="F1053" i="10"/>
  <c r="F1054" i="10"/>
  <c r="F1055" i="10"/>
  <c r="F1056" i="10"/>
  <c r="F1057" i="10"/>
  <c r="F1058" i="10"/>
  <c r="F1059" i="10"/>
  <c r="F1060" i="10"/>
  <c r="F1061" i="10"/>
  <c r="F1062" i="10"/>
  <c r="F1063" i="10"/>
  <c r="F1064" i="10"/>
  <c r="F1065" i="10"/>
  <c r="F1066" i="10"/>
  <c r="F1067" i="10"/>
  <c r="F1068" i="10"/>
  <c r="F1069" i="10"/>
  <c r="F1070" i="10"/>
  <c r="F1071" i="10"/>
  <c r="F1072" i="10"/>
  <c r="F1073" i="10"/>
  <c r="F1074" i="10"/>
  <c r="F1075" i="10"/>
  <c r="F1076" i="10"/>
  <c r="F1077" i="10"/>
  <c r="F1078" i="10"/>
  <c r="F1079" i="10"/>
  <c r="F1080" i="10"/>
  <c r="F1081" i="10"/>
  <c r="F1082" i="10"/>
  <c r="F1083" i="10"/>
  <c r="F1084" i="10"/>
  <c r="F1085" i="10"/>
  <c r="F1086" i="10"/>
  <c r="F1087" i="10"/>
  <c r="F1088" i="10"/>
  <c r="F1089" i="10"/>
  <c r="F1090" i="10"/>
  <c r="F1091" i="10"/>
  <c r="F1092" i="10"/>
  <c r="F1093" i="10"/>
  <c r="F1094" i="10"/>
  <c r="F1095" i="10"/>
  <c r="F1096" i="10"/>
  <c r="F1097" i="10"/>
  <c r="F1098" i="10"/>
  <c r="F1099" i="10"/>
  <c r="F1100" i="10"/>
  <c r="F1101" i="10"/>
  <c r="F1102" i="10"/>
  <c r="F1103" i="10"/>
  <c r="F1104" i="10"/>
  <c r="F1105" i="10"/>
  <c r="F1106" i="10"/>
  <c r="F1107" i="10"/>
  <c r="F1108" i="10"/>
  <c r="F1109" i="10"/>
  <c r="F1110" i="10"/>
  <c r="F1111" i="10"/>
  <c r="F1112" i="10"/>
  <c r="F1113" i="10"/>
  <c r="F1114" i="10"/>
  <c r="F1115" i="10"/>
  <c r="F1116" i="10"/>
  <c r="F1117" i="10"/>
  <c r="F1118" i="10"/>
  <c r="F1119" i="10"/>
  <c r="F1120" i="10"/>
  <c r="F1121" i="10"/>
  <c r="F1122" i="10"/>
  <c r="F1123" i="10"/>
  <c r="F1124" i="10"/>
  <c r="F1125" i="10"/>
  <c r="F1126" i="10"/>
  <c r="F1127" i="10"/>
  <c r="F1128" i="10"/>
  <c r="F1129" i="10"/>
  <c r="F1130" i="10"/>
  <c r="F1131" i="10"/>
  <c r="F1132" i="10"/>
  <c r="F1133" i="10"/>
  <c r="F1134" i="10"/>
  <c r="F1135" i="10"/>
  <c r="F1136" i="10"/>
  <c r="F1137" i="10"/>
  <c r="F1138" i="10"/>
  <c r="F1139" i="10"/>
  <c r="F1140" i="10"/>
  <c r="F1141" i="10"/>
  <c r="F1142" i="10"/>
  <c r="F1143" i="10"/>
  <c r="F1144" i="10"/>
  <c r="F1145" i="10"/>
  <c r="F1146" i="10"/>
  <c r="F1147" i="10"/>
  <c r="F1148" i="10"/>
  <c r="F1149" i="10"/>
  <c r="F1150" i="10"/>
  <c r="F1151" i="10"/>
  <c r="F1152" i="10"/>
  <c r="F1153" i="10"/>
  <c r="F1154" i="10"/>
  <c r="F1155" i="10"/>
  <c r="F1156" i="10"/>
  <c r="F1157" i="10"/>
  <c r="F1158" i="10"/>
  <c r="F1159" i="10"/>
  <c r="F1160" i="10"/>
  <c r="F1161" i="10"/>
  <c r="F1162" i="10"/>
  <c r="F1163" i="10"/>
  <c r="F1164" i="10"/>
  <c r="F1165" i="10"/>
  <c r="F1166" i="10"/>
  <c r="F1167" i="10"/>
  <c r="F1168" i="10"/>
  <c r="F1169" i="10"/>
  <c r="F1170" i="10"/>
  <c r="F1171" i="10"/>
  <c r="F1172" i="10"/>
  <c r="F1173" i="10"/>
  <c r="F1174" i="10"/>
  <c r="F1175" i="10"/>
  <c r="F1176" i="10"/>
  <c r="F1177" i="10"/>
  <c r="F1178" i="10"/>
  <c r="F1179" i="10"/>
  <c r="F1180" i="10"/>
  <c r="F1181" i="10"/>
  <c r="F1182" i="10"/>
  <c r="F1183" i="10"/>
  <c r="F1184" i="10"/>
  <c r="F1185" i="10"/>
  <c r="F1186" i="10"/>
  <c r="F1187" i="10"/>
  <c r="F1188" i="10"/>
  <c r="F1189" i="10"/>
  <c r="F1190" i="10"/>
  <c r="F1191" i="10"/>
  <c r="F1192" i="10"/>
  <c r="F1193" i="10"/>
  <c r="F1194" i="10"/>
  <c r="F1195" i="10"/>
  <c r="F1196" i="10"/>
  <c r="F1197" i="10"/>
  <c r="F1198" i="10"/>
  <c r="F1199" i="10"/>
  <c r="F1200" i="10"/>
  <c r="F1201" i="10"/>
  <c r="F1202" i="10"/>
  <c r="F1203" i="10"/>
  <c r="F1204" i="10"/>
  <c r="F1205" i="10"/>
  <c r="F1206" i="10"/>
  <c r="F1207" i="10"/>
  <c r="F1208" i="10"/>
  <c r="F1209" i="10"/>
  <c r="F1210" i="10"/>
  <c r="F1211" i="10"/>
  <c r="F1212" i="10"/>
  <c r="F1213" i="10"/>
  <c r="F1214" i="10"/>
  <c r="F1215" i="10"/>
  <c r="F1216" i="10"/>
  <c r="F1217" i="10"/>
  <c r="F1218" i="10"/>
  <c r="F1219" i="10"/>
  <c r="F1220" i="10"/>
  <c r="F1221" i="10"/>
  <c r="F1222" i="10"/>
  <c r="F1223" i="10"/>
  <c r="F1224" i="10"/>
  <c r="F1225" i="10"/>
  <c r="F1226" i="10"/>
  <c r="F1227" i="10"/>
  <c r="F1228" i="10"/>
  <c r="F1229" i="10"/>
  <c r="F1230" i="10"/>
  <c r="F1231" i="10"/>
  <c r="F1232" i="10"/>
  <c r="F1233" i="10"/>
  <c r="F1234" i="10"/>
  <c r="F1235" i="10"/>
  <c r="F1236" i="10"/>
  <c r="F1237" i="10"/>
  <c r="F1238" i="10"/>
  <c r="F1239" i="10"/>
  <c r="F1240" i="10"/>
  <c r="F1241" i="10"/>
  <c r="F1242" i="10"/>
  <c r="F1243" i="10"/>
  <c r="F1244" i="10"/>
  <c r="F1245" i="10"/>
  <c r="F1246" i="10"/>
  <c r="F1247" i="10"/>
  <c r="F1248" i="10"/>
  <c r="F1249" i="10"/>
  <c r="F1250" i="10"/>
  <c r="F1251" i="10"/>
  <c r="F1252" i="10"/>
  <c r="F1253" i="10"/>
  <c r="F1254" i="10"/>
  <c r="F1255" i="10"/>
  <c r="F1256" i="10"/>
  <c r="F1257" i="10"/>
  <c r="F1258" i="10"/>
  <c r="F1259" i="10"/>
  <c r="F1260" i="10"/>
  <c r="F1261" i="10"/>
  <c r="F1262" i="10"/>
  <c r="F1263" i="10"/>
  <c r="F1264" i="10"/>
  <c r="F1265" i="10"/>
  <c r="F1266" i="10"/>
  <c r="F1267" i="10"/>
  <c r="F1268" i="10"/>
  <c r="F1269" i="10"/>
  <c r="F1270" i="10"/>
  <c r="F1271" i="10"/>
  <c r="F1272" i="10"/>
  <c r="F1273" i="10"/>
  <c r="F1274" i="10"/>
  <c r="F1275" i="10"/>
  <c r="F1276" i="10"/>
  <c r="F1277" i="10"/>
  <c r="F1278" i="10"/>
  <c r="F1279" i="10"/>
  <c r="F1280" i="10"/>
  <c r="F1281" i="10"/>
  <c r="F1282" i="10"/>
  <c r="F1283" i="10"/>
  <c r="F1284" i="10"/>
  <c r="F1285" i="10"/>
  <c r="F1286" i="10"/>
  <c r="F1287" i="10"/>
  <c r="F1288" i="10"/>
  <c r="F1289" i="10"/>
  <c r="F1290" i="10"/>
  <c r="F1291" i="10"/>
  <c r="F1292" i="10"/>
  <c r="F1293" i="10"/>
  <c r="F1294" i="10"/>
  <c r="F1295" i="10"/>
  <c r="F1296" i="10"/>
  <c r="F1297" i="10"/>
  <c r="F1298" i="10"/>
  <c r="F1299" i="10"/>
  <c r="F1300" i="10"/>
  <c r="F1301" i="10"/>
  <c r="F1302" i="10"/>
  <c r="F1303" i="10"/>
  <c r="F1304" i="10"/>
  <c r="F1305" i="10"/>
  <c r="F1306" i="10"/>
  <c r="F1307" i="10"/>
  <c r="F1308" i="10"/>
  <c r="F1309" i="10"/>
  <c r="F1310" i="10"/>
  <c r="F1311" i="10"/>
  <c r="F1312" i="10"/>
  <c r="F1313" i="10"/>
  <c r="F1314" i="10"/>
  <c r="F1315" i="10"/>
  <c r="F1316" i="10"/>
  <c r="F1317" i="10"/>
  <c r="F1318" i="10"/>
  <c r="F1319" i="10"/>
  <c r="F1320" i="10"/>
  <c r="F1321" i="10"/>
  <c r="F1322" i="10"/>
  <c r="F1323" i="10"/>
  <c r="F1324" i="10"/>
  <c r="F1325" i="10"/>
  <c r="F1326" i="10"/>
  <c r="F1327" i="10"/>
  <c r="F1328" i="10"/>
  <c r="F1329" i="10"/>
  <c r="F1330" i="10"/>
  <c r="F1331" i="10"/>
  <c r="F1332" i="10"/>
  <c r="F1333" i="10"/>
  <c r="F1334" i="10"/>
  <c r="F1335" i="10"/>
  <c r="F1336" i="10"/>
  <c r="F1337" i="10"/>
  <c r="F1338" i="10"/>
  <c r="F1339" i="10"/>
  <c r="F1340" i="10"/>
  <c r="F1341" i="10"/>
  <c r="F1342" i="10"/>
  <c r="F1343" i="10"/>
  <c r="F1344" i="10"/>
  <c r="F1345" i="10"/>
  <c r="F1346" i="10"/>
  <c r="F1347" i="10"/>
  <c r="B281" i="10"/>
  <c r="B282" i="10"/>
  <c r="B283" i="10"/>
  <c r="B284" i="10"/>
  <c r="B316" i="10"/>
  <c r="B342" i="10"/>
  <c r="B343" i="10"/>
  <c r="B344" i="10"/>
  <c r="B345" i="10"/>
  <c r="B346" i="10"/>
  <c r="B347" i="10"/>
  <c r="B348" i="10"/>
  <c r="B349" i="10"/>
  <c r="B350" i="10"/>
  <c r="B351" i="10"/>
  <c r="B352" i="10"/>
  <c r="B353" i="10"/>
  <c r="B354" i="10"/>
  <c r="B355" i="10"/>
  <c r="B356" i="10"/>
  <c r="B357" i="10"/>
  <c r="B358" i="10"/>
  <c r="B359" i="10"/>
  <c r="B360" i="10"/>
  <c r="B361" i="10"/>
  <c r="B362" i="10"/>
  <c r="B363" i="10"/>
  <c r="B364" i="10"/>
  <c r="B365" i="10"/>
  <c r="B366" i="10"/>
  <c r="B367" i="10"/>
  <c r="B368" i="10"/>
  <c r="B369" i="10"/>
  <c r="B370" i="10"/>
  <c r="B371" i="10"/>
  <c r="B372" i="10"/>
  <c r="B373" i="10"/>
  <c r="B374" i="10"/>
  <c r="B375" i="10"/>
  <c r="B376" i="10"/>
  <c r="B377" i="10"/>
  <c r="B378" i="10"/>
  <c r="B379" i="10"/>
  <c r="B380" i="10"/>
  <c r="B381" i="10"/>
  <c r="B382" i="10"/>
  <c r="B383" i="10"/>
  <c r="B384" i="10"/>
  <c r="B385" i="10"/>
  <c r="B386" i="10"/>
  <c r="B387" i="10"/>
  <c r="B388" i="10"/>
  <c r="B389" i="10"/>
  <c r="B390" i="10"/>
  <c r="B391" i="10"/>
  <c r="B392" i="10"/>
  <c r="B393" i="10"/>
  <c r="B394" i="10"/>
  <c r="B395" i="10"/>
  <c r="B396" i="10"/>
  <c r="B397" i="10"/>
  <c r="B398" i="10"/>
  <c r="B399" i="10"/>
  <c r="B400" i="10"/>
  <c r="B401" i="10"/>
  <c r="B402" i="10"/>
  <c r="B403" i="10"/>
  <c r="B404" i="10"/>
  <c r="B405" i="10"/>
  <c r="B406" i="10"/>
  <c r="B407" i="10"/>
  <c r="B408" i="10"/>
  <c r="B409" i="10"/>
  <c r="B410" i="10"/>
  <c r="B411" i="10"/>
  <c r="B412" i="10"/>
  <c r="B413" i="10"/>
  <c r="B414" i="10"/>
  <c r="B415" i="10"/>
  <c r="B416" i="10"/>
  <c r="B417" i="10"/>
  <c r="B418" i="10"/>
  <c r="B419" i="10"/>
  <c r="B420" i="10"/>
  <c r="B421" i="10"/>
  <c r="B422" i="10"/>
  <c r="B423" i="10"/>
  <c r="B424" i="10"/>
  <c r="B425" i="10"/>
  <c r="B426" i="10"/>
  <c r="B427" i="10"/>
  <c r="B428" i="10"/>
  <c r="B429" i="10"/>
  <c r="B430" i="10"/>
  <c r="B431" i="10"/>
  <c r="B432" i="10"/>
  <c r="B433" i="10"/>
  <c r="B434" i="10"/>
  <c r="B435" i="10"/>
  <c r="B436" i="10"/>
  <c r="B437" i="10"/>
  <c r="B438" i="10"/>
  <c r="B439" i="10"/>
  <c r="B440" i="10"/>
  <c r="B441" i="10"/>
  <c r="B442" i="10"/>
  <c r="B443" i="10"/>
  <c r="B444" i="10"/>
  <c r="B445" i="10"/>
  <c r="B446" i="10"/>
  <c r="B447" i="10"/>
  <c r="B448" i="10"/>
  <c r="B449" i="10"/>
  <c r="B450" i="10"/>
  <c r="B451" i="10"/>
  <c r="B452" i="10"/>
  <c r="B453" i="10"/>
  <c r="B454" i="10"/>
  <c r="B455" i="10"/>
  <c r="B456" i="10"/>
  <c r="B457" i="10"/>
  <c r="B458" i="10"/>
  <c r="B459" i="10"/>
  <c r="B460" i="10"/>
  <c r="B461" i="10"/>
  <c r="B462" i="10"/>
  <c r="B463" i="10"/>
  <c r="B464" i="10"/>
  <c r="B465" i="10"/>
  <c r="B466" i="10"/>
  <c r="B467" i="10"/>
  <c r="B468" i="10"/>
  <c r="B469" i="10"/>
  <c r="B470" i="10"/>
  <c r="B471" i="10"/>
  <c r="B472" i="10"/>
  <c r="B473" i="10"/>
  <c r="B474" i="10"/>
  <c r="B475" i="10"/>
  <c r="B476" i="10"/>
  <c r="B477" i="10"/>
  <c r="B478" i="10"/>
  <c r="B479" i="10"/>
  <c r="B480" i="10"/>
  <c r="B481" i="10"/>
  <c r="B482" i="10"/>
  <c r="B483" i="10"/>
  <c r="B484" i="10"/>
  <c r="B485" i="10"/>
  <c r="B486" i="10"/>
  <c r="B487" i="10"/>
  <c r="B488" i="10"/>
  <c r="B489" i="10"/>
  <c r="B490" i="10"/>
  <c r="B491" i="10"/>
  <c r="B492" i="10"/>
  <c r="B493" i="10"/>
  <c r="B494" i="10"/>
  <c r="B495" i="10"/>
  <c r="B496" i="10"/>
  <c r="B497" i="10"/>
  <c r="B498" i="10"/>
  <c r="B499" i="10"/>
  <c r="B500" i="10"/>
  <c r="B501" i="10"/>
  <c r="B502" i="10"/>
  <c r="B503" i="10"/>
  <c r="B504" i="10"/>
  <c r="B505" i="10"/>
  <c r="B506" i="10"/>
  <c r="C280" i="10"/>
  <c r="C281" i="10"/>
  <c r="C282" i="10"/>
  <c r="C283" i="10"/>
  <c r="C284" i="10"/>
  <c r="C285" i="10"/>
  <c r="B285" i="10" s="1"/>
  <c r="C286" i="10"/>
  <c r="B286" i="10" s="1"/>
  <c r="C287" i="10"/>
  <c r="B287" i="10" s="1"/>
  <c r="C288" i="10"/>
  <c r="B288" i="10" s="1"/>
  <c r="C289" i="10"/>
  <c r="B289" i="10" s="1"/>
  <c r="C290" i="10"/>
  <c r="B290" i="10" s="1"/>
  <c r="C291" i="10"/>
  <c r="B291" i="10" s="1"/>
  <c r="C292" i="10"/>
  <c r="B292" i="10" s="1"/>
  <c r="C293" i="10"/>
  <c r="B293" i="10" s="1"/>
  <c r="C294" i="10"/>
  <c r="B294" i="10" s="1"/>
  <c r="C295" i="10"/>
  <c r="B295" i="10" s="1"/>
  <c r="C296" i="10"/>
  <c r="B296" i="10" s="1"/>
  <c r="C297" i="10"/>
  <c r="B297" i="10" s="1"/>
  <c r="C298" i="10"/>
  <c r="B298" i="10" s="1"/>
  <c r="C299" i="10"/>
  <c r="B299" i="10" s="1"/>
  <c r="C300" i="10"/>
  <c r="B300" i="10" s="1"/>
  <c r="C301" i="10"/>
  <c r="B301" i="10" s="1"/>
  <c r="C302" i="10"/>
  <c r="B302" i="10" s="1"/>
  <c r="C303" i="10"/>
  <c r="B303" i="10" s="1"/>
  <c r="C304" i="10"/>
  <c r="B304" i="10" s="1"/>
  <c r="C305" i="10"/>
  <c r="B305" i="10" s="1"/>
  <c r="C306" i="10"/>
  <c r="B306" i="10" s="1"/>
  <c r="C307" i="10"/>
  <c r="B307" i="10" s="1"/>
  <c r="C308" i="10"/>
  <c r="B308" i="10" s="1"/>
  <c r="C309" i="10"/>
  <c r="B309" i="10" s="1"/>
  <c r="C310" i="10"/>
  <c r="B310" i="10" s="1"/>
  <c r="C311" i="10"/>
  <c r="C312" i="10"/>
  <c r="B312" i="10" s="1"/>
  <c r="C313" i="10"/>
  <c r="B313" i="10" s="1"/>
  <c r="C314" i="10"/>
  <c r="B314" i="10" s="1"/>
  <c r="C315" i="10"/>
  <c r="B315" i="10" s="1"/>
  <c r="C316" i="10"/>
  <c r="C317" i="10"/>
  <c r="B317" i="10" s="1"/>
  <c r="C318" i="10"/>
  <c r="C319" i="10"/>
  <c r="B319" i="10" s="1"/>
  <c r="C320" i="10"/>
  <c r="C321" i="10"/>
  <c r="B321" i="10" s="1"/>
  <c r="C322" i="10"/>
  <c r="C323" i="10"/>
  <c r="B323" i="10" s="1"/>
  <c r="C324" i="10"/>
  <c r="B324" i="10" s="1"/>
  <c r="C325" i="10"/>
  <c r="B325" i="10" s="1"/>
  <c r="C326" i="10"/>
  <c r="C327" i="10"/>
  <c r="B327" i="10" s="1"/>
  <c r="C328" i="10"/>
  <c r="C329" i="10"/>
  <c r="B329" i="10" s="1"/>
  <c r="C330" i="10"/>
  <c r="B330" i="10" s="1"/>
  <c r="C331" i="10"/>
  <c r="B331" i="10" s="1"/>
  <c r="C332" i="10"/>
  <c r="B332" i="10" s="1"/>
  <c r="C333" i="10"/>
  <c r="C334" i="10"/>
  <c r="B334" i="10" s="1"/>
  <c r="C335" i="10"/>
  <c r="C336" i="10"/>
  <c r="B336" i="10" s="1"/>
  <c r="C337" i="10"/>
  <c r="B337" i="10" s="1"/>
  <c r="C338" i="10"/>
  <c r="B338" i="10" s="1"/>
  <c r="C339" i="10"/>
  <c r="B339" i="10" s="1"/>
  <c r="C340" i="10"/>
  <c r="B340" i="10" s="1"/>
  <c r="C341" i="10"/>
  <c r="B341" i="10" s="1"/>
  <c r="C342" i="10"/>
  <c r="C343" i="10"/>
  <c r="C344" i="10"/>
  <c r="C345" i="10"/>
  <c r="C346" i="10"/>
  <c r="C347" i="10"/>
  <c r="C348" i="10"/>
  <c r="C349"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3" i="10"/>
  <c r="C394" i="10"/>
  <c r="C395" i="10"/>
  <c r="C396"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C501" i="10"/>
  <c r="C502" i="10"/>
  <c r="C503" i="10"/>
  <c r="C504" i="10"/>
  <c r="C505" i="10"/>
  <c r="C506"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B311" i="10" s="1"/>
  <c r="D312" i="10"/>
  <c r="D313" i="10"/>
  <c r="D314" i="10"/>
  <c r="D315" i="10"/>
  <c r="D316" i="10"/>
  <c r="D317" i="10"/>
  <c r="D318" i="10"/>
  <c r="B318" i="10" s="1"/>
  <c r="D319" i="10"/>
  <c r="D320" i="10"/>
  <c r="B320" i="10" s="1"/>
  <c r="D321" i="10"/>
  <c r="D322" i="10"/>
  <c r="B322" i="10" s="1"/>
  <c r="D323" i="10"/>
  <c r="D324" i="10"/>
  <c r="D325" i="10"/>
  <c r="D326" i="10"/>
  <c r="B326" i="10" s="1"/>
  <c r="D327" i="10"/>
  <c r="D328" i="10"/>
  <c r="B328" i="10" s="1"/>
  <c r="D329" i="10"/>
  <c r="D330" i="10"/>
  <c r="D331" i="10"/>
  <c r="D332" i="10"/>
  <c r="D333" i="10"/>
  <c r="B333" i="10" s="1"/>
  <c r="D334" i="10"/>
  <c r="D335" i="10"/>
  <c r="B335" i="10" s="1"/>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D497" i="10"/>
  <c r="D498" i="10"/>
  <c r="D499" i="10"/>
  <c r="D500" i="10"/>
  <c r="D501" i="10"/>
  <c r="D502" i="10"/>
  <c r="D503" i="10"/>
  <c r="D504" i="10"/>
  <c r="D505" i="10"/>
  <c r="D506" i="10"/>
  <c r="E280" i="10"/>
  <c r="B280" i="10" s="1"/>
  <c r="E281" i="10"/>
  <c r="E282" i="10"/>
  <c r="E283" i="10"/>
  <c r="E284" i="10"/>
  <c r="E285" i="10"/>
  <c r="E286" i="10"/>
  <c r="E287" i="10"/>
  <c r="E288" i="10"/>
  <c r="E289" i="10"/>
  <c r="E290" i="10"/>
  <c r="E291" i="10"/>
  <c r="E292" i="10"/>
  <c r="E293" i="10"/>
  <c r="E294" i="10"/>
  <c r="E295" i="10"/>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E387" i="10"/>
  <c r="E388" i="10"/>
  <c r="E389" i="10"/>
  <c r="E390" i="10"/>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E426" i="10"/>
  <c r="E427" i="10"/>
  <c r="E428" i="10"/>
  <c r="E429" i="10"/>
  <c r="E430" i="10"/>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E497" i="10"/>
  <c r="E498" i="10"/>
  <c r="E499" i="10"/>
  <c r="E500" i="10"/>
  <c r="E501" i="10"/>
  <c r="E502" i="10"/>
  <c r="E503" i="10"/>
  <c r="E504" i="10"/>
  <c r="E505" i="10"/>
  <c r="E506"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F501" i="10"/>
  <c r="F502" i="10"/>
  <c r="F503" i="10"/>
  <c r="F504" i="10"/>
  <c r="F505" i="10"/>
  <c r="F506" i="10"/>
  <c r="B507" i="10"/>
  <c r="B508" i="10"/>
  <c r="B509" i="10"/>
  <c r="B510" i="10"/>
  <c r="B511" i="10"/>
  <c r="B512" i="10"/>
  <c r="B513" i="10"/>
  <c r="B514" i="10"/>
  <c r="B515" i="10"/>
  <c r="B516" i="10"/>
  <c r="B517" i="10"/>
  <c r="B518" i="10"/>
  <c r="B519" i="10"/>
  <c r="C20" i="10"/>
  <c r="C21" i="10"/>
  <c r="B21" i="10" s="1"/>
  <c r="C28" i="10"/>
  <c r="C29" i="10"/>
  <c r="C30" i="10"/>
  <c r="C31" i="10"/>
  <c r="C32" i="10"/>
  <c r="C33" i="10"/>
  <c r="C34" i="10"/>
  <c r="C35" i="10"/>
  <c r="C36" i="10"/>
  <c r="C37" i="10"/>
  <c r="B37" i="10" s="1"/>
  <c r="C38" i="10"/>
  <c r="B38" i="10" s="1"/>
  <c r="C39" i="10"/>
  <c r="B39" i="10" s="1"/>
  <c r="C40" i="10"/>
  <c r="C41" i="10"/>
  <c r="C42" i="10"/>
  <c r="C43" i="10"/>
  <c r="C44" i="10"/>
  <c r="C45" i="10"/>
  <c r="C46" i="10"/>
  <c r="C47" i="10"/>
  <c r="C48" i="10"/>
  <c r="C49" i="10"/>
  <c r="B49" i="10" s="1"/>
  <c r="C50" i="10"/>
  <c r="B50" i="10" s="1"/>
  <c r="C51" i="10"/>
  <c r="B51" i="10" s="1"/>
  <c r="C52" i="10"/>
  <c r="C53" i="10"/>
  <c r="C54" i="10"/>
  <c r="C55" i="10"/>
  <c r="C56" i="10"/>
  <c r="C57" i="10"/>
  <c r="C58" i="10"/>
  <c r="C59" i="10"/>
  <c r="C60" i="10"/>
  <c r="C61" i="10"/>
  <c r="B61" i="10" s="1"/>
  <c r="C62" i="10"/>
  <c r="B62" i="10" s="1"/>
  <c r="C63" i="10"/>
  <c r="B63" i="10" s="1"/>
  <c r="C64" i="10"/>
  <c r="C65" i="10"/>
  <c r="C66" i="10"/>
  <c r="C67" i="10"/>
  <c r="C68" i="10"/>
  <c r="C69" i="10"/>
  <c r="C70" i="10"/>
  <c r="C71" i="10"/>
  <c r="C72" i="10"/>
  <c r="C73" i="10"/>
  <c r="B73" i="10" s="1"/>
  <c r="C74" i="10"/>
  <c r="B74" i="10" s="1"/>
  <c r="C75" i="10"/>
  <c r="C76" i="10"/>
  <c r="C77" i="10"/>
  <c r="C78" i="10"/>
  <c r="C79" i="10"/>
  <c r="C80" i="10"/>
  <c r="C81" i="10"/>
  <c r="C82" i="10"/>
  <c r="C83" i="10"/>
  <c r="C84" i="10"/>
  <c r="C85" i="10"/>
  <c r="B85" i="10" s="1"/>
  <c r="C86" i="10"/>
  <c r="B86" i="10" s="1"/>
  <c r="C87" i="10"/>
  <c r="B87" i="10" s="1"/>
  <c r="C88" i="10"/>
  <c r="C89" i="10"/>
  <c r="C90" i="10"/>
  <c r="C91" i="10"/>
  <c r="C92" i="10"/>
  <c r="C93" i="10"/>
  <c r="C94" i="10"/>
  <c r="C95" i="10"/>
  <c r="C96" i="10"/>
  <c r="C97" i="10"/>
  <c r="B97" i="10" s="1"/>
  <c r="C98" i="10"/>
  <c r="B98" i="10" s="1"/>
  <c r="C99" i="10"/>
  <c r="B99" i="10" s="1"/>
  <c r="C100" i="10"/>
  <c r="C101" i="10"/>
  <c r="C102" i="10"/>
  <c r="C103" i="10"/>
  <c r="C104" i="10"/>
  <c r="C105" i="10"/>
  <c r="C106" i="10"/>
  <c r="C107" i="10"/>
  <c r="C108" i="10"/>
  <c r="C109" i="10"/>
  <c r="B109" i="10" s="1"/>
  <c r="C110" i="10"/>
  <c r="B110" i="10" s="1"/>
  <c r="C111" i="10"/>
  <c r="B111" i="10" s="1"/>
  <c r="C112" i="10"/>
  <c r="C113" i="10"/>
  <c r="C114" i="10"/>
  <c r="C115" i="10"/>
  <c r="C116" i="10"/>
  <c r="C117" i="10"/>
  <c r="C118" i="10"/>
  <c r="B118" i="10" s="1"/>
  <c r="C119" i="10"/>
  <c r="B119" i="10" s="1"/>
  <c r="C120" i="10"/>
  <c r="B120" i="10" s="1"/>
  <c r="C121" i="10"/>
  <c r="B121" i="10" s="1"/>
  <c r="C122" i="10"/>
  <c r="B122" i="10" s="1"/>
  <c r="C123" i="10"/>
  <c r="B123" i="10" s="1"/>
  <c r="C124" i="10"/>
  <c r="B124" i="10" s="1"/>
  <c r="C125" i="10"/>
  <c r="B125" i="10" s="1"/>
  <c r="C126" i="10"/>
  <c r="B126" i="10" s="1"/>
  <c r="C127" i="10"/>
  <c r="B127" i="10" s="1"/>
  <c r="C128" i="10"/>
  <c r="B128" i="10" s="1"/>
  <c r="C129" i="10"/>
  <c r="B129" i="10" s="1"/>
  <c r="C130" i="10"/>
  <c r="B130" i="10" s="1"/>
  <c r="C131" i="10"/>
  <c r="B131" i="10" s="1"/>
  <c r="C132" i="10"/>
  <c r="B132" i="10" s="1"/>
  <c r="C133" i="10"/>
  <c r="B133" i="10" s="1"/>
  <c r="C134" i="10"/>
  <c r="B134" i="10" s="1"/>
  <c r="C135" i="10"/>
  <c r="B135" i="10" s="1"/>
  <c r="C136" i="10"/>
  <c r="B136" i="10" s="1"/>
  <c r="C137" i="10"/>
  <c r="B137" i="10" s="1"/>
  <c r="C138" i="10"/>
  <c r="B138" i="10" s="1"/>
  <c r="C139" i="10"/>
  <c r="B139" i="10" s="1"/>
  <c r="C140" i="10"/>
  <c r="B140" i="10" s="1"/>
  <c r="C141" i="10"/>
  <c r="C142" i="10"/>
  <c r="C143" i="10"/>
  <c r="B143" i="10" s="1"/>
  <c r="C144" i="10"/>
  <c r="B144" i="10" s="1"/>
  <c r="C145" i="10"/>
  <c r="B145" i="10" s="1"/>
  <c r="C146" i="10"/>
  <c r="B146" i="10" s="1"/>
  <c r="C147" i="10"/>
  <c r="B147" i="10" s="1"/>
  <c r="C148" i="10"/>
  <c r="B148" i="10" s="1"/>
  <c r="C149" i="10"/>
  <c r="C150" i="10"/>
  <c r="B150" i="10" s="1"/>
  <c r="C151" i="10"/>
  <c r="B151" i="10" s="1"/>
  <c r="C152" i="10"/>
  <c r="B152" i="10" s="1"/>
  <c r="C153" i="10"/>
  <c r="C154" i="10"/>
  <c r="C155" i="10"/>
  <c r="B155" i="10" s="1"/>
  <c r="C156" i="10"/>
  <c r="B156" i="10" s="1"/>
  <c r="C157" i="10"/>
  <c r="B157" i="10" s="1"/>
  <c r="C158" i="10"/>
  <c r="B158" i="10" s="1"/>
  <c r="C159" i="10"/>
  <c r="B159" i="10" s="1"/>
  <c r="C160" i="10"/>
  <c r="B160" i="10" s="1"/>
  <c r="C161" i="10"/>
  <c r="C162" i="10"/>
  <c r="B162" i="10" s="1"/>
  <c r="C163" i="10"/>
  <c r="B163" i="10" s="1"/>
  <c r="C164" i="10"/>
  <c r="B164" i="10" s="1"/>
  <c r="C165" i="10"/>
  <c r="C166" i="10"/>
  <c r="C167" i="10"/>
  <c r="B167" i="10" s="1"/>
  <c r="C168" i="10"/>
  <c r="B168" i="10" s="1"/>
  <c r="C169" i="10"/>
  <c r="B169" i="10" s="1"/>
  <c r="C170" i="10"/>
  <c r="B170" i="10" s="1"/>
  <c r="C171" i="10"/>
  <c r="B171" i="10" s="1"/>
  <c r="C172" i="10"/>
  <c r="B172" i="10" s="1"/>
  <c r="C173" i="10"/>
  <c r="C174" i="10"/>
  <c r="B174" i="10" s="1"/>
  <c r="C175" i="10"/>
  <c r="B175" i="10" s="1"/>
  <c r="C176" i="10"/>
  <c r="B176" i="10" s="1"/>
  <c r="C177" i="10"/>
  <c r="C178" i="10"/>
  <c r="C179" i="10"/>
  <c r="B179" i="10" s="1"/>
  <c r="C180" i="10"/>
  <c r="B180" i="10" s="1"/>
  <c r="C181" i="10"/>
  <c r="B181" i="10" s="1"/>
  <c r="C182" i="10"/>
  <c r="B182" i="10" s="1"/>
  <c r="C183" i="10"/>
  <c r="B183" i="10" s="1"/>
  <c r="C184" i="10"/>
  <c r="B184" i="10" s="1"/>
  <c r="C185" i="10"/>
  <c r="C186" i="10"/>
  <c r="B186" i="10" s="1"/>
  <c r="C187" i="10"/>
  <c r="B187" i="10" s="1"/>
  <c r="C188" i="10"/>
  <c r="B188" i="10" s="1"/>
  <c r="C189" i="10"/>
  <c r="B189" i="10" s="1"/>
  <c r="C190" i="10"/>
  <c r="B190" i="10" s="1"/>
  <c r="C191" i="10"/>
  <c r="B191" i="10" s="1"/>
  <c r="C192" i="10"/>
  <c r="B192" i="10" s="1"/>
  <c r="C193" i="10"/>
  <c r="B193" i="10" s="1"/>
  <c r="C194" i="10"/>
  <c r="B194" i="10" s="1"/>
  <c r="C195" i="10"/>
  <c r="B195" i="10" s="1"/>
  <c r="C196" i="10"/>
  <c r="B196" i="10" s="1"/>
  <c r="C197" i="10"/>
  <c r="B197" i="10" s="1"/>
  <c r="C198" i="10"/>
  <c r="B198" i="10" s="1"/>
  <c r="C199" i="10"/>
  <c r="B199" i="10" s="1"/>
  <c r="C200" i="10"/>
  <c r="B200" i="10" s="1"/>
  <c r="C201" i="10"/>
  <c r="B201" i="10" s="1"/>
  <c r="C202" i="10"/>
  <c r="B202" i="10" s="1"/>
  <c r="C203" i="10"/>
  <c r="B203" i="10" s="1"/>
  <c r="C204" i="10"/>
  <c r="B204" i="10" s="1"/>
  <c r="C205" i="10"/>
  <c r="B205" i="10" s="1"/>
  <c r="C206" i="10"/>
  <c r="B206" i="10" s="1"/>
  <c r="C207" i="10"/>
  <c r="B207" i="10" s="1"/>
  <c r="C208" i="10"/>
  <c r="B208" i="10" s="1"/>
  <c r="C209" i="10"/>
  <c r="B209" i="10" s="1"/>
  <c r="C210" i="10"/>
  <c r="B210" i="10" s="1"/>
  <c r="C211" i="10"/>
  <c r="B211" i="10" s="1"/>
  <c r="C212" i="10"/>
  <c r="B212" i="10" s="1"/>
  <c r="C213" i="10"/>
  <c r="B213" i="10" s="1"/>
  <c r="C214" i="10"/>
  <c r="B214" i="10" s="1"/>
  <c r="C215" i="10"/>
  <c r="B215" i="10" s="1"/>
  <c r="C216" i="10"/>
  <c r="B216" i="10" s="1"/>
  <c r="C217" i="10"/>
  <c r="B217" i="10" s="1"/>
  <c r="C218" i="10"/>
  <c r="B218" i="10" s="1"/>
  <c r="C219" i="10"/>
  <c r="B219" i="10" s="1"/>
  <c r="C220" i="10"/>
  <c r="B220" i="10" s="1"/>
  <c r="C221" i="10"/>
  <c r="B221" i="10" s="1"/>
  <c r="C222" i="10"/>
  <c r="C223" i="10"/>
  <c r="B223" i="10" s="1"/>
  <c r="C224" i="10"/>
  <c r="B224" i="10" s="1"/>
  <c r="C225" i="10"/>
  <c r="C226" i="10"/>
  <c r="B226" i="10" s="1"/>
  <c r="C227" i="10"/>
  <c r="B227" i="10" s="1"/>
  <c r="C228" i="10"/>
  <c r="B228" i="10" s="1"/>
  <c r="C229" i="10"/>
  <c r="B229" i="10" s="1"/>
  <c r="C230" i="10"/>
  <c r="B230" i="10" s="1"/>
  <c r="C231" i="10"/>
  <c r="B231" i="10" s="1"/>
  <c r="C232" i="10"/>
  <c r="B232" i="10" s="1"/>
  <c r="C233" i="10"/>
  <c r="B233" i="10" s="1"/>
  <c r="C234" i="10"/>
  <c r="B234" i="10" s="1"/>
  <c r="C235" i="10"/>
  <c r="B235" i="10" s="1"/>
  <c r="C236" i="10"/>
  <c r="B236" i="10" s="1"/>
  <c r="C237" i="10"/>
  <c r="B237" i="10" s="1"/>
  <c r="C238" i="10"/>
  <c r="B238" i="10" s="1"/>
  <c r="C239" i="10"/>
  <c r="B239" i="10" s="1"/>
  <c r="C240" i="10"/>
  <c r="B240" i="10" s="1"/>
  <c r="C241" i="10"/>
  <c r="B241" i="10" s="1"/>
  <c r="C242" i="10"/>
  <c r="B242" i="10" s="1"/>
  <c r="C243" i="10"/>
  <c r="B243" i="10" s="1"/>
  <c r="C244" i="10"/>
  <c r="B244" i="10" s="1"/>
  <c r="C245" i="10"/>
  <c r="B245" i="10" s="1"/>
  <c r="C246" i="10"/>
  <c r="B246" i="10" s="1"/>
  <c r="C247" i="10"/>
  <c r="B247" i="10" s="1"/>
  <c r="C248" i="10"/>
  <c r="B248" i="10" s="1"/>
  <c r="C249" i="10"/>
  <c r="B249" i="10" s="1"/>
  <c r="C250" i="10"/>
  <c r="B250" i="10" s="1"/>
  <c r="C251" i="10"/>
  <c r="B251" i="10" s="1"/>
  <c r="C252" i="10"/>
  <c r="B252" i="10" s="1"/>
  <c r="C253" i="10"/>
  <c r="B253" i="10" s="1"/>
  <c r="C254" i="10"/>
  <c r="B254" i="10" s="1"/>
  <c r="C255" i="10"/>
  <c r="B255" i="10" s="1"/>
  <c r="C256" i="10"/>
  <c r="B256" i="10" s="1"/>
  <c r="C257" i="10"/>
  <c r="B257" i="10" s="1"/>
  <c r="C258" i="10"/>
  <c r="B258" i="10" s="1"/>
  <c r="C259" i="10"/>
  <c r="B259" i="10" s="1"/>
  <c r="C260" i="10"/>
  <c r="B260" i="10" s="1"/>
  <c r="C261" i="10"/>
  <c r="B261" i="10" s="1"/>
  <c r="C262" i="10"/>
  <c r="B262" i="10" s="1"/>
  <c r="C263" i="10"/>
  <c r="B263" i="10" s="1"/>
  <c r="C264" i="10"/>
  <c r="B264" i="10" s="1"/>
  <c r="C265" i="10"/>
  <c r="B265" i="10" s="1"/>
  <c r="C266" i="10"/>
  <c r="B266" i="10" s="1"/>
  <c r="C267" i="10"/>
  <c r="B267" i="10" s="1"/>
  <c r="C268" i="10"/>
  <c r="B268" i="10" s="1"/>
  <c r="C269" i="10"/>
  <c r="B269" i="10" s="1"/>
  <c r="C270" i="10"/>
  <c r="B270" i="10" s="1"/>
  <c r="C271" i="10"/>
  <c r="B271" i="10" s="1"/>
  <c r="C272" i="10"/>
  <c r="B272" i="10" s="1"/>
  <c r="C273" i="10"/>
  <c r="B273" i="10" s="1"/>
  <c r="C274" i="10"/>
  <c r="B274" i="10" s="1"/>
  <c r="C275" i="10"/>
  <c r="B275" i="10" s="1"/>
  <c r="C276" i="10"/>
  <c r="B276" i="10" s="1"/>
  <c r="C277" i="10"/>
  <c r="B277" i="10" s="1"/>
  <c r="C278" i="10"/>
  <c r="B278" i="10" s="1"/>
  <c r="C279" i="10"/>
  <c r="B279" i="10" s="1"/>
  <c r="C507" i="10"/>
  <c r="C508" i="10"/>
  <c r="C509" i="10"/>
  <c r="C510" i="10"/>
  <c r="C511" i="10"/>
  <c r="C512" i="10"/>
  <c r="C513" i="10"/>
  <c r="C514" i="10"/>
  <c r="C515" i="10"/>
  <c r="C516" i="10"/>
  <c r="C517" i="10"/>
  <c r="C518" i="10"/>
  <c r="C519" i="10"/>
  <c r="D20" i="10"/>
  <c r="D21" i="10"/>
  <c r="D28" i="10"/>
  <c r="D29" i="10"/>
  <c r="D30" i="10"/>
  <c r="D31" i="10"/>
  <c r="D32" i="10"/>
  <c r="D33" i="10"/>
  <c r="D34" i="10"/>
  <c r="D35" i="10"/>
  <c r="B35" i="10" s="1"/>
  <c r="D36" i="10"/>
  <c r="B36" i="10" s="1"/>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270" i="10"/>
  <c r="D271" i="10"/>
  <c r="D272" i="10"/>
  <c r="D273" i="10"/>
  <c r="D274" i="10"/>
  <c r="D275" i="10"/>
  <c r="D276" i="10"/>
  <c r="D277" i="10"/>
  <c r="D278" i="10"/>
  <c r="D279" i="10"/>
  <c r="D507" i="10"/>
  <c r="D508" i="10"/>
  <c r="D509" i="10"/>
  <c r="D510" i="10"/>
  <c r="D511" i="10"/>
  <c r="D512" i="10"/>
  <c r="D513" i="10"/>
  <c r="D514" i="10"/>
  <c r="D515" i="10"/>
  <c r="D516" i="10"/>
  <c r="D517" i="10"/>
  <c r="D518" i="10"/>
  <c r="D519" i="10"/>
  <c r="E20" i="10"/>
  <c r="E21"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222" i="10"/>
  <c r="E223" i="10"/>
  <c r="E224" i="10"/>
  <c r="E225" i="10"/>
  <c r="E226" i="10"/>
  <c r="E227" i="10"/>
  <c r="E228" i="10"/>
  <c r="E229" i="10"/>
  <c r="E230" i="10"/>
  <c r="E231" i="10"/>
  <c r="E232" i="10"/>
  <c r="E233" i="10"/>
  <c r="E234" i="10"/>
  <c r="E235" i="10"/>
  <c r="E236" i="10"/>
  <c r="E237" i="10"/>
  <c r="E238" i="10"/>
  <c r="E239" i="10"/>
  <c r="E240" i="10"/>
  <c r="E241" i="10"/>
  <c r="E242" i="10"/>
  <c r="E243" i="10"/>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E268" i="10"/>
  <c r="E269" i="10"/>
  <c r="E270" i="10"/>
  <c r="E271" i="10"/>
  <c r="E272" i="10"/>
  <c r="E273" i="10"/>
  <c r="E274" i="10"/>
  <c r="E275" i="10"/>
  <c r="E276" i="10"/>
  <c r="E277" i="10"/>
  <c r="E278" i="10"/>
  <c r="E279" i="10"/>
  <c r="E507" i="10"/>
  <c r="E508" i="10"/>
  <c r="E509" i="10"/>
  <c r="E510" i="10"/>
  <c r="E511" i="10"/>
  <c r="E512" i="10"/>
  <c r="E513" i="10"/>
  <c r="E514" i="10"/>
  <c r="E515" i="10"/>
  <c r="E516" i="10"/>
  <c r="E517" i="10"/>
  <c r="E518" i="10"/>
  <c r="E519" i="10"/>
  <c r="F20" i="10"/>
  <c r="F21" i="10"/>
  <c r="F28" i="10"/>
  <c r="F29" i="10"/>
  <c r="B29" i="10" s="1"/>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B141" i="10" s="1"/>
  <c r="F142" i="10"/>
  <c r="B142" i="10" s="1"/>
  <c r="F143" i="10"/>
  <c r="F144" i="10"/>
  <c r="F145" i="10"/>
  <c r="F146" i="10"/>
  <c r="F147" i="10"/>
  <c r="F148" i="10"/>
  <c r="F149" i="10"/>
  <c r="B149" i="10" s="1"/>
  <c r="F150" i="10"/>
  <c r="F151" i="10"/>
  <c r="F152" i="10"/>
  <c r="F153" i="10"/>
  <c r="B153" i="10" s="1"/>
  <c r="F154" i="10"/>
  <c r="B154" i="10" s="1"/>
  <c r="F155" i="10"/>
  <c r="F156" i="10"/>
  <c r="F157" i="10"/>
  <c r="F158" i="10"/>
  <c r="F159" i="10"/>
  <c r="F160" i="10"/>
  <c r="F161" i="10"/>
  <c r="B161" i="10" s="1"/>
  <c r="F162" i="10"/>
  <c r="F163" i="10"/>
  <c r="F164" i="10"/>
  <c r="F165" i="10"/>
  <c r="B165" i="10" s="1"/>
  <c r="F166" i="10"/>
  <c r="B166" i="10" s="1"/>
  <c r="F167" i="10"/>
  <c r="F168" i="10"/>
  <c r="F169" i="10"/>
  <c r="F170" i="10"/>
  <c r="F171" i="10"/>
  <c r="F172" i="10"/>
  <c r="F173" i="10"/>
  <c r="B173" i="10" s="1"/>
  <c r="F174" i="10"/>
  <c r="F175" i="10"/>
  <c r="F176" i="10"/>
  <c r="F177" i="10"/>
  <c r="B177" i="10" s="1"/>
  <c r="F178" i="10"/>
  <c r="B178" i="10" s="1"/>
  <c r="F179" i="10"/>
  <c r="F180" i="10"/>
  <c r="F181" i="10"/>
  <c r="F182" i="10"/>
  <c r="F183" i="10"/>
  <c r="F184" i="10"/>
  <c r="F185" i="10"/>
  <c r="B185" i="10" s="1"/>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274" i="10"/>
  <c r="F275" i="10"/>
  <c r="F276" i="10"/>
  <c r="F277" i="10"/>
  <c r="F278" i="10"/>
  <c r="F279" i="10"/>
  <c r="F507" i="10"/>
  <c r="F508" i="10"/>
  <c r="F509" i="10"/>
  <c r="F510" i="10"/>
  <c r="F511" i="10"/>
  <c r="F512" i="10"/>
  <c r="F513" i="10"/>
  <c r="F514" i="10"/>
  <c r="F515" i="10"/>
  <c r="F516" i="10"/>
  <c r="F517" i="10"/>
  <c r="F518" i="10"/>
  <c r="F519" i="10"/>
  <c r="D117" i="33"/>
  <c r="D116" i="33"/>
  <c r="D115" i="33"/>
  <c r="D114" i="33"/>
  <c r="D113" i="33"/>
  <c r="D112" i="33"/>
  <c r="D111" i="33"/>
  <c r="D110" i="33"/>
  <c r="D109" i="33"/>
  <c r="D108" i="33"/>
  <c r="D107" i="33"/>
  <c r="D106" i="33"/>
  <c r="D105" i="33"/>
  <c r="D104" i="33"/>
  <c r="D103" i="33"/>
  <c r="D102" i="33"/>
  <c r="D101" i="33"/>
  <c r="D100" i="33"/>
  <c r="C257" i="12"/>
  <c r="D257" i="12"/>
  <c r="E257" i="12"/>
  <c r="F257" i="12"/>
  <c r="C256" i="12"/>
  <c r="D256" i="12"/>
  <c r="E256" i="12"/>
  <c r="F256" i="12"/>
  <c r="C38" i="12"/>
  <c r="D38" i="12"/>
  <c r="E38" i="12"/>
  <c r="F38" i="12"/>
  <c r="C197" i="12"/>
  <c r="D197" i="12"/>
  <c r="E197" i="12"/>
  <c r="F197" i="12"/>
  <c r="C36" i="1"/>
  <c r="B36" i="1" s="1"/>
  <c r="D36" i="1"/>
  <c r="E36" i="1"/>
  <c r="C183" i="12"/>
  <c r="D183" i="12"/>
  <c r="E183" i="12"/>
  <c r="F183" i="12"/>
  <c r="C73" i="12"/>
  <c r="D73" i="12"/>
  <c r="E73" i="12"/>
  <c r="F73" i="12"/>
  <c r="C196" i="12"/>
  <c r="B227" i="12" s="1"/>
  <c r="D196" i="12"/>
  <c r="E196" i="12"/>
  <c r="F196" i="12"/>
  <c r="C195" i="12"/>
  <c r="D195" i="12"/>
  <c r="E195" i="12"/>
  <c r="F195" i="12"/>
  <c r="C205" i="12"/>
  <c r="C206" i="12"/>
  <c r="C207" i="12"/>
  <c r="C208" i="12"/>
  <c r="D205" i="12"/>
  <c r="D206" i="12"/>
  <c r="D207" i="12"/>
  <c r="D208" i="12"/>
  <c r="E205" i="12"/>
  <c r="E206" i="12"/>
  <c r="E207" i="12"/>
  <c r="E208" i="12"/>
  <c r="F205" i="12"/>
  <c r="F206" i="12"/>
  <c r="F207" i="12"/>
  <c r="F208" i="12"/>
  <c r="C209" i="12"/>
  <c r="C210" i="12"/>
  <c r="D209" i="12"/>
  <c r="D210" i="12"/>
  <c r="E209" i="12"/>
  <c r="E210" i="12"/>
  <c r="F209" i="12"/>
  <c r="F210" i="12"/>
  <c r="C213" i="12"/>
  <c r="D213" i="12"/>
  <c r="E213" i="12"/>
  <c r="F213" i="12"/>
  <c r="C73" i="1"/>
  <c r="D73" i="1"/>
  <c r="E73" i="1"/>
  <c r="C65" i="1"/>
  <c r="D65" i="1"/>
  <c r="E65" i="1"/>
  <c r="B65" i="1"/>
  <c r="I301" i="10"/>
  <c r="I302" i="10"/>
  <c r="I303" i="10"/>
  <c r="I304" i="10"/>
  <c r="I264" i="10"/>
  <c r="I333" i="10"/>
  <c r="I341" i="10"/>
  <c r="I40" i="10"/>
  <c r="I41" i="10"/>
  <c r="I15" i="10"/>
  <c r="I16" i="10"/>
  <c r="I226" i="10"/>
  <c r="C1661" i="10"/>
  <c r="C1662" i="10"/>
  <c r="C1663" i="10"/>
  <c r="C1664" i="10"/>
  <c r="C1665" i="10"/>
  <c r="C1666" i="10"/>
  <c r="C1667" i="10"/>
  <c r="C1668" i="10"/>
  <c r="C1669" i="10"/>
  <c r="C1670" i="10"/>
  <c r="C1671" i="10"/>
  <c r="C1672" i="10"/>
  <c r="C1673" i="10"/>
  <c r="C1674" i="10"/>
  <c r="C1675" i="10"/>
  <c r="C1676" i="10"/>
  <c r="C1677" i="10"/>
  <c r="C1678" i="10"/>
  <c r="C1679" i="10"/>
  <c r="C1680" i="10"/>
  <c r="C1681" i="10"/>
  <c r="C1682" i="10"/>
  <c r="C1683" i="10"/>
  <c r="C1684" i="10"/>
  <c r="C1685" i="10"/>
  <c r="C1686" i="10"/>
  <c r="C1687" i="10"/>
  <c r="C1688" i="10"/>
  <c r="C1689" i="10"/>
  <c r="C1690" i="10"/>
  <c r="D1661" i="10"/>
  <c r="D1662" i="10"/>
  <c r="D1663" i="10"/>
  <c r="D1664" i="10"/>
  <c r="D1665" i="10"/>
  <c r="D1666" i="10"/>
  <c r="D1667" i="10"/>
  <c r="D1668" i="10"/>
  <c r="D1669" i="10"/>
  <c r="D1670" i="10"/>
  <c r="D1671" i="10"/>
  <c r="D1672" i="10"/>
  <c r="D1673" i="10"/>
  <c r="D1674" i="10"/>
  <c r="D1675" i="10"/>
  <c r="D1676" i="10"/>
  <c r="D1677" i="10"/>
  <c r="D1678" i="10"/>
  <c r="D1679" i="10"/>
  <c r="D1680" i="10"/>
  <c r="D1681" i="10"/>
  <c r="D1682" i="10"/>
  <c r="D1683" i="10"/>
  <c r="D1684" i="10"/>
  <c r="D1685" i="10"/>
  <c r="D1686" i="10"/>
  <c r="D1687" i="10"/>
  <c r="D1688" i="10"/>
  <c r="D1689" i="10"/>
  <c r="D1690" i="10"/>
  <c r="E1661" i="10"/>
  <c r="E1662" i="10"/>
  <c r="E1663" i="10"/>
  <c r="E1664" i="10"/>
  <c r="E1665" i="10"/>
  <c r="E1666" i="10"/>
  <c r="E1667" i="10"/>
  <c r="E1668" i="10"/>
  <c r="E1669" i="10"/>
  <c r="E1670" i="10"/>
  <c r="E1671" i="10"/>
  <c r="E1672" i="10"/>
  <c r="E1673" i="10"/>
  <c r="E1674" i="10"/>
  <c r="E1675" i="10"/>
  <c r="E1676" i="10"/>
  <c r="E1677" i="10"/>
  <c r="E1678" i="10"/>
  <c r="E1679" i="10"/>
  <c r="E1680" i="10"/>
  <c r="E1681" i="10"/>
  <c r="E1682" i="10"/>
  <c r="E1683" i="10"/>
  <c r="E1684" i="10"/>
  <c r="E1685" i="10"/>
  <c r="E1686" i="10"/>
  <c r="E1687" i="10"/>
  <c r="E1688" i="10"/>
  <c r="E1689" i="10"/>
  <c r="E1690" i="10"/>
  <c r="F1661" i="10"/>
  <c r="F1662" i="10"/>
  <c r="F1663" i="10"/>
  <c r="F1664" i="10"/>
  <c r="F1665" i="10"/>
  <c r="F1666" i="10"/>
  <c r="F1667" i="10"/>
  <c r="F1668" i="10"/>
  <c r="F1669" i="10"/>
  <c r="F1670" i="10"/>
  <c r="F1671" i="10"/>
  <c r="F1672" i="10"/>
  <c r="F1673" i="10"/>
  <c r="F1674" i="10"/>
  <c r="F1675" i="10"/>
  <c r="F1676" i="10"/>
  <c r="F1677" i="10"/>
  <c r="F1678" i="10"/>
  <c r="F1679" i="10"/>
  <c r="F1680" i="10"/>
  <c r="F1681" i="10"/>
  <c r="F1682" i="10"/>
  <c r="F1683" i="10"/>
  <c r="F1684" i="10"/>
  <c r="F1685" i="10"/>
  <c r="F1686" i="10"/>
  <c r="F1687" i="10"/>
  <c r="F1688" i="10"/>
  <c r="F1689" i="10"/>
  <c r="F1690" i="10"/>
  <c r="B1687" i="10"/>
  <c r="B1683" i="10"/>
  <c r="B1679" i="10"/>
  <c r="B1675" i="10"/>
  <c r="B1671" i="10"/>
  <c r="B1667" i="10"/>
  <c r="B1663" i="10"/>
  <c r="B1688" i="10"/>
  <c r="B1684" i="10"/>
  <c r="B1680" i="10"/>
  <c r="B1676" i="10"/>
  <c r="B1672" i="10"/>
  <c r="B1668" i="10"/>
  <c r="B1664" i="10"/>
  <c r="B1690" i="10"/>
  <c r="B1686" i="10"/>
  <c r="B1682" i="10"/>
  <c r="B1678" i="10"/>
  <c r="B1674" i="10"/>
  <c r="B1670" i="10"/>
  <c r="B1666" i="10"/>
  <c r="B1662" i="10"/>
  <c r="B1689" i="10"/>
  <c r="B1685" i="10"/>
  <c r="B1681" i="10"/>
  <c r="B1677" i="10"/>
  <c r="B1673" i="10"/>
  <c r="B1669" i="10"/>
  <c r="B1665" i="10"/>
  <c r="B1661" i="10"/>
  <c r="C1625" i="10"/>
  <c r="C1626" i="10"/>
  <c r="C1627" i="10"/>
  <c r="C1628" i="10"/>
  <c r="C1629" i="10"/>
  <c r="C1630" i="10"/>
  <c r="C1631" i="10"/>
  <c r="C1632" i="10"/>
  <c r="C1633" i="10"/>
  <c r="C1634" i="10"/>
  <c r="C1635" i="10"/>
  <c r="C1636" i="10"/>
  <c r="C1637" i="10"/>
  <c r="C1638" i="10"/>
  <c r="C1639" i="10"/>
  <c r="C1640" i="10"/>
  <c r="C1641" i="10"/>
  <c r="C1642" i="10"/>
  <c r="C1643" i="10"/>
  <c r="C1644" i="10"/>
  <c r="C1645" i="10"/>
  <c r="C1646" i="10"/>
  <c r="C1647" i="10"/>
  <c r="C1648" i="10"/>
  <c r="C1649" i="10"/>
  <c r="C1650" i="10"/>
  <c r="C1651" i="10"/>
  <c r="C1652" i="10"/>
  <c r="C1653" i="10"/>
  <c r="C1654" i="10"/>
  <c r="C1655" i="10"/>
  <c r="C1656" i="10"/>
  <c r="C1657" i="10"/>
  <c r="C1658" i="10"/>
  <c r="C1659" i="10"/>
  <c r="C1660" i="10"/>
  <c r="D1625" i="10"/>
  <c r="D1626" i="10"/>
  <c r="D1627" i="10"/>
  <c r="D1628" i="10"/>
  <c r="D1629" i="10"/>
  <c r="D1630" i="10"/>
  <c r="D1631" i="10"/>
  <c r="D1632" i="10"/>
  <c r="D1633" i="10"/>
  <c r="D1634" i="10"/>
  <c r="D1635" i="10"/>
  <c r="D1636" i="10"/>
  <c r="D1637" i="10"/>
  <c r="D1638" i="10"/>
  <c r="D1639" i="10"/>
  <c r="D1640" i="10"/>
  <c r="D1641" i="10"/>
  <c r="D1642" i="10"/>
  <c r="D1643" i="10"/>
  <c r="D1644" i="10"/>
  <c r="D1645" i="10"/>
  <c r="D1646" i="10"/>
  <c r="D1647" i="10"/>
  <c r="D1648" i="10"/>
  <c r="D1649" i="10"/>
  <c r="D1650" i="10"/>
  <c r="D1651" i="10"/>
  <c r="D1652" i="10"/>
  <c r="D1653" i="10"/>
  <c r="D1654" i="10"/>
  <c r="D1655" i="10"/>
  <c r="D1656" i="10"/>
  <c r="D1657" i="10"/>
  <c r="D1658" i="10"/>
  <c r="D1659" i="10"/>
  <c r="D1660" i="10"/>
  <c r="E1625" i="10"/>
  <c r="E1626" i="10"/>
  <c r="E1627" i="10"/>
  <c r="E1628" i="10"/>
  <c r="E1629" i="10"/>
  <c r="E1630" i="10"/>
  <c r="E1631" i="10"/>
  <c r="E1632" i="10"/>
  <c r="E1633" i="10"/>
  <c r="E1634" i="10"/>
  <c r="E1635" i="10"/>
  <c r="E1636" i="10"/>
  <c r="E1637" i="10"/>
  <c r="E1638" i="10"/>
  <c r="E1639" i="10"/>
  <c r="E1640" i="10"/>
  <c r="E1641" i="10"/>
  <c r="E1642" i="10"/>
  <c r="E1643" i="10"/>
  <c r="E1644" i="10"/>
  <c r="E1645" i="10"/>
  <c r="E1646" i="10"/>
  <c r="E1647" i="10"/>
  <c r="E1648" i="10"/>
  <c r="E1649" i="10"/>
  <c r="E1650" i="10"/>
  <c r="E1651" i="10"/>
  <c r="E1652" i="10"/>
  <c r="E1653" i="10"/>
  <c r="E1654" i="10"/>
  <c r="E1655" i="10"/>
  <c r="E1656" i="10"/>
  <c r="E1657" i="10"/>
  <c r="E1658" i="10"/>
  <c r="E1659" i="10"/>
  <c r="E1660" i="10"/>
  <c r="F1625" i="10"/>
  <c r="F1626" i="10"/>
  <c r="F1627" i="10"/>
  <c r="F1628" i="10"/>
  <c r="F1629" i="10"/>
  <c r="F1630" i="10"/>
  <c r="F1631" i="10"/>
  <c r="F1632" i="10"/>
  <c r="F1633" i="10"/>
  <c r="F1634" i="10"/>
  <c r="F1635" i="10"/>
  <c r="F1636" i="10"/>
  <c r="F1637" i="10"/>
  <c r="F1638" i="10"/>
  <c r="F1639" i="10"/>
  <c r="F1640" i="10"/>
  <c r="F1641" i="10"/>
  <c r="F1642" i="10"/>
  <c r="F1643" i="10"/>
  <c r="F1644" i="10"/>
  <c r="F1645" i="10"/>
  <c r="F1646" i="10"/>
  <c r="F1647" i="10"/>
  <c r="F1648" i="10"/>
  <c r="F1649" i="10"/>
  <c r="F1650" i="10"/>
  <c r="F1651" i="10"/>
  <c r="F1652" i="10"/>
  <c r="F1653" i="10"/>
  <c r="F1654" i="10"/>
  <c r="F1655" i="10"/>
  <c r="F1656" i="10"/>
  <c r="F1657" i="10"/>
  <c r="F1658" i="10"/>
  <c r="F1659" i="10"/>
  <c r="F1660" i="10"/>
  <c r="B1655" i="10"/>
  <c r="B1651" i="10"/>
  <c r="B1645" i="10"/>
  <c r="B1641" i="10"/>
  <c r="B1660" i="10"/>
  <c r="B1652" i="10"/>
  <c r="B1648" i="10"/>
  <c r="B1644" i="10"/>
  <c r="B1636" i="10"/>
  <c r="B1632" i="10"/>
  <c r="B1628" i="10"/>
  <c r="B1659" i="10"/>
  <c r="B1647" i="10"/>
  <c r="B1643" i="10"/>
  <c r="B1639" i="10"/>
  <c r="B1635" i="10"/>
  <c r="B1627" i="10"/>
  <c r="B1658" i="10"/>
  <c r="B1654" i="10"/>
  <c r="B1642" i="10"/>
  <c r="B1638" i="10"/>
  <c r="B1634" i="10"/>
  <c r="B1657" i="10"/>
  <c r="B1653" i="10"/>
  <c r="B1649" i="10"/>
  <c r="B1637" i="10"/>
  <c r="B1633" i="10"/>
  <c r="B1629" i="10"/>
  <c r="B1640" i="10"/>
  <c r="B1625" i="10"/>
  <c r="B1656" i="10"/>
  <c r="B1650" i="10"/>
  <c r="B1646" i="10"/>
  <c r="B1630" i="10"/>
  <c r="B1631" i="10"/>
  <c r="B1626" i="10"/>
  <c r="C1524" i="10"/>
  <c r="C1525" i="10"/>
  <c r="C1526" i="10"/>
  <c r="C1527" i="10"/>
  <c r="C1528" i="10"/>
  <c r="C1529" i="10"/>
  <c r="C1530" i="10"/>
  <c r="C1531" i="10"/>
  <c r="C1532" i="10"/>
  <c r="C1533" i="10"/>
  <c r="C1534" i="10"/>
  <c r="C1535" i="10"/>
  <c r="C1536" i="10"/>
  <c r="C1537" i="10"/>
  <c r="C1538" i="10"/>
  <c r="C1539" i="10"/>
  <c r="C1540" i="10"/>
  <c r="C1541" i="10"/>
  <c r="C1542" i="10"/>
  <c r="C1543" i="10"/>
  <c r="C1544" i="10"/>
  <c r="C1545" i="10"/>
  <c r="C1546" i="10"/>
  <c r="C1547" i="10"/>
  <c r="C1548" i="10"/>
  <c r="C1549" i="10"/>
  <c r="C1550" i="10"/>
  <c r="C1551" i="10"/>
  <c r="C1552" i="10"/>
  <c r="C1553" i="10"/>
  <c r="C1554" i="10"/>
  <c r="C1555" i="10"/>
  <c r="C1556" i="10"/>
  <c r="C1557" i="10"/>
  <c r="C1558" i="10"/>
  <c r="C1559" i="10"/>
  <c r="C1560" i="10"/>
  <c r="C1561" i="10"/>
  <c r="C1562" i="10"/>
  <c r="C1563" i="10"/>
  <c r="C1564" i="10"/>
  <c r="C1565" i="10"/>
  <c r="C1566" i="10"/>
  <c r="C1567" i="10"/>
  <c r="C1568" i="10"/>
  <c r="C1569" i="10"/>
  <c r="C1570" i="10"/>
  <c r="C1571" i="10"/>
  <c r="C1572" i="10"/>
  <c r="C1573" i="10"/>
  <c r="C1574" i="10"/>
  <c r="C1575" i="10"/>
  <c r="C1576" i="10"/>
  <c r="C1577" i="10"/>
  <c r="C1578" i="10"/>
  <c r="C1579" i="10"/>
  <c r="C1580" i="10"/>
  <c r="C1581" i="10"/>
  <c r="C1582" i="10"/>
  <c r="C1583" i="10"/>
  <c r="C1584" i="10"/>
  <c r="C1585" i="10"/>
  <c r="C1586" i="10"/>
  <c r="C1587" i="10"/>
  <c r="C1588" i="10"/>
  <c r="C1589" i="10"/>
  <c r="C1590" i="10"/>
  <c r="C1591" i="10"/>
  <c r="C1592" i="10"/>
  <c r="C1593" i="10"/>
  <c r="C1594" i="10"/>
  <c r="C1595" i="10"/>
  <c r="C1596" i="10"/>
  <c r="C1597" i="10"/>
  <c r="C1598" i="10"/>
  <c r="C1599" i="10"/>
  <c r="C1600" i="10"/>
  <c r="C1601" i="10"/>
  <c r="C1602" i="10"/>
  <c r="C1603" i="10"/>
  <c r="C1604" i="10"/>
  <c r="C1605" i="10"/>
  <c r="C1606" i="10"/>
  <c r="C1607" i="10"/>
  <c r="C1608" i="10"/>
  <c r="C1609" i="10"/>
  <c r="C1610" i="10"/>
  <c r="C1611" i="10"/>
  <c r="C1612" i="10"/>
  <c r="C1613" i="10"/>
  <c r="C1614" i="10"/>
  <c r="C1615" i="10"/>
  <c r="C1616" i="10"/>
  <c r="C1617" i="10"/>
  <c r="C1618" i="10"/>
  <c r="C1619" i="10"/>
  <c r="C1620" i="10"/>
  <c r="C1621" i="10"/>
  <c r="C1622" i="10"/>
  <c r="C1623" i="10"/>
  <c r="C1624" i="10"/>
  <c r="D1524" i="10"/>
  <c r="D1525" i="10"/>
  <c r="D1526" i="10"/>
  <c r="D1527" i="10"/>
  <c r="D1528" i="10"/>
  <c r="D1529" i="10"/>
  <c r="D1530" i="10"/>
  <c r="D1531" i="10"/>
  <c r="D1532" i="10"/>
  <c r="D1533" i="10"/>
  <c r="D1534" i="10"/>
  <c r="D1535" i="10"/>
  <c r="D1536" i="10"/>
  <c r="D1537" i="10"/>
  <c r="D1538" i="10"/>
  <c r="D1539" i="10"/>
  <c r="D1540" i="10"/>
  <c r="D1541" i="10"/>
  <c r="D1542" i="10"/>
  <c r="D1543" i="10"/>
  <c r="D1544" i="10"/>
  <c r="D1545" i="10"/>
  <c r="D1546" i="10"/>
  <c r="D1547" i="10"/>
  <c r="D1548" i="10"/>
  <c r="D1549" i="10"/>
  <c r="D1550" i="10"/>
  <c r="D1551" i="10"/>
  <c r="D1552" i="10"/>
  <c r="D1553" i="10"/>
  <c r="D1554" i="10"/>
  <c r="D1555" i="10"/>
  <c r="D1556" i="10"/>
  <c r="D1557" i="10"/>
  <c r="D1558" i="10"/>
  <c r="D1559" i="10"/>
  <c r="D1560" i="10"/>
  <c r="D1561" i="10"/>
  <c r="D1562" i="10"/>
  <c r="D1563" i="10"/>
  <c r="D1564" i="10"/>
  <c r="D1565" i="10"/>
  <c r="D1566" i="10"/>
  <c r="D1567" i="10"/>
  <c r="D1568" i="10"/>
  <c r="D1569" i="10"/>
  <c r="D1570" i="10"/>
  <c r="D1571" i="10"/>
  <c r="D1572" i="10"/>
  <c r="D1573" i="10"/>
  <c r="D1574" i="10"/>
  <c r="D1575" i="10"/>
  <c r="D1576" i="10"/>
  <c r="D1577" i="10"/>
  <c r="D1578" i="10"/>
  <c r="D1579" i="10"/>
  <c r="D1580" i="10"/>
  <c r="D1581" i="10"/>
  <c r="D1582" i="10"/>
  <c r="D1583" i="10"/>
  <c r="D1584" i="10"/>
  <c r="D1585" i="10"/>
  <c r="D1586" i="10"/>
  <c r="D1587" i="10"/>
  <c r="D1588" i="10"/>
  <c r="D1589" i="10"/>
  <c r="D1590" i="10"/>
  <c r="D1591" i="10"/>
  <c r="D1592" i="10"/>
  <c r="D1593" i="10"/>
  <c r="D1594" i="10"/>
  <c r="D1595" i="10"/>
  <c r="D1596" i="10"/>
  <c r="D1597" i="10"/>
  <c r="D1598" i="10"/>
  <c r="D1599" i="10"/>
  <c r="D1600" i="10"/>
  <c r="D1601" i="10"/>
  <c r="D1602" i="10"/>
  <c r="D1603" i="10"/>
  <c r="D1604" i="10"/>
  <c r="D1605" i="10"/>
  <c r="D1606" i="10"/>
  <c r="D1607" i="10"/>
  <c r="D1608" i="10"/>
  <c r="D1609" i="10"/>
  <c r="D1610" i="10"/>
  <c r="D1611" i="10"/>
  <c r="D1612" i="10"/>
  <c r="D1613" i="10"/>
  <c r="D1614" i="10"/>
  <c r="D1615" i="10"/>
  <c r="D1616" i="10"/>
  <c r="D1617" i="10"/>
  <c r="D1618" i="10"/>
  <c r="D1619" i="10"/>
  <c r="D1620" i="10"/>
  <c r="D1621" i="10"/>
  <c r="D1622" i="10"/>
  <c r="D1623" i="10"/>
  <c r="D1624" i="10"/>
  <c r="E1524" i="10"/>
  <c r="E1525" i="10"/>
  <c r="E1526" i="10"/>
  <c r="E1527" i="10"/>
  <c r="E1528" i="10"/>
  <c r="E1529" i="10"/>
  <c r="E1530" i="10"/>
  <c r="E1531" i="10"/>
  <c r="E1532" i="10"/>
  <c r="E1533" i="10"/>
  <c r="E1534" i="10"/>
  <c r="E1535" i="10"/>
  <c r="E1536" i="10"/>
  <c r="E1537" i="10"/>
  <c r="E1538" i="10"/>
  <c r="E1539" i="10"/>
  <c r="E1540" i="10"/>
  <c r="E1541" i="10"/>
  <c r="E1542" i="10"/>
  <c r="E1543" i="10"/>
  <c r="E1544" i="10"/>
  <c r="E1545" i="10"/>
  <c r="E1546" i="10"/>
  <c r="E1547" i="10"/>
  <c r="E1548" i="10"/>
  <c r="E1549" i="10"/>
  <c r="E1550" i="10"/>
  <c r="E1551" i="10"/>
  <c r="E1552" i="10"/>
  <c r="E1553" i="10"/>
  <c r="E1554" i="10"/>
  <c r="E1555" i="10"/>
  <c r="E1556" i="10"/>
  <c r="E1557" i="10"/>
  <c r="E1558" i="10"/>
  <c r="E1559" i="10"/>
  <c r="E1560" i="10"/>
  <c r="E1561" i="10"/>
  <c r="E1562" i="10"/>
  <c r="E1563" i="10"/>
  <c r="E1564" i="10"/>
  <c r="E1565" i="10"/>
  <c r="E1566" i="10"/>
  <c r="E1567" i="10"/>
  <c r="E1568" i="10"/>
  <c r="E1569" i="10"/>
  <c r="E1570" i="10"/>
  <c r="E1571" i="10"/>
  <c r="E1572" i="10"/>
  <c r="E1573" i="10"/>
  <c r="E1574" i="10"/>
  <c r="E1575" i="10"/>
  <c r="E1576" i="10"/>
  <c r="E1577" i="10"/>
  <c r="E1578" i="10"/>
  <c r="E1579" i="10"/>
  <c r="E1580" i="10"/>
  <c r="E1581" i="10"/>
  <c r="E1582" i="10"/>
  <c r="E1583" i="10"/>
  <c r="E1584" i="10"/>
  <c r="E1585" i="10"/>
  <c r="E1586" i="10"/>
  <c r="E1587" i="10"/>
  <c r="E1588" i="10"/>
  <c r="E1589" i="10"/>
  <c r="E1590" i="10"/>
  <c r="E1591" i="10"/>
  <c r="E1592" i="10"/>
  <c r="E1593" i="10"/>
  <c r="E1594" i="10"/>
  <c r="E1595" i="10"/>
  <c r="E1596" i="10"/>
  <c r="E1597" i="10"/>
  <c r="E1598" i="10"/>
  <c r="E1599" i="10"/>
  <c r="E1600" i="10"/>
  <c r="E1601" i="10"/>
  <c r="E1602" i="10"/>
  <c r="E1603" i="10"/>
  <c r="E1604" i="10"/>
  <c r="E1605" i="10"/>
  <c r="E1606" i="10"/>
  <c r="E1607" i="10"/>
  <c r="E1608" i="10"/>
  <c r="E1609" i="10"/>
  <c r="E1610" i="10"/>
  <c r="E1611" i="10"/>
  <c r="E1612" i="10"/>
  <c r="E1613" i="10"/>
  <c r="E1614" i="10"/>
  <c r="E1615" i="10"/>
  <c r="E1616" i="10"/>
  <c r="E1617" i="10"/>
  <c r="E1618" i="10"/>
  <c r="E1619" i="10"/>
  <c r="E1620" i="10"/>
  <c r="E1621" i="10"/>
  <c r="E1622" i="10"/>
  <c r="E1623" i="10"/>
  <c r="E1624" i="10"/>
  <c r="F1524" i="10"/>
  <c r="F1525" i="10"/>
  <c r="F1526" i="10"/>
  <c r="F1527" i="10"/>
  <c r="F1528" i="10"/>
  <c r="F1529" i="10"/>
  <c r="F1530" i="10"/>
  <c r="F1531" i="10"/>
  <c r="F1532" i="10"/>
  <c r="F1533" i="10"/>
  <c r="F1534" i="10"/>
  <c r="F1535" i="10"/>
  <c r="F1536" i="10"/>
  <c r="F1537" i="10"/>
  <c r="F1538" i="10"/>
  <c r="F1539" i="10"/>
  <c r="F1540" i="10"/>
  <c r="F1541" i="10"/>
  <c r="F1542" i="10"/>
  <c r="F1543" i="10"/>
  <c r="F1544" i="10"/>
  <c r="F1545" i="10"/>
  <c r="F1546" i="10"/>
  <c r="F1547" i="10"/>
  <c r="F1548" i="10"/>
  <c r="F1549" i="10"/>
  <c r="F1550" i="10"/>
  <c r="F1551" i="10"/>
  <c r="F1552" i="10"/>
  <c r="F1553" i="10"/>
  <c r="F1554" i="10"/>
  <c r="F1555" i="10"/>
  <c r="F1556" i="10"/>
  <c r="F1557" i="10"/>
  <c r="F1558" i="10"/>
  <c r="F1559" i="10"/>
  <c r="F1560" i="10"/>
  <c r="F1561" i="10"/>
  <c r="F1562" i="10"/>
  <c r="F1563" i="10"/>
  <c r="F1564" i="10"/>
  <c r="F1565" i="10"/>
  <c r="F1566" i="10"/>
  <c r="F1567" i="10"/>
  <c r="F1568" i="10"/>
  <c r="F1569" i="10"/>
  <c r="F1570" i="10"/>
  <c r="F1571" i="10"/>
  <c r="F1572" i="10"/>
  <c r="F1573" i="10"/>
  <c r="F1574" i="10"/>
  <c r="F1575" i="10"/>
  <c r="F1576" i="10"/>
  <c r="F1577" i="10"/>
  <c r="F1578" i="10"/>
  <c r="F1579" i="10"/>
  <c r="F1580" i="10"/>
  <c r="F1581" i="10"/>
  <c r="F1582" i="10"/>
  <c r="F1583" i="10"/>
  <c r="F1584" i="10"/>
  <c r="F1585" i="10"/>
  <c r="F1586" i="10"/>
  <c r="F1587" i="10"/>
  <c r="F1588" i="10"/>
  <c r="F1589" i="10"/>
  <c r="F1590" i="10"/>
  <c r="F1591" i="10"/>
  <c r="F1592" i="10"/>
  <c r="F1593" i="10"/>
  <c r="F1594" i="10"/>
  <c r="F1595" i="10"/>
  <c r="F1596" i="10"/>
  <c r="F1597" i="10"/>
  <c r="F1598" i="10"/>
  <c r="F1599" i="10"/>
  <c r="F1600" i="10"/>
  <c r="F1601" i="10"/>
  <c r="F1602" i="10"/>
  <c r="F1603" i="10"/>
  <c r="F1604" i="10"/>
  <c r="F1605" i="10"/>
  <c r="F1606" i="10"/>
  <c r="F1607" i="10"/>
  <c r="F1608" i="10"/>
  <c r="F1609" i="10"/>
  <c r="F1610" i="10"/>
  <c r="F1611" i="10"/>
  <c r="F1612" i="10"/>
  <c r="F1613" i="10"/>
  <c r="F1614" i="10"/>
  <c r="F1615" i="10"/>
  <c r="F1616" i="10"/>
  <c r="F1617" i="10"/>
  <c r="F1618" i="10"/>
  <c r="F1619" i="10"/>
  <c r="F1620" i="10"/>
  <c r="F1621" i="10"/>
  <c r="F1622" i="10"/>
  <c r="F1623" i="10"/>
  <c r="F1624" i="10"/>
  <c r="B1622" i="10"/>
  <c r="B1614" i="10"/>
  <c r="B1623" i="10"/>
  <c r="B1619" i="10"/>
  <c r="B1610" i="10"/>
  <c r="B1617" i="10"/>
  <c r="B1615" i="10"/>
  <c r="B1624" i="10"/>
  <c r="B1620" i="10"/>
  <c r="B1612" i="10"/>
  <c r="B1597" i="10"/>
  <c r="B1593" i="10"/>
  <c r="B1589" i="10"/>
  <c r="B1585" i="10"/>
  <c r="B1581" i="10"/>
  <c r="B1577" i="10"/>
  <c r="B1573" i="10"/>
  <c r="B1569" i="10"/>
  <c r="B1565" i="10"/>
  <c r="B1561" i="10"/>
  <c r="B1557" i="10"/>
  <c r="B1553" i="10"/>
  <c r="B1549" i="10"/>
  <c r="B1545" i="10"/>
  <c r="B1541" i="10"/>
  <c r="B1537" i="10"/>
  <c r="B1533" i="10"/>
  <c r="B1529" i="10"/>
  <c r="B1525" i="10"/>
  <c r="B1592" i="10"/>
  <c r="B1588" i="10"/>
  <c r="B1584" i="10"/>
  <c r="B1580" i="10"/>
  <c r="B1564" i="10"/>
  <c r="B1532" i="10"/>
  <c r="B1528" i="10"/>
  <c r="B1599" i="10"/>
  <c r="B1595" i="10"/>
  <c r="B1591" i="10"/>
  <c r="B1587" i="10"/>
  <c r="B1583" i="10"/>
  <c r="B1579" i="10"/>
  <c r="B1575" i="10"/>
  <c r="B1571" i="10"/>
  <c r="B1567" i="10"/>
  <c r="B1559" i="10"/>
  <c r="B1555" i="10"/>
  <c r="B1551" i="10"/>
  <c r="B1547" i="10"/>
  <c r="B1543" i="10"/>
  <c r="B1539" i="10"/>
  <c r="B1535" i="10"/>
  <c r="B1590" i="10"/>
  <c r="B1586" i="10"/>
  <c r="B1582" i="10"/>
  <c r="B1578" i="10"/>
  <c r="B1566" i="10"/>
  <c r="B1562" i="10"/>
  <c r="B1554" i="10"/>
  <c r="B1550" i="10"/>
  <c r="B1542" i="10"/>
  <c r="B1538" i="10"/>
  <c r="B1534" i="10"/>
  <c r="B1530" i="10"/>
  <c r="B1526" i="10"/>
  <c r="B1611" i="10"/>
  <c r="B1607" i="10"/>
  <c r="B1603" i="10"/>
  <c r="B1576" i="10"/>
  <c r="B1572" i="10"/>
  <c r="B1568" i="10"/>
  <c r="B1560" i="10"/>
  <c r="B1556" i="10"/>
  <c r="B1552" i="10"/>
  <c r="B1548" i="10"/>
  <c r="B1544" i="10"/>
  <c r="B1540" i="10"/>
  <c r="B1536" i="10"/>
  <c r="B1524" i="10"/>
  <c r="B1621" i="10"/>
  <c r="B1613" i="10"/>
  <c r="B1609" i="10"/>
  <c r="B1605" i="10"/>
  <c r="B1601" i="10"/>
  <c r="B1574" i="10"/>
  <c r="B1570" i="10"/>
  <c r="B1558" i="10"/>
  <c r="B1546" i="10"/>
  <c r="B1618" i="10"/>
  <c r="B1606" i="10"/>
  <c r="B1602" i="10"/>
  <c r="B1598" i="10"/>
  <c r="B1594" i="10"/>
  <c r="B1563" i="10"/>
  <c r="B1531" i="10"/>
  <c r="B1527" i="10"/>
  <c r="B1616" i="10"/>
  <c r="B1608" i="10"/>
  <c r="B1604" i="10"/>
  <c r="B1600" i="10"/>
  <c r="B1596" i="10"/>
  <c r="C1521" i="10"/>
  <c r="C1522" i="10"/>
  <c r="C1523" i="10"/>
  <c r="D1521" i="10"/>
  <c r="D1522" i="10"/>
  <c r="D1523" i="10"/>
  <c r="E1521" i="10"/>
  <c r="E1522" i="10"/>
  <c r="E1523" i="10"/>
  <c r="F1521" i="10"/>
  <c r="F1522" i="10"/>
  <c r="F1523" i="10"/>
  <c r="C49" i="1"/>
  <c r="D49" i="1"/>
  <c r="E49" i="1"/>
  <c r="B1523" i="10"/>
  <c r="B1522" i="10"/>
  <c r="B1521" i="10"/>
  <c r="C72" i="12"/>
  <c r="C182" i="12"/>
  <c r="D72" i="12"/>
  <c r="D182" i="12"/>
  <c r="E72" i="12"/>
  <c r="E182" i="12"/>
  <c r="F72" i="12"/>
  <c r="F182" i="12"/>
  <c r="C48" i="12"/>
  <c r="D48" i="12"/>
  <c r="E48" i="12"/>
  <c r="F48" i="12"/>
  <c r="C71" i="12"/>
  <c r="D71" i="12"/>
  <c r="E71" i="12"/>
  <c r="F71" i="12"/>
  <c r="C69" i="12"/>
  <c r="D69" i="12"/>
  <c r="E69" i="12"/>
  <c r="F69" i="12"/>
  <c r="C70" i="12"/>
  <c r="D70" i="12"/>
  <c r="E70" i="12"/>
  <c r="F70" i="12"/>
  <c r="C28" i="12"/>
  <c r="D28" i="12"/>
  <c r="E28" i="12"/>
  <c r="F28" i="12"/>
  <c r="C29" i="12"/>
  <c r="D29" i="12"/>
  <c r="E29" i="12"/>
  <c r="F29" i="12"/>
  <c r="C27" i="12"/>
  <c r="D27" i="12"/>
  <c r="E27" i="12"/>
  <c r="F27" i="12"/>
  <c r="C21" i="12"/>
  <c r="C22" i="12"/>
  <c r="C23" i="12"/>
  <c r="D21" i="12"/>
  <c r="D22" i="12"/>
  <c r="D23" i="12"/>
  <c r="E21" i="12"/>
  <c r="E22" i="12"/>
  <c r="E23" i="12"/>
  <c r="F21" i="12"/>
  <c r="F22" i="12"/>
  <c r="F23" i="12"/>
  <c r="C24" i="12"/>
  <c r="C25" i="12"/>
  <c r="D24" i="12"/>
  <c r="D25" i="12"/>
  <c r="E24" i="12"/>
  <c r="E25" i="12"/>
  <c r="F24" i="12"/>
  <c r="F25" i="12"/>
  <c r="C1512" i="10"/>
  <c r="C1513" i="10"/>
  <c r="C1514" i="10"/>
  <c r="C1515" i="10"/>
  <c r="C1516" i="10"/>
  <c r="C1517" i="10"/>
  <c r="C1518" i="10"/>
  <c r="C1519" i="10"/>
  <c r="C1520" i="10"/>
  <c r="D1512" i="10"/>
  <c r="D1513" i="10"/>
  <c r="D1514" i="10"/>
  <c r="D1515" i="10"/>
  <c r="D1516" i="10"/>
  <c r="D1517" i="10"/>
  <c r="D1518" i="10"/>
  <c r="D1519" i="10"/>
  <c r="D1520" i="10"/>
  <c r="E1512" i="10"/>
  <c r="E1513" i="10"/>
  <c r="E1514" i="10"/>
  <c r="E1515" i="10"/>
  <c r="E1516" i="10"/>
  <c r="E1517" i="10"/>
  <c r="E1518" i="10"/>
  <c r="E1519" i="10"/>
  <c r="E1520" i="10"/>
  <c r="F1512" i="10"/>
  <c r="F1513" i="10"/>
  <c r="F1514" i="10"/>
  <c r="F1515" i="10"/>
  <c r="F1516" i="10"/>
  <c r="F1517" i="10"/>
  <c r="F1518" i="10"/>
  <c r="F1519" i="10"/>
  <c r="F1520" i="10"/>
  <c r="C267" i="12"/>
  <c r="C268" i="12"/>
  <c r="C269" i="12"/>
  <c r="D267" i="12"/>
  <c r="D268" i="12"/>
  <c r="D269" i="12"/>
  <c r="E267" i="12"/>
  <c r="E268" i="12"/>
  <c r="E269" i="12"/>
  <c r="F267" i="12"/>
  <c r="F268" i="12"/>
  <c r="F269" i="12"/>
  <c r="C124" i="12"/>
  <c r="C125" i="12"/>
  <c r="C126" i="12"/>
  <c r="D124" i="12"/>
  <c r="D125" i="12"/>
  <c r="D126" i="12"/>
  <c r="E124" i="12"/>
  <c r="E125" i="12"/>
  <c r="E126" i="12"/>
  <c r="F124" i="12"/>
  <c r="F125" i="12"/>
  <c r="F126" i="12"/>
  <c r="C53" i="1"/>
  <c r="B53" i="1"/>
  <c r="D53" i="1"/>
  <c r="E53" i="1"/>
  <c r="B1519" i="10"/>
  <c r="B1515" i="10"/>
  <c r="B1520" i="10"/>
  <c r="B1516" i="10"/>
  <c r="B1518" i="10"/>
  <c r="B1513" i="10"/>
  <c r="B1517" i="10"/>
  <c r="B1514" i="10"/>
  <c r="B1512" i="10"/>
  <c r="C1395" i="10"/>
  <c r="C1396" i="10"/>
  <c r="C1397" i="10"/>
  <c r="C1398" i="10"/>
  <c r="C1399" i="10"/>
  <c r="C1400" i="10"/>
  <c r="C1401" i="10"/>
  <c r="C1402" i="10"/>
  <c r="C1403" i="10"/>
  <c r="C1404" i="10"/>
  <c r="C1405" i="10"/>
  <c r="C1406" i="10"/>
  <c r="C1407" i="10"/>
  <c r="C1408" i="10"/>
  <c r="C1409" i="10"/>
  <c r="C1410" i="10"/>
  <c r="C1411" i="10"/>
  <c r="C1412" i="10"/>
  <c r="C1413" i="10"/>
  <c r="C1414" i="10"/>
  <c r="C1415" i="10"/>
  <c r="C1416" i="10"/>
  <c r="C1417" i="10"/>
  <c r="C1418" i="10"/>
  <c r="C1419" i="10"/>
  <c r="C1420" i="10"/>
  <c r="C1421" i="10"/>
  <c r="C1422" i="10"/>
  <c r="C1423" i="10"/>
  <c r="C1424" i="10"/>
  <c r="C1425" i="10"/>
  <c r="C1426" i="10"/>
  <c r="C1427" i="10"/>
  <c r="C1428" i="10"/>
  <c r="C1429" i="10"/>
  <c r="C1430" i="10"/>
  <c r="C1431" i="10"/>
  <c r="C1432" i="10"/>
  <c r="C1433" i="10"/>
  <c r="C1434" i="10"/>
  <c r="C1435" i="10"/>
  <c r="C1436" i="10"/>
  <c r="C1437" i="10"/>
  <c r="C1438" i="10"/>
  <c r="C1439" i="10"/>
  <c r="C1440" i="10"/>
  <c r="C1441" i="10"/>
  <c r="C1442" i="10"/>
  <c r="C1443" i="10"/>
  <c r="C1444" i="10"/>
  <c r="C1445" i="10"/>
  <c r="C1446" i="10"/>
  <c r="C1447" i="10"/>
  <c r="C1448" i="10"/>
  <c r="C1449" i="10"/>
  <c r="C1450" i="10"/>
  <c r="C1451" i="10"/>
  <c r="C1452" i="10"/>
  <c r="C1453" i="10"/>
  <c r="C1454" i="10"/>
  <c r="C1455" i="10"/>
  <c r="C1456" i="10"/>
  <c r="C1457" i="10"/>
  <c r="C1458" i="10"/>
  <c r="C1459" i="10"/>
  <c r="C1460" i="10"/>
  <c r="C1461" i="10"/>
  <c r="C1462" i="10"/>
  <c r="C1463" i="10"/>
  <c r="C1464" i="10"/>
  <c r="C1465" i="10"/>
  <c r="C1466" i="10"/>
  <c r="C1467" i="10"/>
  <c r="C1468" i="10"/>
  <c r="C1469" i="10"/>
  <c r="C1470" i="10"/>
  <c r="C1471" i="10"/>
  <c r="C1472" i="10"/>
  <c r="C1473" i="10"/>
  <c r="C1474" i="10"/>
  <c r="C1475" i="10"/>
  <c r="C1476" i="10"/>
  <c r="C1477" i="10"/>
  <c r="C1478" i="10"/>
  <c r="C1479" i="10"/>
  <c r="C1480" i="10"/>
  <c r="C1481" i="10"/>
  <c r="C1482" i="10"/>
  <c r="C1483" i="10"/>
  <c r="C1484" i="10"/>
  <c r="C1485" i="10"/>
  <c r="C1486" i="10"/>
  <c r="C1487" i="10"/>
  <c r="C1488" i="10"/>
  <c r="C1489" i="10"/>
  <c r="C1490" i="10"/>
  <c r="C1491" i="10"/>
  <c r="C1492" i="10"/>
  <c r="C1493" i="10"/>
  <c r="C1494" i="10"/>
  <c r="C1495" i="10"/>
  <c r="C1496" i="10"/>
  <c r="C1497" i="10"/>
  <c r="C1498" i="10"/>
  <c r="C1499" i="10"/>
  <c r="C1500" i="10"/>
  <c r="C1501" i="10"/>
  <c r="C1502" i="10"/>
  <c r="C1503" i="10"/>
  <c r="C1504" i="10"/>
  <c r="C1505" i="10"/>
  <c r="C1506" i="10"/>
  <c r="C1507" i="10"/>
  <c r="C1508" i="10"/>
  <c r="C1509" i="10"/>
  <c r="C1510" i="10"/>
  <c r="C1511" i="10"/>
  <c r="D1395" i="10"/>
  <c r="D1396" i="10"/>
  <c r="D1397" i="10"/>
  <c r="D1398" i="10"/>
  <c r="D1399" i="10"/>
  <c r="D1400" i="10"/>
  <c r="D1401" i="10"/>
  <c r="D1402" i="10"/>
  <c r="D1403" i="10"/>
  <c r="D1404" i="10"/>
  <c r="D1405" i="10"/>
  <c r="D1406" i="10"/>
  <c r="D1407" i="10"/>
  <c r="D1408" i="10"/>
  <c r="D1409" i="10"/>
  <c r="D1410" i="10"/>
  <c r="D1411" i="10"/>
  <c r="D1412" i="10"/>
  <c r="D1413" i="10"/>
  <c r="D1414" i="10"/>
  <c r="D1415" i="10"/>
  <c r="D1416" i="10"/>
  <c r="D1417" i="10"/>
  <c r="D1418" i="10"/>
  <c r="D1419" i="10"/>
  <c r="D1420" i="10"/>
  <c r="D1421" i="10"/>
  <c r="D1422" i="10"/>
  <c r="D1423" i="10"/>
  <c r="D1424" i="10"/>
  <c r="D1425" i="10"/>
  <c r="D1426" i="10"/>
  <c r="D1427" i="10"/>
  <c r="D1428" i="10"/>
  <c r="D1429" i="10"/>
  <c r="D1430" i="10"/>
  <c r="D1431" i="10"/>
  <c r="D1432" i="10"/>
  <c r="D1433" i="10"/>
  <c r="D1434" i="10"/>
  <c r="D1435" i="10"/>
  <c r="D1436" i="10"/>
  <c r="D1437" i="10"/>
  <c r="D1438" i="10"/>
  <c r="D1439" i="10"/>
  <c r="D1440" i="10"/>
  <c r="D1441" i="10"/>
  <c r="D1442" i="10"/>
  <c r="D1443" i="10"/>
  <c r="D1444" i="10"/>
  <c r="D1445" i="10"/>
  <c r="D1446" i="10"/>
  <c r="D1447" i="10"/>
  <c r="D1448" i="10"/>
  <c r="D1449" i="10"/>
  <c r="D1450" i="10"/>
  <c r="D1451" i="10"/>
  <c r="D1452" i="10"/>
  <c r="D1453" i="10"/>
  <c r="D1454" i="10"/>
  <c r="D1455" i="10"/>
  <c r="D1456" i="10"/>
  <c r="D1457" i="10"/>
  <c r="D1458" i="10"/>
  <c r="D1459" i="10"/>
  <c r="D1460" i="10"/>
  <c r="D1461" i="10"/>
  <c r="D1462" i="10"/>
  <c r="D1463" i="10"/>
  <c r="D1464" i="10"/>
  <c r="D1465" i="10"/>
  <c r="D1466" i="10"/>
  <c r="D1467" i="10"/>
  <c r="D1468" i="10"/>
  <c r="D1469" i="10"/>
  <c r="D1470" i="10"/>
  <c r="D1471" i="10"/>
  <c r="D1472" i="10"/>
  <c r="D1473" i="10"/>
  <c r="D1474" i="10"/>
  <c r="D1475" i="10"/>
  <c r="D1476" i="10"/>
  <c r="D1477" i="10"/>
  <c r="D1478" i="10"/>
  <c r="D1479" i="10"/>
  <c r="D1480" i="10"/>
  <c r="D1481" i="10"/>
  <c r="D1482" i="10"/>
  <c r="D1483" i="10"/>
  <c r="D1484" i="10"/>
  <c r="D1485" i="10"/>
  <c r="D1486" i="10"/>
  <c r="D1487" i="10"/>
  <c r="D1488" i="10"/>
  <c r="D1489" i="10"/>
  <c r="D1490" i="10"/>
  <c r="D1491" i="10"/>
  <c r="D1492" i="10"/>
  <c r="D1493" i="10"/>
  <c r="D1494" i="10"/>
  <c r="D1495" i="10"/>
  <c r="D1496" i="10"/>
  <c r="D1497" i="10"/>
  <c r="D1498" i="10"/>
  <c r="D1499" i="10"/>
  <c r="D1500" i="10"/>
  <c r="D1501" i="10"/>
  <c r="D1502" i="10"/>
  <c r="D1503" i="10"/>
  <c r="D1504" i="10"/>
  <c r="D1505" i="10"/>
  <c r="D1506" i="10"/>
  <c r="D1507" i="10"/>
  <c r="D1508" i="10"/>
  <c r="D1509" i="10"/>
  <c r="D1510" i="10"/>
  <c r="D1511" i="10"/>
  <c r="E1395" i="10"/>
  <c r="E1396" i="10"/>
  <c r="E1397" i="10"/>
  <c r="E1398" i="10"/>
  <c r="E1399" i="10"/>
  <c r="E1400" i="10"/>
  <c r="E1401" i="10"/>
  <c r="E1402" i="10"/>
  <c r="E1403" i="10"/>
  <c r="E1404" i="10"/>
  <c r="E1405" i="10"/>
  <c r="E1406" i="10"/>
  <c r="E1407" i="10"/>
  <c r="E1408" i="10"/>
  <c r="E1409" i="10"/>
  <c r="E1410" i="10"/>
  <c r="E1411" i="10"/>
  <c r="E1412" i="10"/>
  <c r="E1413" i="10"/>
  <c r="E1414" i="10"/>
  <c r="E1415" i="10"/>
  <c r="E1416" i="10"/>
  <c r="E1417" i="10"/>
  <c r="E1418" i="10"/>
  <c r="E1419" i="10"/>
  <c r="E1420" i="10"/>
  <c r="E1421" i="10"/>
  <c r="E1422" i="10"/>
  <c r="E1423" i="10"/>
  <c r="E1424" i="10"/>
  <c r="E1425" i="10"/>
  <c r="E1426" i="10"/>
  <c r="E1427" i="10"/>
  <c r="E1428" i="10"/>
  <c r="E1429" i="10"/>
  <c r="E1430" i="10"/>
  <c r="E1431" i="10"/>
  <c r="E1432" i="10"/>
  <c r="E1433" i="10"/>
  <c r="E1434" i="10"/>
  <c r="E1435" i="10"/>
  <c r="E1436" i="10"/>
  <c r="E1437" i="10"/>
  <c r="E1438" i="10"/>
  <c r="E1439" i="10"/>
  <c r="E1440" i="10"/>
  <c r="E1441" i="10"/>
  <c r="E1442" i="10"/>
  <c r="E1443" i="10"/>
  <c r="E1444" i="10"/>
  <c r="E1445" i="10"/>
  <c r="E1446" i="10"/>
  <c r="E1447" i="10"/>
  <c r="E1448" i="10"/>
  <c r="E1449" i="10"/>
  <c r="E1450" i="10"/>
  <c r="E1451" i="10"/>
  <c r="E1452" i="10"/>
  <c r="E1453" i="10"/>
  <c r="E1454" i="10"/>
  <c r="E1455" i="10"/>
  <c r="E1456" i="10"/>
  <c r="E1457" i="10"/>
  <c r="E1458" i="10"/>
  <c r="E1459" i="10"/>
  <c r="E1460" i="10"/>
  <c r="E1461" i="10"/>
  <c r="E1462" i="10"/>
  <c r="E1463" i="10"/>
  <c r="E1464" i="10"/>
  <c r="E1465" i="10"/>
  <c r="E1466" i="10"/>
  <c r="E1467" i="10"/>
  <c r="E1468" i="10"/>
  <c r="E1469" i="10"/>
  <c r="E1470" i="10"/>
  <c r="E1471" i="10"/>
  <c r="E1472" i="10"/>
  <c r="E1473" i="10"/>
  <c r="E1474" i="10"/>
  <c r="E1475" i="10"/>
  <c r="E1476" i="10"/>
  <c r="E1477" i="10"/>
  <c r="E1478" i="10"/>
  <c r="E1479" i="10"/>
  <c r="E1480" i="10"/>
  <c r="E1481" i="10"/>
  <c r="E1482" i="10"/>
  <c r="E1483" i="10"/>
  <c r="E1484" i="10"/>
  <c r="E1485" i="10"/>
  <c r="E1486" i="10"/>
  <c r="E1487" i="10"/>
  <c r="E1488" i="10"/>
  <c r="E1489" i="10"/>
  <c r="E1490" i="10"/>
  <c r="E1491" i="10"/>
  <c r="E1492" i="10"/>
  <c r="E1493" i="10"/>
  <c r="E1494" i="10"/>
  <c r="E1495" i="10"/>
  <c r="E1496" i="10"/>
  <c r="E1497" i="10"/>
  <c r="E1498" i="10"/>
  <c r="E1499" i="10"/>
  <c r="E1500" i="10"/>
  <c r="E1501" i="10"/>
  <c r="E1502" i="10"/>
  <c r="E1503" i="10"/>
  <c r="E1504" i="10"/>
  <c r="E1505" i="10"/>
  <c r="E1506" i="10"/>
  <c r="E1507" i="10"/>
  <c r="E1508" i="10"/>
  <c r="E1509" i="10"/>
  <c r="E1510" i="10"/>
  <c r="E1511" i="10"/>
  <c r="F1395" i="10"/>
  <c r="F1396" i="10"/>
  <c r="F1397" i="10"/>
  <c r="F1398" i="10"/>
  <c r="F1399" i="10"/>
  <c r="F1400" i="10"/>
  <c r="F1401" i="10"/>
  <c r="F1402" i="10"/>
  <c r="F1403" i="10"/>
  <c r="F1404" i="10"/>
  <c r="F1405" i="10"/>
  <c r="F1406" i="10"/>
  <c r="F1407" i="10"/>
  <c r="F1408" i="10"/>
  <c r="F1409" i="10"/>
  <c r="F1410" i="10"/>
  <c r="F1411" i="10"/>
  <c r="F1412" i="10"/>
  <c r="F1413" i="10"/>
  <c r="F1414" i="10"/>
  <c r="F1415" i="10"/>
  <c r="F1416" i="10"/>
  <c r="F1417" i="10"/>
  <c r="F1418" i="10"/>
  <c r="F1419" i="10"/>
  <c r="F1420" i="10"/>
  <c r="F1421" i="10"/>
  <c r="F1422" i="10"/>
  <c r="F1423" i="10"/>
  <c r="F1424" i="10"/>
  <c r="F1425" i="10"/>
  <c r="F1426" i="10"/>
  <c r="F1427" i="10"/>
  <c r="F1428" i="10"/>
  <c r="F1429" i="10"/>
  <c r="F1430" i="10"/>
  <c r="F1431" i="10"/>
  <c r="F1432" i="10"/>
  <c r="F1433" i="10"/>
  <c r="F1434" i="10"/>
  <c r="F1435" i="10"/>
  <c r="F1436" i="10"/>
  <c r="F1437" i="10"/>
  <c r="F1438" i="10"/>
  <c r="F1439" i="10"/>
  <c r="F1440" i="10"/>
  <c r="F1441" i="10"/>
  <c r="F1442" i="10"/>
  <c r="F1443" i="10"/>
  <c r="F1444" i="10"/>
  <c r="F1445" i="10"/>
  <c r="F1446" i="10"/>
  <c r="F1447" i="10"/>
  <c r="F1448" i="10"/>
  <c r="F1449" i="10"/>
  <c r="F1450" i="10"/>
  <c r="F1451" i="10"/>
  <c r="F1452" i="10"/>
  <c r="F1453" i="10"/>
  <c r="F1454" i="10"/>
  <c r="F1455" i="10"/>
  <c r="F1456" i="10"/>
  <c r="F1457" i="10"/>
  <c r="F1458" i="10"/>
  <c r="F1459" i="10"/>
  <c r="F1460" i="10"/>
  <c r="F1461" i="10"/>
  <c r="F1462" i="10"/>
  <c r="F1463" i="10"/>
  <c r="F1464" i="10"/>
  <c r="F1465" i="10"/>
  <c r="F1466" i="10"/>
  <c r="F1467" i="10"/>
  <c r="F1468" i="10"/>
  <c r="F1469" i="10"/>
  <c r="F1470" i="10"/>
  <c r="F1471" i="10"/>
  <c r="F1472" i="10"/>
  <c r="F1473" i="10"/>
  <c r="F1474" i="10"/>
  <c r="F1475" i="10"/>
  <c r="F1476" i="10"/>
  <c r="F1477" i="10"/>
  <c r="F1478" i="10"/>
  <c r="F1479" i="10"/>
  <c r="F1480" i="10"/>
  <c r="F1481" i="10"/>
  <c r="F1482" i="10"/>
  <c r="F1483" i="10"/>
  <c r="F1484" i="10"/>
  <c r="F1485" i="10"/>
  <c r="F1486" i="10"/>
  <c r="F1487" i="10"/>
  <c r="F1488" i="10"/>
  <c r="F1489" i="10"/>
  <c r="F1490" i="10"/>
  <c r="F1491" i="10"/>
  <c r="F1492" i="10"/>
  <c r="F1493" i="10"/>
  <c r="F1494" i="10"/>
  <c r="F1495" i="10"/>
  <c r="F1496" i="10"/>
  <c r="F1497" i="10"/>
  <c r="F1498" i="10"/>
  <c r="F1499" i="10"/>
  <c r="F1500" i="10"/>
  <c r="F1501" i="10"/>
  <c r="F1502" i="10"/>
  <c r="F1503" i="10"/>
  <c r="F1504" i="10"/>
  <c r="F1505" i="10"/>
  <c r="F1506" i="10"/>
  <c r="F1507" i="10"/>
  <c r="F1508" i="10"/>
  <c r="F1509" i="10"/>
  <c r="F1510" i="10"/>
  <c r="F1511" i="10"/>
  <c r="B1485" i="10"/>
  <c r="B1498" i="10"/>
  <c r="B1490" i="10"/>
  <c r="B1486" i="10"/>
  <c r="B1482" i="10"/>
  <c r="B1470" i="10"/>
  <c r="B1466" i="10"/>
  <c r="B1462" i="10"/>
  <c r="B1458" i="10"/>
  <c r="B1454" i="10"/>
  <c r="B1450" i="10"/>
  <c r="B1446" i="10"/>
  <c r="B1422" i="10"/>
  <c r="B1410" i="10"/>
  <c r="B1406" i="10"/>
  <c r="B1398" i="10"/>
  <c r="B1508" i="10"/>
  <c r="B1504" i="10"/>
  <c r="B1496" i="10"/>
  <c r="B1509" i="10"/>
  <c r="B1505" i="10"/>
  <c r="B1501" i="10"/>
  <c r="B1489" i="10"/>
  <c r="B1481" i="10"/>
  <c r="B1477" i="10"/>
  <c r="B1445" i="10"/>
  <c r="B1441" i="10"/>
  <c r="B1437" i="10"/>
  <c r="B1433" i="10"/>
  <c r="B1429" i="10"/>
  <c r="B1425" i="10"/>
  <c r="B1417" i="10"/>
  <c r="B1409" i="10"/>
  <c r="B1405" i="10"/>
  <c r="B1401" i="10"/>
  <c r="B1397" i="10"/>
  <c r="B1503" i="10"/>
  <c r="B1500" i="10"/>
  <c r="B1476" i="10"/>
  <c r="B1472" i="10"/>
  <c r="B1468" i="10"/>
  <c r="B1464" i="10"/>
  <c r="B1460" i="10"/>
  <c r="B1456" i="10"/>
  <c r="B1452" i="10"/>
  <c r="B1440" i="10"/>
  <c r="B1436" i="10"/>
  <c r="B1432" i="10"/>
  <c r="B1428" i="10"/>
  <c r="B1416" i="10"/>
  <c r="B1396" i="10"/>
  <c r="B1510" i="10"/>
  <c r="B1494" i="10"/>
  <c r="B1511" i="10"/>
  <c r="B1499" i="10"/>
  <c r="B1495" i="10"/>
  <c r="B1491" i="10"/>
  <c r="B1487" i="10"/>
  <c r="B1483" i="10"/>
  <c r="B1475" i="10"/>
  <c r="B1471" i="10"/>
  <c r="B1467" i="10"/>
  <c r="B1463" i="10"/>
  <c r="B1459" i="10"/>
  <c r="B1455" i="10"/>
  <c r="B1451" i="10"/>
  <c r="B1447" i="10"/>
  <c r="B1439" i="10"/>
  <c r="B1435" i="10"/>
  <c r="B1431" i="10"/>
  <c r="B1427" i="10"/>
  <c r="B1419" i="10"/>
  <c r="B1415" i="10"/>
  <c r="B1411" i="10"/>
  <c r="B1407" i="10"/>
  <c r="B1403" i="10"/>
  <c r="B1506" i="10"/>
  <c r="B1502" i="10"/>
  <c r="B1479" i="10"/>
  <c r="B1478" i="10"/>
  <c r="B1474" i="10"/>
  <c r="B1473" i="10"/>
  <c r="B1469" i="10"/>
  <c r="B1465" i="10"/>
  <c r="B1461" i="10"/>
  <c r="B1457" i="10"/>
  <c r="B1443" i="10"/>
  <c r="B1424" i="10"/>
  <c r="B1420" i="10"/>
  <c r="B1413" i="10"/>
  <c r="B1497" i="10"/>
  <c r="B1493" i="10"/>
  <c r="B1453" i="10"/>
  <c r="B1449" i="10"/>
  <c r="B1442" i="10"/>
  <c r="B1423" i="10"/>
  <c r="B1412" i="10"/>
  <c r="B1408" i="10"/>
  <c r="B1404" i="10"/>
  <c r="B1400" i="10"/>
  <c r="B1448" i="10"/>
  <c r="B1438" i="10"/>
  <c r="B1434" i="10"/>
  <c r="B1430" i="10"/>
  <c r="B1426" i="10"/>
  <c r="B1418" i="10"/>
  <c r="B1399" i="10"/>
  <c r="B1395" i="10"/>
  <c r="B1507" i="10"/>
  <c r="B1492" i="10"/>
  <c r="B1488" i="10"/>
  <c r="B1484" i="10"/>
  <c r="B1480" i="10"/>
  <c r="B1444" i="10"/>
  <c r="B1421" i="10"/>
  <c r="B1414" i="10"/>
  <c r="B1402" i="10"/>
  <c r="C1355" i="10"/>
  <c r="C1356" i="10"/>
  <c r="C1357" i="10"/>
  <c r="C1358" i="10"/>
  <c r="C1359" i="10"/>
  <c r="C1360" i="10"/>
  <c r="C1361" i="10"/>
  <c r="C1362" i="10"/>
  <c r="C1363" i="10"/>
  <c r="C1364" i="10"/>
  <c r="C1365" i="10"/>
  <c r="C1366" i="10"/>
  <c r="C1367" i="10"/>
  <c r="C1368" i="10"/>
  <c r="C1369" i="10"/>
  <c r="C1370" i="10"/>
  <c r="C1371" i="10"/>
  <c r="C1372" i="10"/>
  <c r="C1373" i="10"/>
  <c r="C1374" i="10"/>
  <c r="C1375" i="10"/>
  <c r="C1376" i="10"/>
  <c r="C1377" i="10"/>
  <c r="C1378" i="10"/>
  <c r="C1379" i="10"/>
  <c r="C1380" i="10"/>
  <c r="C1381" i="10"/>
  <c r="C1382" i="10"/>
  <c r="C1383" i="10"/>
  <c r="C1384" i="10"/>
  <c r="C1385" i="10"/>
  <c r="C1386" i="10"/>
  <c r="C1387" i="10"/>
  <c r="C1388" i="10"/>
  <c r="C1389" i="10"/>
  <c r="C1390" i="10"/>
  <c r="C1391" i="10"/>
  <c r="C1392" i="10"/>
  <c r="C1393" i="10"/>
  <c r="C1394" i="10"/>
  <c r="D1355" i="10"/>
  <c r="D1356" i="10"/>
  <c r="D1357" i="10"/>
  <c r="D1358" i="10"/>
  <c r="D1359" i="10"/>
  <c r="D1360" i="10"/>
  <c r="D1361" i="10"/>
  <c r="D1362" i="10"/>
  <c r="D1363" i="10"/>
  <c r="D1364" i="10"/>
  <c r="D1365" i="10"/>
  <c r="D1366" i="10"/>
  <c r="D1367" i="10"/>
  <c r="D1368" i="10"/>
  <c r="D1369" i="10"/>
  <c r="D1370" i="10"/>
  <c r="D1371" i="10"/>
  <c r="D1372" i="10"/>
  <c r="D1373" i="10"/>
  <c r="D1374" i="10"/>
  <c r="D1375" i="10"/>
  <c r="D1376" i="10"/>
  <c r="D1377" i="10"/>
  <c r="D1378" i="10"/>
  <c r="D1379" i="10"/>
  <c r="D1380" i="10"/>
  <c r="D1381" i="10"/>
  <c r="D1382" i="10"/>
  <c r="D1383" i="10"/>
  <c r="D1384" i="10"/>
  <c r="D1385" i="10"/>
  <c r="D1386" i="10"/>
  <c r="D1387" i="10"/>
  <c r="D1388" i="10"/>
  <c r="D1389" i="10"/>
  <c r="D1390" i="10"/>
  <c r="D1391" i="10"/>
  <c r="D1392" i="10"/>
  <c r="D1393" i="10"/>
  <c r="D1394" i="10"/>
  <c r="E1355" i="10"/>
  <c r="E1356" i="10"/>
  <c r="E1357" i="10"/>
  <c r="E1358" i="10"/>
  <c r="E1359" i="10"/>
  <c r="E1360" i="10"/>
  <c r="E1361" i="10"/>
  <c r="E1362" i="10"/>
  <c r="E1363" i="10"/>
  <c r="E1364" i="10"/>
  <c r="E1365" i="10"/>
  <c r="E1366" i="10"/>
  <c r="E1367" i="10"/>
  <c r="E1368" i="10"/>
  <c r="E1369" i="10"/>
  <c r="E1370" i="10"/>
  <c r="E1371" i="10"/>
  <c r="E1372" i="10"/>
  <c r="E1373" i="10"/>
  <c r="E1374" i="10"/>
  <c r="E1375" i="10"/>
  <c r="E1376" i="10"/>
  <c r="E1377" i="10"/>
  <c r="E1378" i="10"/>
  <c r="E1379" i="10"/>
  <c r="E1380" i="10"/>
  <c r="E1381" i="10"/>
  <c r="E1382" i="10"/>
  <c r="E1383" i="10"/>
  <c r="E1384" i="10"/>
  <c r="E1385" i="10"/>
  <c r="E1386" i="10"/>
  <c r="E1387" i="10"/>
  <c r="E1388" i="10"/>
  <c r="E1389" i="10"/>
  <c r="E1390" i="10"/>
  <c r="E1391" i="10"/>
  <c r="E1392" i="10"/>
  <c r="E1393" i="10"/>
  <c r="E1394" i="10"/>
  <c r="F1355" i="10"/>
  <c r="F1356" i="10"/>
  <c r="F1357" i="10"/>
  <c r="F1358" i="10"/>
  <c r="F1359" i="10"/>
  <c r="F1360" i="10"/>
  <c r="F1361" i="10"/>
  <c r="F1362" i="10"/>
  <c r="F1363" i="10"/>
  <c r="F1364" i="10"/>
  <c r="F1365" i="10"/>
  <c r="F1366" i="10"/>
  <c r="F1367" i="10"/>
  <c r="F1368" i="10"/>
  <c r="F1369" i="10"/>
  <c r="F1370" i="10"/>
  <c r="F1371" i="10"/>
  <c r="F1372" i="10"/>
  <c r="F1373" i="10"/>
  <c r="F1374" i="10"/>
  <c r="F1375" i="10"/>
  <c r="F1376" i="10"/>
  <c r="F1377" i="10"/>
  <c r="F1378" i="10"/>
  <c r="F1379" i="10"/>
  <c r="F1380" i="10"/>
  <c r="F1381" i="10"/>
  <c r="F1382" i="10"/>
  <c r="F1383" i="10"/>
  <c r="F1384" i="10"/>
  <c r="F1385" i="10"/>
  <c r="F1386" i="10"/>
  <c r="F1387" i="10"/>
  <c r="F1388" i="10"/>
  <c r="F1389" i="10"/>
  <c r="F1390" i="10"/>
  <c r="F1391" i="10"/>
  <c r="F1392" i="10"/>
  <c r="F1393" i="10"/>
  <c r="F1394" i="10"/>
  <c r="B1373" i="10"/>
  <c r="B1368" i="10"/>
  <c r="B1363" i="10"/>
  <c r="B1359" i="10"/>
  <c r="B1394" i="10"/>
  <c r="B1390" i="10"/>
  <c r="B1386" i="10"/>
  <c r="B1382" i="10"/>
  <c r="B1378" i="10"/>
  <c r="B1366" i="10"/>
  <c r="B1362" i="10"/>
  <c r="B1358" i="10"/>
  <c r="B1393" i="10"/>
  <c r="B1389" i="10"/>
  <c r="B1385" i="10"/>
  <c r="B1381" i="10"/>
  <c r="B1377" i="10"/>
  <c r="B1369" i="10"/>
  <c r="B1361" i="10"/>
  <c r="B1357" i="10"/>
  <c r="B1392" i="10"/>
  <c r="B1388" i="10"/>
  <c r="B1384" i="10"/>
  <c r="B1380" i="10"/>
  <c r="B1376" i="10"/>
  <c r="B1372" i="10"/>
  <c r="B1364" i="10"/>
  <c r="B1360" i="10"/>
  <c r="B1356" i="10"/>
  <c r="B1391" i="10"/>
  <c r="B1387" i="10"/>
  <c r="B1383" i="10"/>
  <c r="B1379" i="10"/>
  <c r="B1375" i="10"/>
  <c r="B1371" i="10"/>
  <c r="B1367" i="10"/>
  <c r="B1355" i="10"/>
  <c r="B1365" i="10"/>
  <c r="B1374" i="10"/>
  <c r="B1370" i="10"/>
  <c r="C1023" i="10"/>
  <c r="C1024" i="10"/>
  <c r="C1025" i="10"/>
  <c r="C1026" i="10"/>
  <c r="C1027" i="10"/>
  <c r="C1028" i="10"/>
  <c r="C1029" i="10"/>
  <c r="C1030" i="10"/>
  <c r="C1031" i="10"/>
  <c r="C1032" i="10"/>
  <c r="C1033" i="10"/>
  <c r="C1034" i="10"/>
  <c r="C1035" i="10"/>
  <c r="C1036" i="10"/>
  <c r="C1037" i="10"/>
  <c r="C1038" i="10"/>
  <c r="C1348" i="10"/>
  <c r="C1349" i="10"/>
  <c r="C1350" i="10"/>
  <c r="C1351" i="10"/>
  <c r="C1352" i="10"/>
  <c r="C1353" i="10"/>
  <c r="C1354" i="10"/>
  <c r="D1023" i="10"/>
  <c r="D1024" i="10"/>
  <c r="D1025" i="10"/>
  <c r="D1026" i="10"/>
  <c r="D1027" i="10"/>
  <c r="D1028" i="10"/>
  <c r="D1029" i="10"/>
  <c r="D1030" i="10"/>
  <c r="D1031" i="10"/>
  <c r="D1032" i="10"/>
  <c r="D1033" i="10"/>
  <c r="D1034" i="10"/>
  <c r="D1035" i="10"/>
  <c r="D1036" i="10"/>
  <c r="D1037" i="10"/>
  <c r="D1038" i="10"/>
  <c r="D1348" i="10"/>
  <c r="D1349" i="10"/>
  <c r="D1350" i="10"/>
  <c r="D1351" i="10"/>
  <c r="D1352" i="10"/>
  <c r="D1353" i="10"/>
  <c r="D1354" i="10"/>
  <c r="E1023" i="10"/>
  <c r="E1024" i="10"/>
  <c r="E1025" i="10"/>
  <c r="E1026" i="10"/>
  <c r="E1027" i="10"/>
  <c r="E1028" i="10"/>
  <c r="E1029" i="10"/>
  <c r="E1030" i="10"/>
  <c r="E1031" i="10"/>
  <c r="E1032" i="10"/>
  <c r="E1033" i="10"/>
  <c r="E1034" i="10"/>
  <c r="E1035" i="10"/>
  <c r="E1036" i="10"/>
  <c r="E1037" i="10"/>
  <c r="E1038" i="10"/>
  <c r="E1348" i="10"/>
  <c r="E1349" i="10"/>
  <c r="E1350" i="10"/>
  <c r="E1351" i="10"/>
  <c r="E1352" i="10"/>
  <c r="E1353" i="10"/>
  <c r="E1354" i="10"/>
  <c r="F1023" i="10"/>
  <c r="F1024" i="10"/>
  <c r="F1025" i="10"/>
  <c r="F1026" i="10"/>
  <c r="F1027" i="10"/>
  <c r="F1028" i="10"/>
  <c r="F1029" i="10"/>
  <c r="F1030" i="10"/>
  <c r="F1031" i="10"/>
  <c r="F1032" i="10"/>
  <c r="F1033" i="10"/>
  <c r="F1034" i="10"/>
  <c r="F1035" i="10"/>
  <c r="F1036" i="10"/>
  <c r="F1037" i="10"/>
  <c r="F1038" i="10"/>
  <c r="F1348" i="10"/>
  <c r="F1349" i="10"/>
  <c r="F1350" i="10"/>
  <c r="F1351" i="10"/>
  <c r="F1352" i="10"/>
  <c r="F1353" i="10"/>
  <c r="F1354" i="10"/>
  <c r="B1354" i="10"/>
  <c r="B1350" i="10"/>
  <c r="B1037" i="10"/>
  <c r="B1033" i="10"/>
  <c r="B1029" i="10"/>
  <c r="B1025" i="10"/>
  <c r="B1353" i="10"/>
  <c r="B1349" i="10"/>
  <c r="B1036" i="10"/>
  <c r="B1032" i="10"/>
  <c r="B1028" i="10"/>
  <c r="B1024" i="10"/>
  <c r="B1351" i="10"/>
  <c r="B1038" i="10"/>
  <c r="B1034" i="10"/>
  <c r="B1030" i="10"/>
  <c r="B1026" i="10"/>
  <c r="B1352" i="10"/>
  <c r="B1348" i="10"/>
  <c r="B1035" i="10"/>
  <c r="B1031" i="10"/>
  <c r="B1027" i="10"/>
  <c r="B1023" i="10"/>
  <c r="C807" i="10"/>
  <c r="C808" i="10"/>
  <c r="C809" i="10"/>
  <c r="C810" i="10"/>
  <c r="C811" i="10"/>
  <c r="C812" i="10"/>
  <c r="C813" i="10"/>
  <c r="C814" i="10"/>
  <c r="C815" i="10"/>
  <c r="C816" i="10"/>
  <c r="C817" i="10"/>
  <c r="C818" i="10"/>
  <c r="C819" i="10"/>
  <c r="C820" i="10"/>
  <c r="C821" i="10"/>
  <c r="C822" i="10"/>
  <c r="C823" i="10"/>
  <c r="C824"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3" i="10"/>
  <c r="C944" i="10"/>
  <c r="C945" i="10"/>
  <c r="C946" i="10"/>
  <c r="C947" i="10"/>
  <c r="C948" i="10"/>
  <c r="C949" i="10"/>
  <c r="C950" i="10"/>
  <c r="C951" i="10"/>
  <c r="C952" i="10"/>
  <c r="C953" i="10"/>
  <c r="C954" i="10"/>
  <c r="C955" i="10"/>
  <c r="C956" i="10"/>
  <c r="C957" i="10"/>
  <c r="C958" i="10"/>
  <c r="C959" i="10"/>
  <c r="C960" i="10"/>
  <c r="C961" i="10"/>
  <c r="C962" i="10"/>
  <c r="C963" i="10"/>
  <c r="C964" i="10"/>
  <c r="C965" i="10"/>
  <c r="C966" i="10"/>
  <c r="C967" i="10"/>
  <c r="C968" i="10"/>
  <c r="C969" i="10"/>
  <c r="C970" i="10"/>
  <c r="C971" i="10"/>
  <c r="C972" i="10"/>
  <c r="C973" i="10"/>
  <c r="C974" i="10"/>
  <c r="C975" i="10"/>
  <c r="C976" i="10"/>
  <c r="C977" i="10"/>
  <c r="C978" i="10"/>
  <c r="C979" i="10"/>
  <c r="C980" i="10"/>
  <c r="C981" i="10"/>
  <c r="C982" i="10"/>
  <c r="C983" i="10"/>
  <c r="C984" i="10"/>
  <c r="C985" i="10"/>
  <c r="C986" i="10"/>
  <c r="C987" i="10"/>
  <c r="C988" i="10"/>
  <c r="C989" i="10"/>
  <c r="C990" i="10"/>
  <c r="C991" i="10"/>
  <c r="C992" i="10"/>
  <c r="C993" i="10"/>
  <c r="C994" i="10"/>
  <c r="C995" i="10"/>
  <c r="C996" i="10"/>
  <c r="C997" i="10"/>
  <c r="C998" i="10"/>
  <c r="C999" i="10"/>
  <c r="C1000" i="10"/>
  <c r="C1001" i="10"/>
  <c r="C1002" i="10"/>
  <c r="C1003" i="10"/>
  <c r="C1004" i="10"/>
  <c r="C1005" i="10"/>
  <c r="C1006" i="10"/>
  <c r="C1007" i="10"/>
  <c r="C1008" i="10"/>
  <c r="C1009" i="10"/>
  <c r="C1010" i="10"/>
  <c r="C1011" i="10"/>
  <c r="C1012" i="10"/>
  <c r="C1013" i="10"/>
  <c r="C1014" i="10"/>
  <c r="C1015" i="10"/>
  <c r="C1016" i="10"/>
  <c r="C1017" i="10"/>
  <c r="C1018" i="10"/>
  <c r="C1019" i="10"/>
  <c r="C1020" i="10"/>
  <c r="C1021" i="10"/>
  <c r="C1022" i="10"/>
  <c r="D807" i="10"/>
  <c r="D808" i="10"/>
  <c r="D809" i="10"/>
  <c r="D810" i="10"/>
  <c r="D811" i="10"/>
  <c r="D812" i="10"/>
  <c r="D813" i="10"/>
  <c r="D814" i="10"/>
  <c r="D815" i="10"/>
  <c r="D816" i="10"/>
  <c r="D817" i="10"/>
  <c r="D818" i="10"/>
  <c r="D819" i="10"/>
  <c r="D820" i="10"/>
  <c r="D821" i="10"/>
  <c r="D822" i="10"/>
  <c r="D823" i="10"/>
  <c r="D824" i="10"/>
  <c r="D825" i="10"/>
  <c r="D826" i="10"/>
  <c r="D827" i="10"/>
  <c r="D828" i="10"/>
  <c r="D829" i="10"/>
  <c r="D830" i="10"/>
  <c r="D831" i="10"/>
  <c r="D832" i="10"/>
  <c r="D833" i="10"/>
  <c r="D834" i="10"/>
  <c r="D835" i="10"/>
  <c r="D836" i="10"/>
  <c r="D837" i="10"/>
  <c r="D838" i="10"/>
  <c r="D839" i="10"/>
  <c r="D840" i="10"/>
  <c r="D841" i="10"/>
  <c r="D842" i="10"/>
  <c r="D843" i="10"/>
  <c r="D844" i="10"/>
  <c r="D845" i="10"/>
  <c r="D846" i="10"/>
  <c r="D847" i="10"/>
  <c r="D848" i="10"/>
  <c r="D849" i="10"/>
  <c r="D850" i="10"/>
  <c r="D851" i="10"/>
  <c r="D852" i="10"/>
  <c r="D853" i="10"/>
  <c r="D854" i="10"/>
  <c r="D855" i="10"/>
  <c r="D856" i="10"/>
  <c r="D857" i="10"/>
  <c r="D858" i="10"/>
  <c r="D859" i="10"/>
  <c r="D860" i="10"/>
  <c r="D861" i="10"/>
  <c r="D862" i="10"/>
  <c r="D863" i="10"/>
  <c r="D864" i="10"/>
  <c r="D865" i="10"/>
  <c r="D866" i="10"/>
  <c r="D867" i="10"/>
  <c r="D868" i="10"/>
  <c r="D869" i="10"/>
  <c r="D870" i="10"/>
  <c r="D871" i="10"/>
  <c r="D872" i="10"/>
  <c r="D873" i="10"/>
  <c r="D874" i="10"/>
  <c r="D875" i="10"/>
  <c r="D876" i="10"/>
  <c r="D877" i="10"/>
  <c r="D878" i="10"/>
  <c r="D879" i="10"/>
  <c r="D880" i="10"/>
  <c r="D881" i="10"/>
  <c r="D882" i="10"/>
  <c r="D883" i="10"/>
  <c r="D884" i="10"/>
  <c r="D885" i="10"/>
  <c r="D886" i="10"/>
  <c r="D887" i="10"/>
  <c r="D888" i="10"/>
  <c r="D889" i="10"/>
  <c r="D890" i="10"/>
  <c r="D891" i="10"/>
  <c r="D892" i="10"/>
  <c r="D893" i="10"/>
  <c r="D894" i="10"/>
  <c r="D895" i="10"/>
  <c r="D896" i="10"/>
  <c r="D897" i="10"/>
  <c r="D898" i="10"/>
  <c r="D899" i="10"/>
  <c r="D900" i="10"/>
  <c r="D901" i="10"/>
  <c r="D902" i="10"/>
  <c r="D903" i="10"/>
  <c r="D904" i="10"/>
  <c r="D905" i="10"/>
  <c r="D906" i="10"/>
  <c r="D907" i="10"/>
  <c r="D908" i="10"/>
  <c r="D909" i="10"/>
  <c r="D910" i="10"/>
  <c r="D911" i="10"/>
  <c r="D912" i="10"/>
  <c r="D913" i="10"/>
  <c r="D914" i="10"/>
  <c r="D915" i="10"/>
  <c r="D916" i="10"/>
  <c r="D917" i="10"/>
  <c r="D918" i="10"/>
  <c r="D919" i="10"/>
  <c r="D920" i="10"/>
  <c r="D921" i="10"/>
  <c r="D922" i="10"/>
  <c r="D923" i="10"/>
  <c r="D924" i="10"/>
  <c r="D925" i="10"/>
  <c r="D926" i="10"/>
  <c r="D927" i="10"/>
  <c r="D928" i="10"/>
  <c r="D929" i="10"/>
  <c r="D930" i="10"/>
  <c r="D931" i="10"/>
  <c r="D932" i="10"/>
  <c r="D933" i="10"/>
  <c r="D934" i="10"/>
  <c r="D935" i="10"/>
  <c r="D936" i="10"/>
  <c r="D937" i="10"/>
  <c r="D938" i="10"/>
  <c r="D939" i="10"/>
  <c r="D940" i="10"/>
  <c r="D941" i="10"/>
  <c r="D942" i="10"/>
  <c r="D943" i="10"/>
  <c r="D944" i="10"/>
  <c r="D945" i="10"/>
  <c r="D946" i="10"/>
  <c r="D947" i="10"/>
  <c r="D948" i="10"/>
  <c r="D949" i="10"/>
  <c r="D950" i="10"/>
  <c r="D951" i="10"/>
  <c r="D952" i="10"/>
  <c r="D953" i="10"/>
  <c r="D954" i="10"/>
  <c r="D955" i="10"/>
  <c r="D956" i="10"/>
  <c r="D957" i="10"/>
  <c r="D958" i="10"/>
  <c r="D959" i="10"/>
  <c r="D960" i="10"/>
  <c r="D961" i="10"/>
  <c r="D962" i="10"/>
  <c r="D963" i="10"/>
  <c r="D964" i="10"/>
  <c r="D965" i="10"/>
  <c r="D966" i="10"/>
  <c r="D967" i="10"/>
  <c r="D968" i="10"/>
  <c r="D969" i="10"/>
  <c r="D970" i="10"/>
  <c r="D971" i="10"/>
  <c r="D972" i="10"/>
  <c r="D973" i="10"/>
  <c r="D974" i="10"/>
  <c r="D975" i="10"/>
  <c r="D976" i="10"/>
  <c r="D977" i="10"/>
  <c r="D978" i="10"/>
  <c r="D979" i="10"/>
  <c r="D980" i="10"/>
  <c r="D981" i="10"/>
  <c r="D982" i="10"/>
  <c r="D983" i="10"/>
  <c r="D984" i="10"/>
  <c r="D985" i="10"/>
  <c r="D986" i="10"/>
  <c r="D987" i="10"/>
  <c r="D988" i="10"/>
  <c r="D989" i="10"/>
  <c r="D990" i="10"/>
  <c r="D991" i="10"/>
  <c r="D992" i="10"/>
  <c r="D993" i="10"/>
  <c r="D994" i="10"/>
  <c r="D995" i="10"/>
  <c r="D996" i="10"/>
  <c r="D997" i="10"/>
  <c r="D998" i="10"/>
  <c r="D999" i="10"/>
  <c r="D1000" i="10"/>
  <c r="D1001" i="10"/>
  <c r="D1002" i="10"/>
  <c r="D1003" i="10"/>
  <c r="D1004" i="10"/>
  <c r="D1005" i="10"/>
  <c r="D1006" i="10"/>
  <c r="D1007" i="10"/>
  <c r="D1008" i="10"/>
  <c r="D1009" i="10"/>
  <c r="D1010" i="10"/>
  <c r="D1011" i="10"/>
  <c r="D1012" i="10"/>
  <c r="D1013" i="10"/>
  <c r="D1014" i="10"/>
  <c r="D1015" i="10"/>
  <c r="D1016" i="10"/>
  <c r="D1017" i="10"/>
  <c r="D1018" i="10"/>
  <c r="D1019" i="10"/>
  <c r="D1020" i="10"/>
  <c r="D1021" i="10"/>
  <c r="D1022" i="10"/>
  <c r="E807" i="10"/>
  <c r="E808" i="10"/>
  <c r="E809" i="10"/>
  <c r="E810" i="10"/>
  <c r="E811" i="10"/>
  <c r="E812" i="10"/>
  <c r="E813" i="10"/>
  <c r="E814" i="10"/>
  <c r="E815" i="10"/>
  <c r="E816" i="10"/>
  <c r="E817" i="10"/>
  <c r="E818" i="10"/>
  <c r="E819" i="10"/>
  <c r="E820" i="10"/>
  <c r="E821" i="10"/>
  <c r="E822" i="10"/>
  <c r="E823" i="10"/>
  <c r="E824" i="10"/>
  <c r="E825" i="10"/>
  <c r="E826" i="10"/>
  <c r="E827" i="10"/>
  <c r="E828" i="10"/>
  <c r="E829" i="10"/>
  <c r="E830" i="10"/>
  <c r="E831" i="10"/>
  <c r="E832" i="10"/>
  <c r="E833" i="10"/>
  <c r="E834" i="10"/>
  <c r="E835" i="10"/>
  <c r="E836" i="10"/>
  <c r="E837" i="10"/>
  <c r="E838" i="10"/>
  <c r="E839" i="10"/>
  <c r="E840" i="10"/>
  <c r="E841" i="10"/>
  <c r="E842" i="10"/>
  <c r="E843" i="10"/>
  <c r="E844" i="10"/>
  <c r="E845" i="10"/>
  <c r="E846" i="10"/>
  <c r="E847" i="10"/>
  <c r="E848" i="10"/>
  <c r="E849" i="10"/>
  <c r="E850" i="10"/>
  <c r="E851" i="10"/>
  <c r="E852" i="10"/>
  <c r="E853" i="10"/>
  <c r="E854" i="10"/>
  <c r="E855" i="10"/>
  <c r="E856" i="10"/>
  <c r="E857" i="10"/>
  <c r="E858" i="10"/>
  <c r="E859" i="10"/>
  <c r="E860" i="10"/>
  <c r="E861" i="10"/>
  <c r="E862" i="10"/>
  <c r="E863" i="10"/>
  <c r="E864" i="10"/>
  <c r="E865" i="10"/>
  <c r="E866" i="10"/>
  <c r="E867" i="10"/>
  <c r="E868" i="10"/>
  <c r="E869" i="10"/>
  <c r="E870" i="10"/>
  <c r="E871" i="10"/>
  <c r="E872" i="10"/>
  <c r="E873" i="10"/>
  <c r="E874" i="10"/>
  <c r="E875" i="10"/>
  <c r="E876" i="10"/>
  <c r="E877" i="10"/>
  <c r="E878" i="10"/>
  <c r="E879" i="10"/>
  <c r="E880" i="10"/>
  <c r="E881" i="10"/>
  <c r="E882" i="10"/>
  <c r="E883" i="10"/>
  <c r="E884" i="10"/>
  <c r="E885" i="10"/>
  <c r="E886" i="10"/>
  <c r="E887" i="10"/>
  <c r="E888" i="10"/>
  <c r="E889" i="10"/>
  <c r="E890" i="10"/>
  <c r="E891" i="10"/>
  <c r="E892" i="10"/>
  <c r="E893" i="10"/>
  <c r="E894" i="10"/>
  <c r="E895" i="10"/>
  <c r="E896" i="10"/>
  <c r="E897" i="10"/>
  <c r="E898" i="10"/>
  <c r="E899" i="10"/>
  <c r="E900" i="10"/>
  <c r="E901" i="10"/>
  <c r="E902" i="10"/>
  <c r="E903" i="10"/>
  <c r="E904" i="10"/>
  <c r="E905" i="10"/>
  <c r="E906" i="10"/>
  <c r="E907" i="10"/>
  <c r="E908" i="10"/>
  <c r="E909" i="10"/>
  <c r="E910" i="10"/>
  <c r="E911" i="10"/>
  <c r="E912" i="10"/>
  <c r="E913" i="10"/>
  <c r="E914" i="10"/>
  <c r="E915" i="10"/>
  <c r="E916" i="10"/>
  <c r="E917" i="10"/>
  <c r="E918" i="10"/>
  <c r="E919" i="10"/>
  <c r="E920" i="10"/>
  <c r="E921" i="10"/>
  <c r="E922" i="10"/>
  <c r="E923" i="10"/>
  <c r="E924" i="10"/>
  <c r="E925" i="10"/>
  <c r="E926" i="10"/>
  <c r="E927" i="10"/>
  <c r="E928" i="10"/>
  <c r="E929" i="10"/>
  <c r="E930" i="10"/>
  <c r="E931" i="10"/>
  <c r="E932" i="10"/>
  <c r="E933" i="10"/>
  <c r="E934" i="10"/>
  <c r="E935" i="10"/>
  <c r="E936" i="10"/>
  <c r="E937" i="10"/>
  <c r="E938" i="10"/>
  <c r="E939" i="10"/>
  <c r="E940" i="10"/>
  <c r="E941" i="10"/>
  <c r="E942" i="10"/>
  <c r="E943" i="10"/>
  <c r="E944" i="10"/>
  <c r="E945" i="10"/>
  <c r="E946" i="10"/>
  <c r="E947" i="10"/>
  <c r="E948" i="10"/>
  <c r="E949" i="10"/>
  <c r="E950" i="10"/>
  <c r="E951" i="10"/>
  <c r="E952" i="10"/>
  <c r="E953" i="10"/>
  <c r="E954" i="10"/>
  <c r="E955" i="10"/>
  <c r="E956" i="10"/>
  <c r="E957" i="10"/>
  <c r="E958" i="10"/>
  <c r="E959" i="10"/>
  <c r="E960" i="10"/>
  <c r="E961" i="10"/>
  <c r="E962" i="10"/>
  <c r="E963" i="10"/>
  <c r="E964" i="10"/>
  <c r="E965" i="10"/>
  <c r="E966" i="10"/>
  <c r="E967" i="10"/>
  <c r="E968" i="10"/>
  <c r="E969" i="10"/>
  <c r="E970" i="10"/>
  <c r="E971" i="10"/>
  <c r="E972" i="10"/>
  <c r="E973" i="10"/>
  <c r="E974" i="10"/>
  <c r="E975" i="10"/>
  <c r="E976" i="10"/>
  <c r="E977" i="10"/>
  <c r="E978" i="10"/>
  <c r="E979" i="10"/>
  <c r="E980" i="10"/>
  <c r="E981" i="10"/>
  <c r="E982" i="10"/>
  <c r="E983" i="10"/>
  <c r="E984" i="10"/>
  <c r="E985" i="10"/>
  <c r="E986" i="10"/>
  <c r="E987" i="10"/>
  <c r="E988" i="10"/>
  <c r="E989" i="10"/>
  <c r="E990" i="10"/>
  <c r="E991" i="10"/>
  <c r="E992" i="10"/>
  <c r="E993" i="10"/>
  <c r="E994" i="10"/>
  <c r="E995" i="10"/>
  <c r="E996" i="10"/>
  <c r="E997" i="10"/>
  <c r="E998" i="10"/>
  <c r="E999" i="10"/>
  <c r="E1000" i="10"/>
  <c r="E1001" i="10"/>
  <c r="E1002" i="10"/>
  <c r="E1003" i="10"/>
  <c r="E1004" i="10"/>
  <c r="E1005" i="10"/>
  <c r="E1006" i="10"/>
  <c r="E1007" i="10"/>
  <c r="E1008" i="10"/>
  <c r="E1009" i="10"/>
  <c r="E1010" i="10"/>
  <c r="E1011" i="10"/>
  <c r="E1012" i="10"/>
  <c r="E1013" i="10"/>
  <c r="E1014" i="10"/>
  <c r="E1015" i="10"/>
  <c r="E1016" i="10"/>
  <c r="E1017" i="10"/>
  <c r="E1018" i="10"/>
  <c r="E1019" i="10"/>
  <c r="E1020" i="10"/>
  <c r="E1021" i="10"/>
  <c r="E1022"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F1017" i="10"/>
  <c r="F1018" i="10"/>
  <c r="F1019" i="10"/>
  <c r="F1020" i="10"/>
  <c r="F1021" i="10"/>
  <c r="F1022" i="10"/>
  <c r="B1018" i="10"/>
  <c r="B966" i="10"/>
  <c r="B962" i="10"/>
  <c r="B938" i="10"/>
  <c r="B934" i="10"/>
  <c r="B930" i="10"/>
  <c r="B846" i="10"/>
  <c r="B842" i="10"/>
  <c r="B945" i="10"/>
  <c r="B937" i="10"/>
  <c r="B893" i="10"/>
  <c r="B889" i="10"/>
  <c r="B845" i="10"/>
  <c r="B841" i="10"/>
  <c r="B1000" i="10"/>
  <c r="B968" i="10"/>
  <c r="B964" i="10"/>
  <c r="B936" i="10"/>
  <c r="B932" i="10"/>
  <c r="B939" i="10"/>
  <c r="B935" i="10"/>
  <c r="B931" i="10"/>
  <c r="B1020" i="10"/>
  <c r="B1016" i="10"/>
  <c r="B1012" i="10"/>
  <c r="B1008" i="10"/>
  <c r="B1004" i="10"/>
  <c r="B988" i="10"/>
  <c r="B984" i="10"/>
  <c r="B980" i="10"/>
  <c r="B972" i="10"/>
  <c r="B952" i="10"/>
  <c r="B928" i="10"/>
  <c r="B916" i="10"/>
  <c r="B912" i="10"/>
  <c r="B908" i="10"/>
  <c r="B904" i="10"/>
  <c r="B900" i="10"/>
  <c r="B896" i="10"/>
  <c r="B892" i="10"/>
  <c r="B888" i="10"/>
  <c r="B884" i="10"/>
  <c r="B880" i="10"/>
  <c r="B876" i="10"/>
  <c r="B872" i="10"/>
  <c r="B868" i="10"/>
  <c r="B864" i="10"/>
  <c r="B860" i="10"/>
  <c r="B856" i="10"/>
  <c r="B852" i="10"/>
  <c r="B844" i="10"/>
  <c r="B840" i="10"/>
  <c r="B836" i="10"/>
  <c r="B832" i="10"/>
  <c r="B828" i="10"/>
  <c r="B824" i="10"/>
  <c r="B820" i="10"/>
  <c r="B808" i="10"/>
  <c r="B1003" i="10"/>
  <c r="B999" i="10"/>
  <c r="B995" i="10"/>
  <c r="B991" i="10"/>
  <c r="B987" i="10"/>
  <c r="B983" i="10"/>
  <c r="B979" i="10"/>
  <c r="B975" i="10"/>
  <c r="B971" i="10"/>
  <c r="B967" i="10"/>
  <c r="B963" i="10"/>
  <c r="B959" i="10"/>
  <c r="B951" i="10"/>
  <c r="B947" i="10"/>
  <c r="B943" i="10"/>
  <c r="B927" i="10"/>
  <c r="B923" i="10"/>
  <c r="B919" i="10"/>
  <c r="B915" i="10"/>
  <c r="B911" i="10"/>
  <c r="B907" i="10"/>
  <c r="B903" i="10"/>
  <c r="B899" i="10"/>
  <c r="B895" i="10"/>
  <c r="B891" i="10"/>
  <c r="B887" i="10"/>
  <c r="B883" i="10"/>
  <c r="B879" i="10"/>
  <c r="B875" i="10"/>
  <c r="B871" i="10"/>
  <c r="B859" i="10"/>
  <c r="B855" i="10"/>
  <c r="B851" i="10"/>
  <c r="B847" i="10"/>
  <c r="B843" i="10"/>
  <c r="B839" i="10"/>
  <c r="B835" i="10"/>
  <c r="B831" i="10"/>
  <c r="B827" i="10"/>
  <c r="B823" i="10"/>
  <c r="B819" i="10"/>
  <c r="B815" i="10"/>
  <c r="B811" i="10"/>
  <c r="B1022" i="10"/>
  <c r="B1014" i="10"/>
  <c r="B1010" i="10"/>
  <c r="B1002" i="10"/>
  <c r="B998" i="10"/>
  <c r="B994" i="10"/>
  <c r="B990" i="10"/>
  <c r="B986" i="10"/>
  <c r="B982" i="10"/>
  <c r="B978" i="10"/>
  <c r="B974" i="10"/>
  <c r="B970" i="10"/>
  <c r="B958" i="10"/>
  <c r="B954" i="10"/>
  <c r="B950" i="10"/>
  <c r="B946" i="10"/>
  <c r="B942" i="10"/>
  <c r="B926" i="10"/>
  <c r="B922" i="10"/>
  <c r="B918" i="10"/>
  <c r="B914" i="10"/>
  <c r="B910" i="10"/>
  <c r="B906" i="10"/>
  <c r="B902" i="10"/>
  <c r="B898" i="10"/>
  <c r="B894" i="10"/>
  <c r="B890" i="10"/>
  <c r="B886" i="10"/>
  <c r="B882" i="10"/>
  <c r="B878" i="10"/>
  <c r="B870" i="10"/>
  <c r="B866" i="10"/>
  <c r="B862" i="10"/>
  <c r="B858" i="10"/>
  <c r="B854" i="10"/>
  <c r="B850" i="10"/>
  <c r="B818" i="10"/>
  <c r="B814" i="10"/>
  <c r="B810" i="10"/>
  <c r="B1021" i="10"/>
  <c r="B1017" i="10"/>
  <c r="B1013" i="10"/>
  <c r="B1009" i="10"/>
  <c r="B1005" i="10"/>
  <c r="B997" i="10"/>
  <c r="B993" i="10"/>
  <c r="B989" i="10"/>
  <c r="B981" i="10"/>
  <c r="B977" i="10"/>
  <c r="B973" i="10"/>
  <c r="B965" i="10"/>
  <c r="B961" i="10"/>
  <c r="B957" i="10"/>
  <c r="B953" i="10"/>
  <c r="B949" i="10"/>
  <c r="B941" i="10"/>
  <c r="B925" i="10"/>
  <c r="B921" i="10"/>
  <c r="B917" i="10"/>
  <c r="B913" i="10"/>
  <c r="B905" i="10"/>
  <c r="B901" i="10"/>
  <c r="B877" i="10"/>
  <c r="B873" i="10"/>
  <c r="B869" i="10"/>
  <c r="B865" i="10"/>
  <c r="B861" i="10"/>
  <c r="B853" i="10"/>
  <c r="B849" i="10"/>
  <c r="B837" i="10"/>
  <c r="B833" i="10"/>
  <c r="B829" i="10"/>
  <c r="B825" i="10"/>
  <c r="B813" i="10"/>
  <c r="B809" i="10"/>
  <c r="B1019" i="10"/>
  <c r="B1015" i="10"/>
  <c r="B1011" i="10"/>
  <c r="B1007" i="10"/>
  <c r="B955" i="10"/>
  <c r="B867" i="10"/>
  <c r="B863" i="10"/>
  <c r="B807" i="10"/>
  <c r="B1006" i="10"/>
  <c r="B874" i="10"/>
  <c r="B838" i="10"/>
  <c r="B834" i="10"/>
  <c r="B830" i="10"/>
  <c r="B826" i="10"/>
  <c r="B822" i="10"/>
  <c r="B1001" i="10"/>
  <c r="B985" i="10"/>
  <c r="B969" i="10"/>
  <c r="B933" i="10"/>
  <c r="B929" i="10"/>
  <c r="B909" i="10"/>
  <c r="B897" i="10"/>
  <c r="B885" i="10"/>
  <c r="B881" i="10"/>
  <c r="B857" i="10"/>
  <c r="B821" i="10"/>
  <c r="B817" i="10"/>
  <c r="B996" i="10"/>
  <c r="B992" i="10"/>
  <c r="B976" i="10"/>
  <c r="B960" i="10"/>
  <c r="B956" i="10"/>
  <c r="B948" i="10"/>
  <c r="B944" i="10"/>
  <c r="B940" i="10"/>
  <c r="B924" i="10"/>
  <c r="B920" i="10"/>
  <c r="B848" i="10"/>
  <c r="B816" i="10"/>
  <c r="B812"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C797" i="10"/>
  <c r="C798" i="10"/>
  <c r="C799" i="10"/>
  <c r="C800" i="10"/>
  <c r="C801" i="10"/>
  <c r="C802" i="10"/>
  <c r="C803" i="10"/>
  <c r="C804" i="10"/>
  <c r="C805" i="10"/>
  <c r="C806" i="10"/>
  <c r="D771" i="10"/>
  <c r="D772" i="10"/>
  <c r="D773" i="10"/>
  <c r="D774" i="10"/>
  <c r="D775" i="10"/>
  <c r="D776" i="10"/>
  <c r="D777" i="10"/>
  <c r="D778" i="10"/>
  <c r="D779" i="10"/>
  <c r="D780" i="10"/>
  <c r="D781" i="10"/>
  <c r="D782" i="10"/>
  <c r="D783" i="10"/>
  <c r="D784" i="10"/>
  <c r="D785" i="10"/>
  <c r="D786" i="10"/>
  <c r="D787" i="10"/>
  <c r="D788" i="10"/>
  <c r="D789" i="10"/>
  <c r="D790" i="10"/>
  <c r="D791" i="10"/>
  <c r="D792" i="10"/>
  <c r="D793" i="10"/>
  <c r="D794" i="10"/>
  <c r="D795" i="10"/>
  <c r="D796" i="10"/>
  <c r="D797" i="10"/>
  <c r="D798" i="10"/>
  <c r="D799" i="10"/>
  <c r="D800" i="10"/>
  <c r="D801" i="10"/>
  <c r="D802" i="10"/>
  <c r="D803" i="10"/>
  <c r="D804" i="10"/>
  <c r="D805" i="10"/>
  <c r="D806" i="10"/>
  <c r="E771" i="10"/>
  <c r="E772" i="10"/>
  <c r="E773" i="10"/>
  <c r="E774" i="10"/>
  <c r="E775" i="10"/>
  <c r="E776" i="10"/>
  <c r="E777" i="10"/>
  <c r="E778" i="10"/>
  <c r="E779" i="10"/>
  <c r="E780" i="10"/>
  <c r="E781" i="10"/>
  <c r="E782" i="10"/>
  <c r="E783" i="10"/>
  <c r="E784" i="10"/>
  <c r="E785" i="10"/>
  <c r="E786" i="10"/>
  <c r="E787" i="10"/>
  <c r="E788" i="10"/>
  <c r="E789" i="10"/>
  <c r="E790" i="10"/>
  <c r="E791" i="10"/>
  <c r="E792" i="10"/>
  <c r="E793" i="10"/>
  <c r="E794" i="10"/>
  <c r="E795" i="10"/>
  <c r="E796" i="10"/>
  <c r="E797" i="10"/>
  <c r="E798" i="10"/>
  <c r="E799" i="10"/>
  <c r="E800" i="10"/>
  <c r="E801" i="10"/>
  <c r="E802" i="10"/>
  <c r="E803" i="10"/>
  <c r="E804" i="10"/>
  <c r="E805" i="10"/>
  <c r="E806"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F801" i="10"/>
  <c r="F802" i="10"/>
  <c r="F803" i="10"/>
  <c r="F804" i="10"/>
  <c r="F805" i="10"/>
  <c r="F806" i="10"/>
  <c r="B805" i="10"/>
  <c r="B801" i="10"/>
  <c r="B797" i="10"/>
  <c r="B793" i="10"/>
  <c r="B789" i="10"/>
  <c r="B785" i="10"/>
  <c r="B781" i="10"/>
  <c r="B777" i="10"/>
  <c r="B773" i="10"/>
  <c r="B804" i="10"/>
  <c r="B800" i="10"/>
  <c r="B796" i="10"/>
  <c r="B792" i="10"/>
  <c r="B788" i="10"/>
  <c r="B784" i="10"/>
  <c r="B780" i="10"/>
  <c r="B776" i="10"/>
  <c r="B772" i="10"/>
  <c r="B803" i="10"/>
  <c r="B799" i="10"/>
  <c r="B795" i="10"/>
  <c r="B791" i="10"/>
  <c r="B787" i="10"/>
  <c r="B783" i="10"/>
  <c r="B779" i="10"/>
  <c r="B775" i="10"/>
  <c r="B771" i="10"/>
  <c r="B806" i="10"/>
  <c r="B802" i="10"/>
  <c r="B798" i="10"/>
  <c r="B794" i="10"/>
  <c r="B790" i="10"/>
  <c r="B786" i="10"/>
  <c r="B782" i="10"/>
  <c r="B778" i="10"/>
  <c r="B774" i="10"/>
  <c r="C253" i="12"/>
  <c r="D253" i="12"/>
  <c r="E253" i="12"/>
  <c r="F253" i="12"/>
  <c r="C252" i="12"/>
  <c r="D252" i="12"/>
  <c r="E252" i="12"/>
  <c r="F252" i="12"/>
  <c r="C255" i="12"/>
  <c r="C258" i="12"/>
  <c r="C259" i="12"/>
  <c r="C260" i="12"/>
  <c r="C261" i="12"/>
  <c r="C262" i="12"/>
  <c r="D255" i="12"/>
  <c r="D258" i="12"/>
  <c r="D259" i="12"/>
  <c r="D260" i="12"/>
  <c r="D261" i="12"/>
  <c r="D262" i="12"/>
  <c r="E255" i="12"/>
  <c r="E258" i="12"/>
  <c r="E259" i="12"/>
  <c r="E260" i="12"/>
  <c r="E261" i="12"/>
  <c r="E262" i="12"/>
  <c r="F255" i="12"/>
  <c r="F258" i="12"/>
  <c r="F259" i="12"/>
  <c r="F260" i="12"/>
  <c r="F261" i="12"/>
  <c r="F262" i="12"/>
  <c r="C74" i="1"/>
  <c r="D74" i="1"/>
  <c r="E74" i="1"/>
  <c r="C204" i="12"/>
  <c r="C214" i="12"/>
  <c r="C215" i="12"/>
  <c r="D204" i="12"/>
  <c r="D214" i="12"/>
  <c r="D215" i="12"/>
  <c r="E204" i="12"/>
  <c r="E214" i="12"/>
  <c r="E215" i="12"/>
  <c r="F204" i="12"/>
  <c r="F214" i="12"/>
  <c r="F215" i="12"/>
  <c r="C218" i="12"/>
  <c r="C219" i="12"/>
  <c r="C220" i="12"/>
  <c r="C254" i="12"/>
  <c r="D218" i="12"/>
  <c r="D219" i="12"/>
  <c r="D220" i="12"/>
  <c r="D254" i="12"/>
  <c r="E218" i="12"/>
  <c r="E219" i="12"/>
  <c r="E220" i="12"/>
  <c r="E254" i="12"/>
  <c r="F218" i="12"/>
  <c r="F219" i="12"/>
  <c r="F220" i="12"/>
  <c r="F254" i="12"/>
  <c r="C63" i="1"/>
  <c r="D63" i="1"/>
  <c r="E63" i="1"/>
  <c r="C712" i="10"/>
  <c r="C713" i="10"/>
  <c r="C714" i="10"/>
  <c r="C715" i="10"/>
  <c r="C716" i="10"/>
  <c r="C717" i="10"/>
  <c r="C718" i="10"/>
  <c r="C719" i="10"/>
  <c r="C720" i="10"/>
  <c r="C721" i="10"/>
  <c r="C722" i="10"/>
  <c r="C723" i="10"/>
  <c r="C724" i="10"/>
  <c r="C725" i="10"/>
  <c r="C726" i="10"/>
  <c r="C727" i="10"/>
  <c r="C728" i="10"/>
  <c r="C729" i="10"/>
  <c r="C730" i="10"/>
  <c r="C731" i="10"/>
  <c r="C732" i="10"/>
  <c r="C733" i="10"/>
  <c r="C734" i="10"/>
  <c r="C735" i="10"/>
  <c r="C736" i="10"/>
  <c r="C737" i="10"/>
  <c r="C738" i="10"/>
  <c r="C739" i="10"/>
  <c r="C740" i="10"/>
  <c r="C741" i="10"/>
  <c r="C742" i="10"/>
  <c r="C743" i="10"/>
  <c r="C744" i="10"/>
  <c r="C745" i="10"/>
  <c r="C746" i="10"/>
  <c r="C747" i="10"/>
  <c r="C748" i="10"/>
  <c r="C749" i="10"/>
  <c r="C750" i="10"/>
  <c r="C751" i="10"/>
  <c r="C752" i="10"/>
  <c r="C753" i="10"/>
  <c r="C754" i="10"/>
  <c r="C755" i="10"/>
  <c r="C756" i="10"/>
  <c r="C757" i="10"/>
  <c r="C758" i="10"/>
  <c r="C759" i="10"/>
  <c r="C760" i="10"/>
  <c r="C761" i="10"/>
  <c r="C762" i="10"/>
  <c r="C763" i="10"/>
  <c r="C764" i="10"/>
  <c r="C765" i="10"/>
  <c r="C766" i="10"/>
  <c r="C767" i="10"/>
  <c r="C768" i="10"/>
  <c r="C769" i="10"/>
  <c r="C770" i="10"/>
  <c r="D712" i="10"/>
  <c r="D713" i="10"/>
  <c r="D714" i="10"/>
  <c r="D715" i="10"/>
  <c r="D716" i="10"/>
  <c r="D717" i="10"/>
  <c r="D718" i="10"/>
  <c r="D719" i="10"/>
  <c r="D720" i="10"/>
  <c r="D721" i="10"/>
  <c r="D722" i="10"/>
  <c r="D723" i="10"/>
  <c r="D724" i="10"/>
  <c r="D725" i="10"/>
  <c r="D726" i="10"/>
  <c r="D727" i="10"/>
  <c r="D728" i="10"/>
  <c r="D729" i="10"/>
  <c r="D730" i="10"/>
  <c r="D731" i="10"/>
  <c r="D732" i="10"/>
  <c r="D733" i="10"/>
  <c r="D734" i="10"/>
  <c r="D735" i="10"/>
  <c r="D736" i="10"/>
  <c r="D737" i="10"/>
  <c r="D738" i="10"/>
  <c r="D739" i="10"/>
  <c r="D740" i="10"/>
  <c r="D741" i="10"/>
  <c r="D742" i="10"/>
  <c r="D743" i="10"/>
  <c r="D744" i="10"/>
  <c r="D745" i="10"/>
  <c r="D746" i="10"/>
  <c r="D747" i="10"/>
  <c r="D748" i="10"/>
  <c r="D749" i="10"/>
  <c r="D750" i="10"/>
  <c r="D751" i="10"/>
  <c r="D752" i="10"/>
  <c r="D753" i="10"/>
  <c r="D754" i="10"/>
  <c r="D755" i="10"/>
  <c r="D756" i="10"/>
  <c r="D757" i="10"/>
  <c r="D758" i="10"/>
  <c r="D759" i="10"/>
  <c r="D760" i="10"/>
  <c r="D761" i="10"/>
  <c r="D762" i="10"/>
  <c r="D763" i="10"/>
  <c r="D764" i="10"/>
  <c r="D765" i="10"/>
  <c r="D766" i="10"/>
  <c r="D767" i="10"/>
  <c r="D768" i="10"/>
  <c r="D769" i="10"/>
  <c r="D770" i="10"/>
  <c r="E712" i="10"/>
  <c r="E713" i="10"/>
  <c r="E714" i="10"/>
  <c r="E715" i="10"/>
  <c r="E716" i="10"/>
  <c r="E717" i="10"/>
  <c r="E718" i="10"/>
  <c r="E719" i="10"/>
  <c r="E720" i="10"/>
  <c r="E721" i="10"/>
  <c r="E722" i="10"/>
  <c r="E723" i="10"/>
  <c r="E724" i="10"/>
  <c r="E725" i="10"/>
  <c r="E726" i="10"/>
  <c r="E727" i="10"/>
  <c r="E728" i="10"/>
  <c r="E729" i="10"/>
  <c r="E730" i="10"/>
  <c r="E731" i="10"/>
  <c r="E732" i="10"/>
  <c r="E733" i="10"/>
  <c r="E734" i="10"/>
  <c r="E735" i="10"/>
  <c r="E736" i="10"/>
  <c r="E737" i="10"/>
  <c r="E738" i="10"/>
  <c r="E739" i="10"/>
  <c r="E740" i="10"/>
  <c r="E741" i="10"/>
  <c r="E742" i="10"/>
  <c r="E743" i="10"/>
  <c r="E744" i="10"/>
  <c r="E745" i="10"/>
  <c r="E746" i="10"/>
  <c r="E747" i="10"/>
  <c r="E748" i="10"/>
  <c r="E749" i="10"/>
  <c r="E750" i="10"/>
  <c r="E751" i="10"/>
  <c r="E752" i="10"/>
  <c r="E753" i="10"/>
  <c r="E754" i="10"/>
  <c r="E755" i="10"/>
  <c r="E756" i="10"/>
  <c r="E757" i="10"/>
  <c r="E758" i="10"/>
  <c r="E759" i="10"/>
  <c r="E760" i="10"/>
  <c r="E761" i="10"/>
  <c r="E762" i="10"/>
  <c r="E763" i="10"/>
  <c r="E764" i="10"/>
  <c r="E765" i="10"/>
  <c r="E766" i="10"/>
  <c r="E767" i="10"/>
  <c r="E768" i="10"/>
  <c r="E769" i="10"/>
  <c r="E770"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F765" i="10"/>
  <c r="F766" i="10"/>
  <c r="F767" i="10"/>
  <c r="F768" i="10"/>
  <c r="F769" i="10"/>
  <c r="F770" i="10"/>
  <c r="B770" i="10"/>
  <c r="B766" i="10"/>
  <c r="B762" i="10"/>
  <c r="B758" i="10"/>
  <c r="B754" i="10"/>
  <c r="B750" i="10"/>
  <c r="B746" i="10"/>
  <c r="B742" i="10"/>
  <c r="B738" i="10"/>
  <c r="B734" i="10"/>
  <c r="B730" i="10"/>
  <c r="B726" i="10"/>
  <c r="B722" i="10"/>
  <c r="B718" i="10"/>
  <c r="B714" i="10"/>
  <c r="B769" i="10"/>
  <c r="B765" i="10"/>
  <c r="B761" i="10"/>
  <c r="B757" i="10"/>
  <c r="B753" i="10"/>
  <c r="B749" i="10"/>
  <c r="B745" i="10"/>
  <c r="B741" i="10"/>
  <c r="B737" i="10"/>
  <c r="B733" i="10"/>
  <c r="B729" i="10"/>
  <c r="B725" i="10"/>
  <c r="B721" i="10"/>
  <c r="B717" i="10"/>
  <c r="B713" i="10"/>
  <c r="B767" i="10"/>
  <c r="B763" i="10"/>
  <c r="B759" i="10"/>
  <c r="B755" i="10"/>
  <c r="B751" i="10"/>
  <c r="B747" i="10"/>
  <c r="B743" i="10"/>
  <c r="B739" i="10"/>
  <c r="B735" i="10"/>
  <c r="B731" i="10"/>
  <c r="B727" i="10"/>
  <c r="B723" i="10"/>
  <c r="B719" i="10"/>
  <c r="B715" i="10"/>
  <c r="B768" i="10"/>
  <c r="B764" i="10"/>
  <c r="B760" i="10"/>
  <c r="B756" i="10"/>
  <c r="B752" i="10"/>
  <c r="B748" i="10"/>
  <c r="B744" i="10"/>
  <c r="B740" i="10"/>
  <c r="B736" i="10"/>
  <c r="B732" i="10"/>
  <c r="B728" i="10"/>
  <c r="B724" i="10"/>
  <c r="B720" i="10"/>
  <c r="B716" i="10"/>
  <c r="B712" i="10"/>
  <c r="C40" i="1"/>
  <c r="D40" i="1"/>
  <c r="E40" i="1"/>
  <c r="C77" i="1"/>
  <c r="D77" i="1"/>
  <c r="E77" i="1"/>
  <c r="C79" i="1"/>
  <c r="B79" i="1"/>
  <c r="C81" i="1"/>
  <c r="C82" i="1"/>
  <c r="D79" i="1"/>
  <c r="D81" i="1"/>
  <c r="D82" i="1"/>
  <c r="E79" i="1"/>
  <c r="E81" i="1"/>
  <c r="E82" i="1"/>
  <c r="C78" i="1"/>
  <c r="D78" i="1"/>
  <c r="E78" i="1"/>
  <c r="C83" i="1"/>
  <c r="D83" i="1"/>
  <c r="E83" i="1"/>
  <c r="E9" i="1"/>
  <c r="D9" i="1"/>
  <c r="C9" i="1"/>
  <c r="B83" i="1"/>
  <c r="B82" i="1"/>
  <c r="C192" i="12"/>
  <c r="B223" i="12" s="1"/>
  <c r="C193" i="12"/>
  <c r="C194" i="12"/>
  <c r="C110" i="12"/>
  <c r="C17" i="12"/>
  <c r="C18" i="12"/>
  <c r="C19" i="12"/>
  <c r="C184" i="12"/>
  <c r="C185" i="12"/>
  <c r="C186" i="12"/>
  <c r="C187" i="12"/>
  <c r="C188" i="12"/>
  <c r="C189" i="12"/>
  <c r="C190" i="12"/>
  <c r="C264" i="12"/>
  <c r="D192" i="12"/>
  <c r="D193" i="12"/>
  <c r="D194" i="12"/>
  <c r="D110" i="12"/>
  <c r="D17" i="12"/>
  <c r="D18" i="12"/>
  <c r="D19" i="12"/>
  <c r="D184" i="12"/>
  <c r="D185" i="12"/>
  <c r="D186" i="12"/>
  <c r="D187" i="12"/>
  <c r="D188" i="12"/>
  <c r="D189" i="12"/>
  <c r="D190" i="12"/>
  <c r="D264" i="12"/>
  <c r="E192" i="12"/>
  <c r="E193" i="12"/>
  <c r="E194" i="12"/>
  <c r="E110" i="12"/>
  <c r="E17" i="12"/>
  <c r="E18" i="12"/>
  <c r="E19" i="12"/>
  <c r="E184" i="12"/>
  <c r="E185" i="12"/>
  <c r="E186" i="12"/>
  <c r="E187" i="12"/>
  <c r="E188" i="12"/>
  <c r="E189" i="12"/>
  <c r="E190" i="12"/>
  <c r="E264" i="12"/>
  <c r="F192" i="12"/>
  <c r="F193" i="12"/>
  <c r="F194" i="12"/>
  <c r="F110" i="12"/>
  <c r="F17" i="12"/>
  <c r="F18" i="12"/>
  <c r="F19" i="12"/>
  <c r="F184" i="12"/>
  <c r="F185" i="12"/>
  <c r="F186" i="12"/>
  <c r="F187" i="12"/>
  <c r="F188" i="12"/>
  <c r="F189" i="12"/>
  <c r="F190" i="12"/>
  <c r="F264" i="12"/>
  <c r="C49" i="12"/>
  <c r="C13" i="12"/>
  <c r="C203" i="12"/>
  <c r="C263" i="12"/>
  <c r="C117" i="12"/>
  <c r="C20" i="12"/>
  <c r="C39" i="12"/>
  <c r="C26" i="12"/>
  <c r="D49" i="12"/>
  <c r="D13" i="12"/>
  <c r="D203" i="12"/>
  <c r="D263" i="12"/>
  <c r="D117" i="12"/>
  <c r="D20" i="12"/>
  <c r="D39" i="12"/>
  <c r="D26" i="12"/>
  <c r="E49" i="12"/>
  <c r="E13" i="12"/>
  <c r="E203" i="12"/>
  <c r="E263" i="12"/>
  <c r="E117" i="12"/>
  <c r="E20" i="12"/>
  <c r="E39" i="12"/>
  <c r="E26" i="12"/>
  <c r="F49" i="12"/>
  <c r="F13" i="12"/>
  <c r="F203" i="12"/>
  <c r="F263" i="12"/>
  <c r="F117" i="12"/>
  <c r="F20" i="12"/>
  <c r="F39" i="12"/>
  <c r="F26" i="12"/>
  <c r="H4" i="12"/>
  <c r="I4" i="10"/>
  <c r="C9" i="10"/>
  <c r="D9" i="10"/>
  <c r="E9" i="10"/>
  <c r="F9" i="10"/>
  <c r="C10" i="10"/>
  <c r="D10" i="10"/>
  <c r="E10" i="10"/>
  <c r="F10" i="10"/>
  <c r="C11" i="10"/>
  <c r="D11" i="10"/>
  <c r="E11" i="10"/>
  <c r="F11" i="10"/>
  <c r="C12" i="10"/>
  <c r="D12" i="10"/>
  <c r="E12" i="10"/>
  <c r="B12" i="10" s="1"/>
  <c r="F12" i="10"/>
  <c r="C13" i="10"/>
  <c r="B13" i="10" s="1"/>
  <c r="D13" i="10"/>
  <c r="E13" i="10"/>
  <c r="F13" i="10"/>
  <c r="C14" i="10"/>
  <c r="D14" i="10"/>
  <c r="E14" i="10"/>
  <c r="F14" i="10"/>
  <c r="C15" i="10"/>
  <c r="D15" i="10"/>
  <c r="E15" i="10"/>
  <c r="F15" i="10"/>
  <c r="C16" i="10"/>
  <c r="B16" i="10" s="1"/>
  <c r="D16" i="10"/>
  <c r="E16" i="10"/>
  <c r="F16" i="10"/>
  <c r="C17" i="10"/>
  <c r="D17" i="10"/>
  <c r="E17" i="10"/>
  <c r="F17" i="10"/>
  <c r="C18" i="10"/>
  <c r="D18" i="10"/>
  <c r="E18" i="10"/>
  <c r="F18" i="10"/>
  <c r="C19" i="10"/>
  <c r="D19" i="10"/>
  <c r="E19" i="10"/>
  <c r="F19" i="10"/>
  <c r="C520" i="10"/>
  <c r="D520" i="10"/>
  <c r="E520" i="10"/>
  <c r="F520" i="10"/>
  <c r="C521" i="10"/>
  <c r="D521" i="10"/>
  <c r="E521" i="10"/>
  <c r="F521" i="10"/>
  <c r="C522" i="10"/>
  <c r="D522" i="10"/>
  <c r="E522" i="10"/>
  <c r="F522" i="10"/>
  <c r="C523" i="10"/>
  <c r="D523" i="10"/>
  <c r="E523" i="10"/>
  <c r="F523" i="10"/>
  <c r="C524" i="10"/>
  <c r="D524" i="10"/>
  <c r="E524" i="10"/>
  <c r="F524" i="10"/>
  <c r="C525" i="10"/>
  <c r="D525" i="10"/>
  <c r="E525" i="10"/>
  <c r="F525" i="10"/>
  <c r="C526" i="10"/>
  <c r="D526" i="10"/>
  <c r="E526" i="10"/>
  <c r="F526" i="10"/>
  <c r="B526" i="10"/>
  <c r="C527" i="10"/>
  <c r="D527" i="10"/>
  <c r="E527" i="10"/>
  <c r="F527" i="10"/>
  <c r="C528" i="10"/>
  <c r="D528" i="10"/>
  <c r="E528" i="10"/>
  <c r="F528" i="10"/>
  <c r="C529" i="10"/>
  <c r="D529" i="10"/>
  <c r="E529" i="10"/>
  <c r="F529" i="10"/>
  <c r="C530" i="10"/>
  <c r="D530" i="10"/>
  <c r="E530" i="10"/>
  <c r="F530" i="10"/>
  <c r="C531" i="10"/>
  <c r="D531" i="10"/>
  <c r="E531" i="10"/>
  <c r="F531" i="10"/>
  <c r="C532" i="10"/>
  <c r="D532" i="10"/>
  <c r="E532" i="10"/>
  <c r="F532" i="10"/>
  <c r="C533" i="10"/>
  <c r="D533" i="10"/>
  <c r="E533" i="10"/>
  <c r="F533" i="10"/>
  <c r="C534" i="10"/>
  <c r="D534" i="10"/>
  <c r="E534" i="10"/>
  <c r="F534" i="10"/>
  <c r="C535" i="10"/>
  <c r="D535" i="10"/>
  <c r="E535" i="10"/>
  <c r="F535" i="10"/>
  <c r="C536" i="10"/>
  <c r="D536" i="10"/>
  <c r="E536" i="10"/>
  <c r="F536" i="10"/>
  <c r="C537" i="10"/>
  <c r="D537" i="10"/>
  <c r="E537" i="10"/>
  <c r="F537" i="10"/>
  <c r="C538" i="10"/>
  <c r="D538" i="10"/>
  <c r="E538" i="10"/>
  <c r="F538" i="10"/>
  <c r="C539" i="10"/>
  <c r="D539" i="10"/>
  <c r="E539" i="10"/>
  <c r="F539" i="10"/>
  <c r="C540" i="10"/>
  <c r="D540" i="10"/>
  <c r="E540" i="10"/>
  <c r="F540" i="10"/>
  <c r="C541" i="10"/>
  <c r="D541" i="10"/>
  <c r="E541" i="10"/>
  <c r="F541" i="10"/>
  <c r="C542" i="10"/>
  <c r="D542" i="10"/>
  <c r="E542" i="10"/>
  <c r="F542" i="10"/>
  <c r="C543" i="10"/>
  <c r="D543" i="10"/>
  <c r="E543" i="10"/>
  <c r="F543" i="10"/>
  <c r="C544" i="10"/>
  <c r="D544" i="10"/>
  <c r="E544" i="10"/>
  <c r="F544" i="10"/>
  <c r="C545" i="10"/>
  <c r="D545" i="10"/>
  <c r="E545" i="10"/>
  <c r="F545" i="10"/>
  <c r="C546" i="10"/>
  <c r="D546" i="10"/>
  <c r="E546" i="10"/>
  <c r="F546" i="10"/>
  <c r="C547" i="10"/>
  <c r="D547" i="10"/>
  <c r="E547" i="10"/>
  <c r="F547" i="10"/>
  <c r="C548" i="10"/>
  <c r="D548" i="10"/>
  <c r="E548" i="10"/>
  <c r="F548" i="10"/>
  <c r="C549" i="10"/>
  <c r="D549" i="10"/>
  <c r="E549" i="10"/>
  <c r="F549" i="10"/>
  <c r="C550" i="10"/>
  <c r="D550" i="10"/>
  <c r="E550" i="10"/>
  <c r="F550" i="10"/>
  <c r="C551" i="10"/>
  <c r="D551" i="10"/>
  <c r="E551" i="10"/>
  <c r="F551" i="10"/>
  <c r="C552" i="10"/>
  <c r="D552" i="10"/>
  <c r="E552" i="10"/>
  <c r="F552" i="10"/>
  <c r="C553" i="10"/>
  <c r="D553" i="10"/>
  <c r="E553" i="10"/>
  <c r="F553" i="10"/>
  <c r="C554" i="10"/>
  <c r="D554" i="10"/>
  <c r="E554" i="10"/>
  <c r="F554" i="10"/>
  <c r="C555" i="10"/>
  <c r="D555" i="10"/>
  <c r="E555" i="10"/>
  <c r="F555" i="10"/>
  <c r="C556" i="10"/>
  <c r="D556" i="10"/>
  <c r="E556" i="10"/>
  <c r="F556" i="10"/>
  <c r="C557" i="10"/>
  <c r="D557" i="10"/>
  <c r="E557" i="10"/>
  <c r="F557" i="10"/>
  <c r="C558" i="10"/>
  <c r="D558" i="10"/>
  <c r="E558" i="10"/>
  <c r="F558" i="10"/>
  <c r="C559" i="10"/>
  <c r="D559" i="10"/>
  <c r="E559" i="10"/>
  <c r="F559" i="10"/>
  <c r="C560" i="10"/>
  <c r="D560" i="10"/>
  <c r="E560" i="10"/>
  <c r="F560" i="10"/>
  <c r="C561" i="10"/>
  <c r="D561" i="10"/>
  <c r="E561" i="10"/>
  <c r="F561" i="10"/>
  <c r="C562" i="10"/>
  <c r="D562" i="10"/>
  <c r="E562" i="10"/>
  <c r="F562" i="10"/>
  <c r="C563" i="10"/>
  <c r="D563" i="10"/>
  <c r="E563" i="10"/>
  <c r="F563" i="10"/>
  <c r="C564" i="10"/>
  <c r="D564" i="10"/>
  <c r="E564" i="10"/>
  <c r="F564" i="10"/>
  <c r="C565" i="10"/>
  <c r="D565" i="10"/>
  <c r="E565" i="10"/>
  <c r="F565" i="10"/>
  <c r="C566" i="10"/>
  <c r="D566" i="10"/>
  <c r="E566" i="10"/>
  <c r="F566" i="10"/>
  <c r="C567" i="10"/>
  <c r="D567" i="10"/>
  <c r="E567" i="10"/>
  <c r="F567" i="10"/>
  <c r="C568" i="10"/>
  <c r="D568" i="10"/>
  <c r="E568" i="10"/>
  <c r="F568" i="10"/>
  <c r="C569" i="10"/>
  <c r="D569" i="10"/>
  <c r="E569" i="10"/>
  <c r="F569" i="10"/>
  <c r="C570" i="10"/>
  <c r="D570" i="10"/>
  <c r="E570" i="10"/>
  <c r="F570" i="10"/>
  <c r="C571" i="10"/>
  <c r="D571" i="10"/>
  <c r="E571" i="10"/>
  <c r="F571" i="10"/>
  <c r="C572" i="10"/>
  <c r="D572" i="10"/>
  <c r="E572" i="10"/>
  <c r="F572" i="10"/>
  <c r="C573" i="10"/>
  <c r="D573" i="10"/>
  <c r="E573" i="10"/>
  <c r="F573" i="10"/>
  <c r="C574" i="10"/>
  <c r="D574" i="10"/>
  <c r="E574" i="10"/>
  <c r="F574" i="10"/>
  <c r="C575" i="10"/>
  <c r="D575" i="10"/>
  <c r="E575" i="10"/>
  <c r="F575" i="10"/>
  <c r="C576" i="10"/>
  <c r="D576" i="10"/>
  <c r="E576" i="10"/>
  <c r="F576" i="10"/>
  <c r="C577" i="10"/>
  <c r="D577" i="10"/>
  <c r="E577" i="10"/>
  <c r="F577" i="10"/>
  <c r="C578" i="10"/>
  <c r="D578" i="10"/>
  <c r="E578" i="10"/>
  <c r="F578" i="10"/>
  <c r="C579" i="10"/>
  <c r="D579" i="10"/>
  <c r="E579" i="10"/>
  <c r="F579" i="10"/>
  <c r="C580" i="10"/>
  <c r="D580" i="10"/>
  <c r="E580" i="10"/>
  <c r="F580" i="10"/>
  <c r="C581" i="10"/>
  <c r="D581" i="10"/>
  <c r="E581" i="10"/>
  <c r="F581" i="10"/>
  <c r="C582" i="10"/>
  <c r="D582" i="10"/>
  <c r="E582" i="10"/>
  <c r="F582" i="10"/>
  <c r="C583" i="10"/>
  <c r="D583" i="10"/>
  <c r="E583" i="10"/>
  <c r="F583" i="10"/>
  <c r="C584" i="10"/>
  <c r="D584" i="10"/>
  <c r="E584" i="10"/>
  <c r="F584" i="10"/>
  <c r="C585" i="10"/>
  <c r="D585" i="10"/>
  <c r="E585" i="10"/>
  <c r="F585" i="10"/>
  <c r="C586" i="10"/>
  <c r="D586" i="10"/>
  <c r="E586" i="10"/>
  <c r="F586" i="10"/>
  <c r="C587" i="10"/>
  <c r="D587" i="10"/>
  <c r="E587" i="10"/>
  <c r="F587" i="10"/>
  <c r="C588" i="10"/>
  <c r="D588" i="10"/>
  <c r="E588" i="10"/>
  <c r="F588" i="10"/>
  <c r="C589" i="10"/>
  <c r="D589" i="10"/>
  <c r="E589" i="10"/>
  <c r="F589" i="10"/>
  <c r="C590" i="10"/>
  <c r="D590" i="10"/>
  <c r="E590" i="10"/>
  <c r="F590" i="10"/>
  <c r="C591" i="10"/>
  <c r="D591" i="10"/>
  <c r="E591" i="10"/>
  <c r="F591" i="10"/>
  <c r="C592" i="10"/>
  <c r="D592" i="10"/>
  <c r="E592" i="10"/>
  <c r="F592" i="10"/>
  <c r="C593" i="10"/>
  <c r="D593" i="10"/>
  <c r="E593" i="10"/>
  <c r="F593" i="10"/>
  <c r="C594" i="10"/>
  <c r="D594" i="10"/>
  <c r="E594" i="10"/>
  <c r="F594" i="10"/>
  <c r="C595" i="10"/>
  <c r="D595" i="10"/>
  <c r="E595" i="10"/>
  <c r="F595" i="10"/>
  <c r="C596" i="10"/>
  <c r="D596" i="10"/>
  <c r="E596" i="10"/>
  <c r="F596" i="10"/>
  <c r="C597" i="10"/>
  <c r="D597" i="10"/>
  <c r="E597" i="10"/>
  <c r="F597" i="10"/>
  <c r="C598" i="10"/>
  <c r="D598" i="10"/>
  <c r="E598" i="10"/>
  <c r="F598" i="10"/>
  <c r="C599" i="10"/>
  <c r="D599" i="10"/>
  <c r="E599" i="10"/>
  <c r="F599" i="10"/>
  <c r="C600" i="10"/>
  <c r="D600" i="10"/>
  <c r="E600" i="10"/>
  <c r="F600" i="10"/>
  <c r="C601" i="10"/>
  <c r="D601" i="10"/>
  <c r="E601" i="10"/>
  <c r="F601" i="10"/>
  <c r="C602" i="10"/>
  <c r="D602" i="10"/>
  <c r="E602" i="10"/>
  <c r="F602" i="10"/>
  <c r="C603" i="10"/>
  <c r="D603" i="10"/>
  <c r="E603" i="10"/>
  <c r="F603" i="10"/>
  <c r="C604" i="10"/>
  <c r="D604" i="10"/>
  <c r="E604" i="10"/>
  <c r="F604" i="10"/>
  <c r="C605" i="10"/>
  <c r="D605" i="10"/>
  <c r="E605" i="10"/>
  <c r="F605" i="10"/>
  <c r="C606" i="10"/>
  <c r="D606" i="10"/>
  <c r="E606" i="10"/>
  <c r="F606" i="10"/>
  <c r="C607" i="10"/>
  <c r="D607" i="10"/>
  <c r="E607" i="10"/>
  <c r="F607" i="10"/>
  <c r="C608" i="10"/>
  <c r="D608" i="10"/>
  <c r="E608" i="10"/>
  <c r="F608" i="10"/>
  <c r="C609" i="10"/>
  <c r="D609" i="10"/>
  <c r="E609" i="10"/>
  <c r="F609" i="10"/>
  <c r="C610" i="10"/>
  <c r="D610" i="10"/>
  <c r="E610" i="10"/>
  <c r="F610" i="10"/>
  <c r="C611" i="10"/>
  <c r="D611" i="10"/>
  <c r="E611" i="10"/>
  <c r="F611" i="10"/>
  <c r="C612" i="10"/>
  <c r="D612" i="10"/>
  <c r="E612" i="10"/>
  <c r="F612" i="10"/>
  <c r="C613" i="10"/>
  <c r="D613" i="10"/>
  <c r="E613" i="10"/>
  <c r="F613" i="10"/>
  <c r="C614" i="10"/>
  <c r="D614" i="10"/>
  <c r="E614" i="10"/>
  <c r="F614" i="10"/>
  <c r="C615" i="10"/>
  <c r="D615" i="10"/>
  <c r="E615" i="10"/>
  <c r="F615" i="10"/>
  <c r="C616" i="10"/>
  <c r="D616" i="10"/>
  <c r="E616" i="10"/>
  <c r="F616" i="10"/>
  <c r="C617" i="10"/>
  <c r="D617" i="10"/>
  <c r="E617" i="10"/>
  <c r="F617" i="10"/>
  <c r="C618" i="10"/>
  <c r="D618" i="10"/>
  <c r="E618" i="10"/>
  <c r="F618" i="10"/>
  <c r="C619" i="10"/>
  <c r="D619" i="10"/>
  <c r="E619" i="10"/>
  <c r="F619" i="10"/>
  <c r="C620" i="10"/>
  <c r="D620" i="10"/>
  <c r="E620" i="10"/>
  <c r="F620" i="10"/>
  <c r="C621" i="10"/>
  <c r="D621" i="10"/>
  <c r="E621" i="10"/>
  <c r="F621" i="10"/>
  <c r="C622" i="10"/>
  <c r="D622" i="10"/>
  <c r="E622" i="10"/>
  <c r="F622" i="10"/>
  <c r="C623" i="10"/>
  <c r="D623" i="10"/>
  <c r="E623" i="10"/>
  <c r="F623" i="10"/>
  <c r="C624" i="10"/>
  <c r="D624" i="10"/>
  <c r="E624" i="10"/>
  <c r="F624" i="10"/>
  <c r="C625" i="10"/>
  <c r="D625" i="10"/>
  <c r="E625" i="10"/>
  <c r="F625" i="10"/>
  <c r="C626" i="10"/>
  <c r="D626" i="10"/>
  <c r="E626" i="10"/>
  <c r="F626" i="10"/>
  <c r="C627" i="10"/>
  <c r="D627" i="10"/>
  <c r="E627" i="10"/>
  <c r="F627" i="10"/>
  <c r="C628" i="10"/>
  <c r="D628" i="10"/>
  <c r="E628" i="10"/>
  <c r="F628" i="10"/>
  <c r="C629" i="10"/>
  <c r="D629" i="10"/>
  <c r="E629" i="10"/>
  <c r="F629" i="10"/>
  <c r="C630" i="10"/>
  <c r="D630" i="10"/>
  <c r="E630" i="10"/>
  <c r="F630" i="10"/>
  <c r="C631" i="10"/>
  <c r="D631" i="10"/>
  <c r="E631" i="10"/>
  <c r="F631" i="10"/>
  <c r="C632" i="10"/>
  <c r="D632" i="10"/>
  <c r="E632" i="10"/>
  <c r="F632" i="10"/>
  <c r="C633" i="10"/>
  <c r="D633" i="10"/>
  <c r="E633" i="10"/>
  <c r="F633" i="10"/>
  <c r="C634" i="10"/>
  <c r="D634" i="10"/>
  <c r="E634" i="10"/>
  <c r="F634" i="10"/>
  <c r="C635" i="10"/>
  <c r="D635" i="10"/>
  <c r="E635" i="10"/>
  <c r="F635" i="10"/>
  <c r="C636" i="10"/>
  <c r="D636" i="10"/>
  <c r="E636" i="10"/>
  <c r="F636" i="10"/>
  <c r="C637" i="10"/>
  <c r="D637" i="10"/>
  <c r="E637" i="10"/>
  <c r="F637" i="10"/>
  <c r="C638" i="10"/>
  <c r="D638" i="10"/>
  <c r="E638" i="10"/>
  <c r="F638" i="10"/>
  <c r="C639" i="10"/>
  <c r="D639" i="10"/>
  <c r="E639" i="10"/>
  <c r="F639" i="10"/>
  <c r="C640" i="10"/>
  <c r="D640" i="10"/>
  <c r="E640" i="10"/>
  <c r="F640" i="10"/>
  <c r="C641" i="10"/>
  <c r="D641" i="10"/>
  <c r="E641" i="10"/>
  <c r="F641" i="10"/>
  <c r="C642" i="10"/>
  <c r="D642" i="10"/>
  <c r="E642" i="10"/>
  <c r="F642" i="10"/>
  <c r="C643" i="10"/>
  <c r="D643" i="10"/>
  <c r="E643" i="10"/>
  <c r="F643" i="10"/>
  <c r="C644" i="10"/>
  <c r="D644" i="10"/>
  <c r="E644" i="10"/>
  <c r="F644" i="10"/>
  <c r="C645" i="10"/>
  <c r="D645" i="10"/>
  <c r="E645" i="10"/>
  <c r="F645" i="10"/>
  <c r="C646" i="10"/>
  <c r="D646" i="10"/>
  <c r="E646" i="10"/>
  <c r="F646" i="10"/>
  <c r="C647" i="10"/>
  <c r="D647" i="10"/>
  <c r="E647" i="10"/>
  <c r="F647" i="10"/>
  <c r="C648" i="10"/>
  <c r="D648" i="10"/>
  <c r="E648" i="10"/>
  <c r="F648" i="10"/>
  <c r="C649" i="10"/>
  <c r="D649" i="10"/>
  <c r="E649" i="10"/>
  <c r="F649" i="10"/>
  <c r="C650" i="10"/>
  <c r="D650" i="10"/>
  <c r="E650" i="10"/>
  <c r="F650" i="10"/>
  <c r="C651" i="10"/>
  <c r="D651" i="10"/>
  <c r="E651" i="10"/>
  <c r="F651" i="10"/>
  <c r="C652" i="10"/>
  <c r="D652" i="10"/>
  <c r="E652" i="10"/>
  <c r="F652" i="10"/>
  <c r="C653" i="10"/>
  <c r="D653" i="10"/>
  <c r="E653" i="10"/>
  <c r="F653" i="10"/>
  <c r="C654" i="10"/>
  <c r="D654" i="10"/>
  <c r="E654" i="10"/>
  <c r="F654" i="10"/>
  <c r="C655" i="10"/>
  <c r="D655" i="10"/>
  <c r="E655" i="10"/>
  <c r="F655" i="10"/>
  <c r="C656" i="10"/>
  <c r="D656" i="10"/>
  <c r="E656" i="10"/>
  <c r="F656" i="10"/>
  <c r="C657" i="10"/>
  <c r="D657" i="10"/>
  <c r="E657" i="10"/>
  <c r="F657" i="10"/>
  <c r="C658" i="10"/>
  <c r="D658" i="10"/>
  <c r="E658" i="10"/>
  <c r="F658" i="10"/>
  <c r="C659" i="10"/>
  <c r="D659" i="10"/>
  <c r="E659" i="10"/>
  <c r="F659" i="10"/>
  <c r="C660" i="10"/>
  <c r="D660" i="10"/>
  <c r="E660" i="10"/>
  <c r="F660" i="10"/>
  <c r="C661" i="10"/>
  <c r="D661" i="10"/>
  <c r="E661" i="10"/>
  <c r="F661" i="10"/>
  <c r="C662" i="10"/>
  <c r="D662" i="10"/>
  <c r="E662" i="10"/>
  <c r="F662" i="10"/>
  <c r="C663" i="10"/>
  <c r="D663" i="10"/>
  <c r="E663" i="10"/>
  <c r="F663" i="10"/>
  <c r="C664" i="10"/>
  <c r="D664" i="10"/>
  <c r="E664" i="10"/>
  <c r="F664" i="10"/>
  <c r="C665" i="10"/>
  <c r="D665" i="10"/>
  <c r="E665" i="10"/>
  <c r="F665" i="10"/>
  <c r="C666" i="10"/>
  <c r="D666" i="10"/>
  <c r="E666" i="10"/>
  <c r="F666" i="10"/>
  <c r="C667" i="10"/>
  <c r="D667" i="10"/>
  <c r="E667" i="10"/>
  <c r="F667" i="10"/>
  <c r="C668" i="10"/>
  <c r="D668" i="10"/>
  <c r="E668" i="10"/>
  <c r="F668" i="10"/>
  <c r="C669" i="10"/>
  <c r="D669" i="10"/>
  <c r="E669" i="10"/>
  <c r="F669" i="10"/>
  <c r="C670" i="10"/>
  <c r="D670" i="10"/>
  <c r="E670" i="10"/>
  <c r="F670" i="10"/>
  <c r="C671" i="10"/>
  <c r="D671" i="10"/>
  <c r="E671" i="10"/>
  <c r="F671" i="10"/>
  <c r="C672" i="10"/>
  <c r="D672" i="10"/>
  <c r="E672" i="10"/>
  <c r="F672" i="10"/>
  <c r="C673" i="10"/>
  <c r="D673" i="10"/>
  <c r="E673" i="10"/>
  <c r="F673" i="10"/>
  <c r="C674" i="10"/>
  <c r="D674" i="10"/>
  <c r="E674" i="10"/>
  <c r="F674" i="10"/>
  <c r="C675" i="10"/>
  <c r="D675" i="10"/>
  <c r="E675" i="10"/>
  <c r="F675" i="10"/>
  <c r="C676" i="10"/>
  <c r="D676" i="10"/>
  <c r="E676" i="10"/>
  <c r="F676" i="10"/>
  <c r="C677" i="10"/>
  <c r="D677" i="10"/>
  <c r="E677" i="10"/>
  <c r="F677" i="10"/>
  <c r="C678" i="10"/>
  <c r="D678" i="10"/>
  <c r="E678" i="10"/>
  <c r="F678" i="10"/>
  <c r="C679" i="10"/>
  <c r="D679" i="10"/>
  <c r="E679" i="10"/>
  <c r="F679" i="10"/>
  <c r="C680" i="10"/>
  <c r="D680" i="10"/>
  <c r="E680" i="10"/>
  <c r="F680" i="10"/>
  <c r="C681" i="10"/>
  <c r="D681" i="10"/>
  <c r="E681" i="10"/>
  <c r="F681" i="10"/>
  <c r="C682" i="10"/>
  <c r="D682" i="10"/>
  <c r="E682" i="10"/>
  <c r="F682" i="10"/>
  <c r="C683" i="10"/>
  <c r="D683" i="10"/>
  <c r="E683" i="10"/>
  <c r="F683" i="10"/>
  <c r="C684" i="10"/>
  <c r="D684" i="10"/>
  <c r="E684" i="10"/>
  <c r="F684" i="10"/>
  <c r="C685" i="10"/>
  <c r="D685" i="10"/>
  <c r="E685" i="10"/>
  <c r="F685" i="10"/>
  <c r="C686" i="10"/>
  <c r="D686" i="10"/>
  <c r="E686" i="10"/>
  <c r="F686" i="10"/>
  <c r="C687" i="10"/>
  <c r="D687" i="10"/>
  <c r="E687" i="10"/>
  <c r="F687" i="10"/>
  <c r="C688" i="10"/>
  <c r="D688" i="10"/>
  <c r="E688" i="10"/>
  <c r="F688" i="10"/>
  <c r="C689" i="10"/>
  <c r="D689" i="10"/>
  <c r="E689" i="10"/>
  <c r="F689" i="10"/>
  <c r="C690" i="10"/>
  <c r="D690" i="10"/>
  <c r="E690" i="10"/>
  <c r="F690" i="10"/>
  <c r="C691" i="10"/>
  <c r="D691" i="10"/>
  <c r="E691" i="10"/>
  <c r="F691" i="10"/>
  <c r="C692" i="10"/>
  <c r="D692" i="10"/>
  <c r="E692" i="10"/>
  <c r="F692" i="10"/>
  <c r="C693" i="10"/>
  <c r="D693" i="10"/>
  <c r="E693" i="10"/>
  <c r="F693" i="10"/>
  <c r="C694" i="10"/>
  <c r="D694" i="10"/>
  <c r="E694" i="10"/>
  <c r="F694" i="10"/>
  <c r="C695" i="10"/>
  <c r="D695" i="10"/>
  <c r="E695" i="10"/>
  <c r="F695" i="10"/>
  <c r="C696" i="10"/>
  <c r="D696" i="10"/>
  <c r="E696" i="10"/>
  <c r="F696" i="10"/>
  <c r="C697" i="10"/>
  <c r="D697" i="10"/>
  <c r="E697" i="10"/>
  <c r="F697" i="10"/>
  <c r="C698" i="10"/>
  <c r="D698" i="10"/>
  <c r="E698" i="10"/>
  <c r="F698" i="10"/>
  <c r="C699" i="10"/>
  <c r="D699" i="10"/>
  <c r="E699" i="10"/>
  <c r="F699" i="10"/>
  <c r="C700" i="10"/>
  <c r="D700" i="10"/>
  <c r="E700" i="10"/>
  <c r="F700" i="10"/>
  <c r="C701" i="10"/>
  <c r="D701" i="10"/>
  <c r="E701" i="10"/>
  <c r="F701" i="10"/>
  <c r="C702" i="10"/>
  <c r="D702" i="10"/>
  <c r="E702" i="10"/>
  <c r="F702" i="10"/>
  <c r="C703" i="10"/>
  <c r="D703" i="10"/>
  <c r="E703" i="10"/>
  <c r="F703" i="10"/>
  <c r="C704" i="10"/>
  <c r="D704" i="10"/>
  <c r="E704" i="10"/>
  <c r="F704" i="10"/>
  <c r="C705" i="10"/>
  <c r="D705" i="10"/>
  <c r="E705" i="10"/>
  <c r="F705" i="10"/>
  <c r="C706" i="10"/>
  <c r="D706" i="10"/>
  <c r="E706" i="10"/>
  <c r="F706" i="10"/>
  <c r="C707" i="10"/>
  <c r="D707" i="10"/>
  <c r="E707" i="10"/>
  <c r="F707" i="10"/>
  <c r="C708" i="10"/>
  <c r="D708" i="10"/>
  <c r="E708" i="10"/>
  <c r="F708" i="10"/>
  <c r="C709" i="10"/>
  <c r="D709" i="10"/>
  <c r="E709" i="10"/>
  <c r="F709" i="10"/>
  <c r="C710" i="10"/>
  <c r="D710" i="10"/>
  <c r="E710" i="10"/>
  <c r="F710" i="10"/>
  <c r="C711" i="10"/>
  <c r="D711" i="10"/>
  <c r="E711" i="10"/>
  <c r="F711" i="10"/>
  <c r="B617" i="10"/>
  <c r="B580" i="10"/>
  <c r="B577" i="10"/>
  <c r="B624" i="10"/>
  <c r="B631" i="10"/>
  <c r="B630" i="10"/>
  <c r="B629" i="10"/>
  <c r="B625" i="10"/>
  <c r="B628" i="10"/>
  <c r="B627" i="10"/>
  <c r="B626" i="10"/>
  <c r="B623" i="10"/>
  <c r="B622" i="10"/>
  <c r="B621" i="10"/>
  <c r="B618" i="10"/>
  <c r="B620" i="10"/>
  <c r="B619" i="10"/>
  <c r="B608" i="10"/>
  <c r="B604" i="10"/>
  <c r="B602" i="10"/>
  <c r="B596" i="10"/>
  <c r="B590" i="10"/>
  <c r="B583" i="10"/>
  <c r="B584" i="10"/>
  <c r="B581" i="10"/>
  <c r="B571" i="10"/>
  <c r="B560" i="10"/>
  <c r="B551" i="10"/>
  <c r="B549" i="10"/>
  <c r="B554" i="10"/>
  <c r="B552" i="10"/>
  <c r="B546" i="10"/>
  <c r="B545" i="10"/>
  <c r="B603" i="10"/>
  <c r="B601" i="10"/>
  <c r="B599" i="10"/>
  <c r="B598" i="10"/>
  <c r="B578" i="10"/>
  <c r="B576" i="10"/>
  <c r="B574" i="10"/>
  <c r="B573" i="10"/>
  <c r="B605" i="10"/>
  <c r="B597" i="10"/>
  <c r="B595" i="10"/>
  <c r="B593" i="10"/>
  <c r="B592" i="10"/>
  <c r="B570" i="10"/>
  <c r="B569" i="10"/>
  <c r="B567" i="10"/>
  <c r="B589" i="10"/>
  <c r="B587" i="10"/>
  <c r="B586" i="10"/>
  <c r="B562" i="10"/>
  <c r="B559" i="10"/>
  <c r="B556" i="10"/>
  <c r="B555" i="10"/>
  <c r="B607" i="10"/>
  <c r="B588" i="10"/>
  <c r="B575" i="10"/>
  <c r="B557" i="10"/>
  <c r="B550" i="10"/>
  <c r="B547" i="10"/>
  <c r="B594" i="10"/>
  <c r="B582" i="10"/>
  <c r="B568" i="10"/>
  <c r="B606" i="10"/>
  <c r="B600" i="10"/>
  <c r="B591" i="10"/>
  <c r="B585" i="10"/>
  <c r="B579" i="10"/>
  <c r="B572" i="10"/>
  <c r="B565" i="10"/>
  <c r="B561" i="10"/>
  <c r="B653" i="10"/>
  <c r="B649" i="10"/>
  <c r="B690" i="10"/>
  <c r="B681" i="10"/>
  <c r="B707" i="10"/>
  <c r="B700" i="10"/>
  <c r="B696" i="10"/>
  <c r="B706" i="10"/>
  <c r="B704" i="10"/>
  <c r="B689" i="10"/>
  <c r="B685" i="10"/>
  <c r="B644" i="10"/>
  <c r="B637" i="10"/>
  <c r="B632" i="10"/>
  <c r="B708" i="10"/>
  <c r="B695" i="10"/>
  <c r="B692" i="10"/>
  <c r="B684" i="10"/>
  <c r="B661" i="10"/>
  <c r="B656" i="10"/>
  <c r="B701" i="10"/>
  <c r="B679" i="10"/>
  <c r="B678" i="10"/>
  <c r="B677" i="10"/>
  <c r="B675" i="10"/>
  <c r="B672" i="10"/>
  <c r="B671" i="10"/>
  <c r="B670" i="10"/>
  <c r="B709" i="10"/>
  <c r="B702" i="10"/>
  <c r="B697" i="10"/>
  <c r="B691" i="10"/>
  <c r="B686" i="10"/>
  <c r="B680" i="10"/>
  <c r="B673" i="10"/>
  <c r="B663" i="10"/>
  <c r="B662" i="10"/>
  <c r="B657" i="10"/>
  <c r="B655" i="10"/>
  <c r="B645" i="10"/>
  <c r="B638" i="10"/>
  <c r="B633" i="10"/>
  <c r="B693" i="10"/>
  <c r="B687" i="10"/>
  <c r="B682" i="10"/>
  <c r="B674" i="10"/>
  <c r="B664" i="10"/>
  <c r="B658" i="10"/>
  <c r="B651" i="10"/>
  <c r="B650" i="10"/>
  <c r="B648" i="10"/>
  <c r="B641" i="10"/>
  <c r="B634" i="10"/>
  <c r="B710" i="10"/>
  <c r="B703" i="10"/>
  <c r="B698" i="10"/>
  <c r="B711" i="10"/>
  <c r="B705" i="10"/>
  <c r="B699" i="10"/>
  <c r="B694" i="10"/>
  <c r="B688" i="10"/>
  <c r="B683" i="10"/>
  <c r="B676" i="10"/>
  <c r="B665" i="10"/>
  <c r="B659" i="10"/>
  <c r="B652" i="10"/>
  <c r="B647" i="10"/>
  <c r="B643" i="10"/>
  <c r="B642" i="10"/>
  <c r="B640" i="10"/>
  <c r="B636" i="10"/>
  <c r="B635" i="10"/>
  <c r="B612" i="10"/>
  <c r="B609" i="10"/>
  <c r="B669" i="10"/>
  <c r="B668" i="10"/>
  <c r="B667" i="10"/>
  <c r="B666" i="10"/>
  <c r="B660" i="10"/>
  <c r="B654" i="10"/>
  <c r="B646" i="10"/>
  <c r="B639" i="10"/>
  <c r="B611" i="10"/>
  <c r="B615" i="10"/>
  <c r="B614" i="10"/>
  <c r="B616" i="10"/>
  <c r="B613" i="10"/>
  <c r="B610" i="10"/>
  <c r="B542" i="10"/>
  <c r="B531" i="10"/>
  <c r="B535" i="10"/>
  <c r="B540" i="10"/>
  <c r="B538" i="10"/>
  <c r="B536" i="10"/>
  <c r="B544" i="10"/>
  <c r="B530" i="10"/>
  <c r="B548" i="10"/>
  <c r="B566" i="10"/>
  <c r="B564" i="10"/>
  <c r="B563" i="10"/>
  <c r="B553" i="10"/>
  <c r="B543" i="10"/>
  <c r="B533" i="10"/>
  <c r="B558" i="10"/>
  <c r="B527" i="10"/>
  <c r="B525" i="10"/>
  <c r="B523" i="10"/>
  <c r="B522" i="10"/>
  <c r="B521" i="10"/>
  <c r="B528" i="10"/>
  <c r="B520" i="10"/>
  <c r="B11" i="10"/>
  <c r="B541" i="10"/>
  <c r="B539" i="10"/>
  <c r="B537" i="10"/>
  <c r="B534" i="10"/>
  <c r="B532" i="10"/>
  <c r="B529" i="10"/>
  <c r="B524" i="10"/>
  <c r="C84" i="1"/>
  <c r="D84" i="1"/>
  <c r="E84" i="1"/>
  <c r="B84" i="1"/>
  <c r="D37" i="40"/>
  <c r="C37" i="40"/>
  <c r="E20" i="40"/>
  <c r="B37" i="40"/>
  <c r="F34" i="40"/>
  <c r="F35" i="40"/>
  <c r="E34" i="40"/>
  <c r="E35" i="40"/>
  <c r="F20" i="40"/>
  <c r="F33" i="40"/>
  <c r="F23" i="40"/>
  <c r="F31" i="40"/>
  <c r="E27" i="40"/>
  <c r="F27" i="40"/>
  <c r="F19" i="40"/>
  <c r="F30" i="40"/>
  <c r="F26" i="40"/>
  <c r="F22" i="40"/>
  <c r="E30" i="40"/>
  <c r="E26" i="40"/>
  <c r="F36" i="40"/>
  <c r="F29" i="40"/>
  <c r="F25" i="40"/>
  <c r="F21" i="40"/>
  <c r="E25" i="40"/>
  <c r="E21" i="40"/>
  <c r="F32" i="40"/>
  <c r="F28" i="40"/>
  <c r="F24" i="40"/>
  <c r="E32" i="40"/>
  <c r="F37" i="40"/>
  <c r="C66" i="14"/>
  <c r="D66" i="14"/>
  <c r="E66" i="14"/>
  <c r="F66" i="14"/>
  <c r="B66" i="14"/>
  <c r="C61" i="14"/>
  <c r="C62" i="14"/>
  <c r="C63" i="14"/>
  <c r="C64" i="14"/>
  <c r="C65" i="14"/>
  <c r="D61" i="14"/>
  <c r="D62" i="14"/>
  <c r="D63" i="14"/>
  <c r="D64" i="14"/>
  <c r="D65" i="14"/>
  <c r="E61" i="14"/>
  <c r="E62" i="14"/>
  <c r="E63" i="14"/>
  <c r="E64" i="14"/>
  <c r="E65" i="14"/>
  <c r="F61" i="14"/>
  <c r="F62" i="14"/>
  <c r="F63" i="14"/>
  <c r="F64" i="14"/>
  <c r="B64" i="14"/>
  <c r="F65" i="14"/>
  <c r="B63" i="14"/>
  <c r="B65" i="14"/>
  <c r="B61" i="14"/>
  <c r="B62" i="14"/>
  <c r="C58" i="14"/>
  <c r="C59" i="14"/>
  <c r="C60" i="14"/>
  <c r="D58" i="14"/>
  <c r="B58" i="14"/>
  <c r="D59" i="14"/>
  <c r="D60" i="14"/>
  <c r="E58" i="14"/>
  <c r="E59" i="14"/>
  <c r="E60" i="14"/>
  <c r="F58" i="14"/>
  <c r="F59" i="14"/>
  <c r="F60" i="14"/>
  <c r="B60" i="14"/>
  <c r="B59" i="14"/>
  <c r="C57" i="14"/>
  <c r="D57" i="14"/>
  <c r="E57" i="14"/>
  <c r="F57" i="14"/>
  <c r="B57" i="14"/>
  <c r="C45" i="14"/>
  <c r="C46" i="14"/>
  <c r="C47" i="14"/>
  <c r="C48" i="14"/>
  <c r="C49" i="14"/>
  <c r="C50" i="14"/>
  <c r="C51" i="14"/>
  <c r="C52" i="14"/>
  <c r="C53" i="14"/>
  <c r="C54" i="14"/>
  <c r="C55" i="14"/>
  <c r="C56" i="14"/>
  <c r="D45" i="14"/>
  <c r="D46" i="14"/>
  <c r="D47" i="14"/>
  <c r="D48" i="14"/>
  <c r="D49" i="14"/>
  <c r="D50" i="14"/>
  <c r="D51" i="14"/>
  <c r="D52" i="14"/>
  <c r="D53" i="14"/>
  <c r="D54" i="14"/>
  <c r="D55" i="14"/>
  <c r="D56" i="14"/>
  <c r="E45" i="14"/>
  <c r="E46" i="14"/>
  <c r="E47" i="14"/>
  <c r="E48" i="14"/>
  <c r="E49" i="14"/>
  <c r="E50" i="14"/>
  <c r="E51" i="14"/>
  <c r="E52" i="14"/>
  <c r="E53" i="14"/>
  <c r="E54" i="14"/>
  <c r="E55" i="14"/>
  <c r="E56" i="14"/>
  <c r="F45" i="14"/>
  <c r="F46" i="14"/>
  <c r="F47" i="14"/>
  <c r="F48" i="14"/>
  <c r="F49" i="14"/>
  <c r="F50" i="14"/>
  <c r="F51" i="14"/>
  <c r="F52" i="14"/>
  <c r="F53" i="14"/>
  <c r="F54" i="14"/>
  <c r="F55" i="14"/>
  <c r="F56" i="14"/>
  <c r="B54" i="14"/>
  <c r="B53" i="14"/>
  <c r="B49" i="14"/>
  <c r="B45" i="14"/>
  <c r="B46" i="14"/>
  <c r="B56" i="14"/>
  <c r="B52" i="14"/>
  <c r="B48" i="14"/>
  <c r="B50" i="14"/>
  <c r="B55" i="14"/>
  <c r="B51" i="14"/>
  <c r="B47" i="14"/>
  <c r="C41" i="14"/>
  <c r="C42" i="14"/>
  <c r="C43" i="14"/>
  <c r="C44" i="14"/>
  <c r="D41" i="14"/>
  <c r="D42" i="14"/>
  <c r="D43" i="14"/>
  <c r="D44" i="14"/>
  <c r="E41" i="14"/>
  <c r="E42" i="14"/>
  <c r="E43" i="14"/>
  <c r="E44" i="14"/>
  <c r="F41" i="14"/>
  <c r="F42" i="14"/>
  <c r="F43" i="14"/>
  <c r="F44" i="14"/>
  <c r="B42" i="14"/>
  <c r="B41" i="14"/>
  <c r="B44" i="14"/>
  <c r="B43" i="14"/>
  <c r="C38" i="14"/>
  <c r="C39" i="14"/>
  <c r="C40" i="14"/>
  <c r="D38" i="14"/>
  <c r="D39" i="14"/>
  <c r="D40" i="14"/>
  <c r="E38" i="14"/>
  <c r="E39" i="14"/>
  <c r="E40" i="14"/>
  <c r="F38" i="14"/>
  <c r="F39" i="14"/>
  <c r="F40" i="14"/>
  <c r="B38" i="14"/>
  <c r="B39" i="14"/>
  <c r="B40" i="14"/>
  <c r="C25" i="14"/>
  <c r="C26" i="14"/>
  <c r="C27" i="14"/>
  <c r="C28" i="14"/>
  <c r="C29" i="14"/>
  <c r="C30" i="14"/>
  <c r="C31" i="14"/>
  <c r="C32" i="14"/>
  <c r="C33" i="14"/>
  <c r="C34" i="14"/>
  <c r="C35" i="14"/>
  <c r="C36" i="14"/>
  <c r="C37" i="14"/>
  <c r="D25" i="14"/>
  <c r="D26" i="14"/>
  <c r="D27" i="14"/>
  <c r="D28" i="14"/>
  <c r="D29" i="14"/>
  <c r="D30" i="14"/>
  <c r="D31" i="14"/>
  <c r="D32" i="14"/>
  <c r="D33" i="14"/>
  <c r="D34" i="14"/>
  <c r="D35" i="14"/>
  <c r="D36" i="14"/>
  <c r="D37" i="14"/>
  <c r="E25" i="14"/>
  <c r="E26" i="14"/>
  <c r="E27" i="14"/>
  <c r="E28" i="14"/>
  <c r="E29" i="14"/>
  <c r="E30" i="14"/>
  <c r="E31" i="14"/>
  <c r="E32" i="14"/>
  <c r="E33" i="14"/>
  <c r="E34" i="14"/>
  <c r="E35" i="14"/>
  <c r="E36" i="14"/>
  <c r="E37" i="14"/>
  <c r="F25" i="14"/>
  <c r="F26" i="14"/>
  <c r="F27" i="14"/>
  <c r="F28" i="14"/>
  <c r="F29" i="14"/>
  <c r="F30" i="14"/>
  <c r="F31" i="14"/>
  <c r="F32" i="14"/>
  <c r="F33" i="14"/>
  <c r="F34" i="14"/>
  <c r="F35" i="14"/>
  <c r="F36" i="14"/>
  <c r="F37" i="14"/>
  <c r="C21" i="14"/>
  <c r="D21" i="14"/>
  <c r="E21" i="14"/>
  <c r="F21" i="14"/>
  <c r="C22" i="14"/>
  <c r="D22" i="14"/>
  <c r="E22" i="14"/>
  <c r="F22" i="14"/>
  <c r="C23" i="14"/>
  <c r="D23" i="14"/>
  <c r="E23" i="14"/>
  <c r="F23" i="14"/>
  <c r="B22" i="14"/>
  <c r="B36" i="14"/>
  <c r="B32" i="14"/>
  <c r="B28" i="14"/>
  <c r="B23" i="14"/>
  <c r="B35" i="14"/>
  <c r="B31" i="14"/>
  <c r="B27" i="14"/>
  <c r="B34" i="14"/>
  <c r="B30" i="14"/>
  <c r="B26" i="14"/>
  <c r="B21" i="14"/>
  <c r="B37" i="14"/>
  <c r="B33" i="14"/>
  <c r="B29" i="14"/>
  <c r="B25" i="14"/>
  <c r="C191" i="12"/>
  <c r="D191" i="12"/>
  <c r="E191" i="12"/>
  <c r="F191" i="12"/>
  <c r="Q3" i="1"/>
  <c r="L5" i="1" s="1"/>
  <c r="C35" i="1"/>
  <c r="D35" i="1"/>
  <c r="E35" i="1"/>
  <c r="Z6" i="12"/>
  <c r="C51" i="1"/>
  <c r="D51" i="1"/>
  <c r="E51" i="1"/>
  <c r="E10" i="14"/>
  <c r="E11" i="14"/>
  <c r="E12" i="14"/>
  <c r="E13" i="14"/>
  <c r="E14" i="14"/>
  <c r="E15" i="14"/>
  <c r="E16" i="14"/>
  <c r="E17" i="14"/>
  <c r="E18" i="14"/>
  <c r="E19" i="14"/>
  <c r="E20" i="14"/>
  <c r="E24" i="14"/>
  <c r="D10" i="14"/>
  <c r="D11" i="14"/>
  <c r="D12" i="14"/>
  <c r="D13" i="14"/>
  <c r="D14" i="14"/>
  <c r="D15" i="14"/>
  <c r="D16" i="14"/>
  <c r="D17" i="14"/>
  <c r="D18" i="14"/>
  <c r="D19" i="14"/>
  <c r="D20" i="14"/>
  <c r="D24" i="14"/>
  <c r="C9" i="14"/>
  <c r="C10" i="14"/>
  <c r="C11" i="14"/>
  <c r="C12" i="14"/>
  <c r="C13" i="14"/>
  <c r="C14" i="14"/>
  <c r="C15" i="14"/>
  <c r="C16" i="14"/>
  <c r="C17" i="14"/>
  <c r="C18" i="14"/>
  <c r="C19" i="14"/>
  <c r="C20" i="14"/>
  <c r="C24" i="14"/>
  <c r="F10" i="14"/>
  <c r="F11" i="14"/>
  <c r="F12" i="14"/>
  <c r="F13" i="14"/>
  <c r="F14" i="14"/>
  <c r="F15" i="14"/>
  <c r="F16" i="14"/>
  <c r="F17" i="14"/>
  <c r="F18" i="14"/>
  <c r="F19" i="14"/>
  <c r="F20" i="14"/>
  <c r="F24" i="14"/>
  <c r="B24" i="13"/>
  <c r="B25" i="13"/>
  <c r="B26" i="13"/>
  <c r="B27" i="13"/>
  <c r="B28" i="13"/>
  <c r="B29" i="13"/>
  <c r="B30" i="13"/>
  <c r="B31" i="13"/>
  <c r="B32" i="13"/>
  <c r="B33" i="13"/>
  <c r="B34" i="13"/>
  <c r="B35" i="13"/>
  <c r="B36" i="13"/>
  <c r="B37" i="13"/>
  <c r="F24" i="13"/>
  <c r="F25" i="13"/>
  <c r="F26" i="13"/>
  <c r="F27" i="13"/>
  <c r="F28" i="13"/>
  <c r="F29" i="13"/>
  <c r="F30" i="13"/>
  <c r="F31" i="13"/>
  <c r="F32" i="13"/>
  <c r="F33" i="13"/>
  <c r="F34" i="13"/>
  <c r="F35" i="13"/>
  <c r="F36" i="13"/>
  <c r="F37" i="13"/>
  <c r="E24" i="13"/>
  <c r="E25" i="13"/>
  <c r="E26" i="13"/>
  <c r="E27" i="13"/>
  <c r="E28" i="13"/>
  <c r="E29" i="13"/>
  <c r="E30" i="13"/>
  <c r="E31" i="13"/>
  <c r="E32" i="13"/>
  <c r="E33" i="13"/>
  <c r="E34" i="13"/>
  <c r="E35" i="13"/>
  <c r="E36" i="13"/>
  <c r="E37" i="13"/>
  <c r="D24" i="13"/>
  <c r="D25" i="13"/>
  <c r="D26" i="13"/>
  <c r="D27" i="13"/>
  <c r="D28" i="13"/>
  <c r="D29" i="13"/>
  <c r="D30" i="13"/>
  <c r="D31" i="13"/>
  <c r="D32" i="13"/>
  <c r="D33" i="13"/>
  <c r="D34" i="13"/>
  <c r="D35" i="13"/>
  <c r="D36" i="13"/>
  <c r="D37" i="13"/>
  <c r="C9" i="13"/>
  <c r="C24" i="13"/>
  <c r="C25" i="13"/>
  <c r="C26" i="13"/>
  <c r="C27" i="13"/>
  <c r="C28" i="13"/>
  <c r="C29" i="13"/>
  <c r="C30" i="13"/>
  <c r="C31" i="13"/>
  <c r="C32" i="13"/>
  <c r="C33" i="13"/>
  <c r="C34" i="13"/>
  <c r="C35" i="13"/>
  <c r="C36" i="13"/>
  <c r="C37" i="13"/>
  <c r="B20" i="14"/>
  <c r="B24" i="14"/>
  <c r="B14" i="14"/>
  <c r="B17" i="14"/>
  <c r="B13" i="14"/>
  <c r="B18" i="14"/>
  <c r="B16" i="14"/>
  <c r="B12" i="14"/>
  <c r="B19" i="14"/>
  <c r="B15" i="14"/>
  <c r="B11" i="14"/>
  <c r="B10" i="14"/>
  <c r="D9" i="13"/>
  <c r="D9" i="14"/>
  <c r="B9" i="14" s="1"/>
  <c r="E9" i="14"/>
  <c r="E9" i="13"/>
  <c r="F9" i="14"/>
  <c r="F9" i="13"/>
  <c r="D64" i="1"/>
  <c r="E64" i="1"/>
  <c r="C57" i="1"/>
  <c r="D57" i="1"/>
  <c r="E57" i="1"/>
  <c r="C64" i="1"/>
  <c r="B64" i="1"/>
  <c r="B57" i="1"/>
  <c r="K37" i="13"/>
  <c r="K36" i="13"/>
  <c r="K35" i="13"/>
  <c r="K34" i="13"/>
  <c r="K33" i="13"/>
  <c r="K32" i="13"/>
  <c r="K31" i="13"/>
  <c r="K30" i="13"/>
  <c r="K29" i="13"/>
  <c r="K28" i="13"/>
  <c r="K26" i="13"/>
  <c r="K25" i="13"/>
  <c r="K9" i="13"/>
  <c r="O24" i="13"/>
  <c r="O25" i="13"/>
  <c r="K27" i="13"/>
  <c r="F6" i="32"/>
  <c r="F3" i="32"/>
  <c r="F2" i="32"/>
  <c r="F6" i="31"/>
  <c r="F3" i="31"/>
  <c r="F2" i="31"/>
  <c r="E6" i="30"/>
  <c r="H6" i="14"/>
  <c r="H6" i="13"/>
  <c r="I6" i="10"/>
  <c r="E3" i="30"/>
  <c r="E2" i="30"/>
  <c r="H3" i="14"/>
  <c r="H2" i="14"/>
  <c r="O9" i="13"/>
  <c r="O27" i="13"/>
  <c r="O28" i="13"/>
  <c r="O29" i="13"/>
  <c r="O30" i="13"/>
  <c r="O31" i="13"/>
  <c r="O32" i="13"/>
  <c r="O33" i="13"/>
  <c r="O34" i="13"/>
  <c r="O35" i="13"/>
  <c r="O36" i="13"/>
  <c r="O37" i="13"/>
  <c r="H3" i="13"/>
  <c r="H2" i="13"/>
  <c r="I3" i="10"/>
  <c r="I2" i="10"/>
  <c r="H3" i="12"/>
  <c r="H2" i="12"/>
  <c r="B6" i="40"/>
  <c r="E12" i="34"/>
  <c r="E11" i="34"/>
  <c r="E10" i="34"/>
  <c r="E9" i="34"/>
  <c r="E7" i="34"/>
  <c r="E6" i="34"/>
  <c r="J328" i="32"/>
  <c r="J327" i="32"/>
  <c r="I327" i="32"/>
  <c r="H327" i="32"/>
  <c r="G327" i="32"/>
  <c r="J324" i="32"/>
  <c r="J323" i="32"/>
  <c r="I323" i="32"/>
  <c r="H323" i="32"/>
  <c r="G323" i="32"/>
  <c r="J322" i="32"/>
  <c r="J321" i="32"/>
  <c r="J320" i="32"/>
  <c r="J319" i="32"/>
  <c r="I319" i="32"/>
  <c r="H319" i="32"/>
  <c r="G319" i="32"/>
  <c r="J318" i="32"/>
  <c r="J317" i="32"/>
  <c r="I316" i="32"/>
  <c r="H316" i="32"/>
  <c r="G316" i="32"/>
  <c r="J314" i="32"/>
  <c r="J313" i="32"/>
  <c r="J312" i="32"/>
  <c r="I313" i="32"/>
  <c r="I312" i="32"/>
  <c r="H313" i="32"/>
  <c r="H312" i="32"/>
  <c r="G313" i="32"/>
  <c r="G312" i="32"/>
  <c r="J311" i="32"/>
  <c r="J310" i="32"/>
  <c r="I310" i="32"/>
  <c r="H310" i="32"/>
  <c r="G310" i="32"/>
  <c r="J309" i="32"/>
  <c r="J308" i="32"/>
  <c r="I308" i="32"/>
  <c r="H308" i="32"/>
  <c r="G308" i="32"/>
  <c r="J307" i="32"/>
  <c r="J306" i="32"/>
  <c r="I306" i="32"/>
  <c r="H306" i="32"/>
  <c r="G306" i="32"/>
  <c r="J305" i="32"/>
  <c r="J304" i="32"/>
  <c r="J303" i="32"/>
  <c r="I304" i="32"/>
  <c r="I303" i="32"/>
  <c r="H304" i="32"/>
  <c r="H303" i="32"/>
  <c r="G304" i="32"/>
  <c r="J302" i="32"/>
  <c r="J301" i="32"/>
  <c r="I301" i="32"/>
  <c r="H301" i="32"/>
  <c r="G301" i="32"/>
  <c r="J300" i="32"/>
  <c r="J299" i="32"/>
  <c r="I299" i="32"/>
  <c r="H299" i="32"/>
  <c r="G299" i="32"/>
  <c r="J298" i="32"/>
  <c r="J297" i="32"/>
  <c r="I297" i="32"/>
  <c r="H297" i="32"/>
  <c r="G297" i="32"/>
  <c r="G296" i="32"/>
  <c r="J295" i="32"/>
  <c r="J294" i="32"/>
  <c r="I294" i="32"/>
  <c r="H294" i="32"/>
  <c r="G294" i="32"/>
  <c r="J293" i="32"/>
  <c r="J292" i="32"/>
  <c r="I292" i="32"/>
  <c r="I291" i="32"/>
  <c r="H292" i="32"/>
  <c r="H291" i="32"/>
  <c r="G292" i="32"/>
  <c r="G291" i="32"/>
  <c r="J290" i="32"/>
  <c r="J289" i="32"/>
  <c r="I289" i="32"/>
  <c r="H289" i="32"/>
  <c r="G289" i="32"/>
  <c r="J288" i="32"/>
  <c r="J287" i="32"/>
  <c r="I287" i="32"/>
  <c r="H287" i="32"/>
  <c r="G287" i="32"/>
  <c r="J286" i="32"/>
  <c r="J285" i="32"/>
  <c r="J284" i="32"/>
  <c r="I285" i="32"/>
  <c r="I284" i="32"/>
  <c r="H285" i="32"/>
  <c r="H284" i="32"/>
  <c r="G285" i="32"/>
  <c r="G284" i="32"/>
  <c r="J283" i="32"/>
  <c r="J282" i="32"/>
  <c r="I282" i="32"/>
  <c r="H282" i="32"/>
  <c r="G282" i="32"/>
  <c r="J281" i="32"/>
  <c r="J280" i="32"/>
  <c r="I280" i="32"/>
  <c r="H280" i="32"/>
  <c r="G280" i="32"/>
  <c r="J279" i="32"/>
  <c r="J278" i="32"/>
  <c r="I278" i="32"/>
  <c r="H278" i="32"/>
  <c r="G278" i="32"/>
  <c r="J277" i="32"/>
  <c r="J276" i="32"/>
  <c r="I276" i="32"/>
  <c r="H276" i="32"/>
  <c r="G276" i="32"/>
  <c r="J275" i="32"/>
  <c r="J274" i="32"/>
  <c r="I274" i="32"/>
  <c r="H274" i="32"/>
  <c r="G274" i="32"/>
  <c r="J271" i="32"/>
  <c r="J270" i="32"/>
  <c r="I270" i="32"/>
  <c r="H270" i="32"/>
  <c r="G270" i="32"/>
  <c r="J269" i="32"/>
  <c r="J268" i="32"/>
  <c r="J267" i="32"/>
  <c r="I268" i="32"/>
  <c r="I267" i="32"/>
  <c r="H268" i="32"/>
  <c r="H267" i="32"/>
  <c r="G268" i="32"/>
  <c r="G267" i="32"/>
  <c r="J265" i="32"/>
  <c r="J263" i="32"/>
  <c r="J262" i="32"/>
  <c r="I262" i="32"/>
  <c r="H262" i="32"/>
  <c r="G262" i="32"/>
  <c r="J261" i="32"/>
  <c r="J260" i="32"/>
  <c r="I260" i="32"/>
  <c r="H260" i="32"/>
  <c r="G260" i="32"/>
  <c r="J259" i="32"/>
  <c r="J258" i="32"/>
  <c r="I251" i="32"/>
  <c r="H251" i="32"/>
  <c r="G251" i="32"/>
  <c r="I249" i="32"/>
  <c r="H249" i="32"/>
  <c r="G249" i="32"/>
  <c r="I247" i="32"/>
  <c r="H247" i="32"/>
  <c r="G247" i="32"/>
  <c r="I245" i="32"/>
  <c r="H245" i="32"/>
  <c r="G245" i="32"/>
  <c r="I238" i="32"/>
  <c r="G238" i="32"/>
  <c r="J237" i="32"/>
  <c r="J236" i="32"/>
  <c r="J235" i="32"/>
  <c r="J234" i="32"/>
  <c r="J232" i="32"/>
  <c r="J231" i="32"/>
  <c r="J230" i="32"/>
  <c r="J229" i="32"/>
  <c r="J228" i="32"/>
  <c r="J227" i="32"/>
  <c r="J224" i="32"/>
  <c r="J223" i="32"/>
  <c r="J222" i="32"/>
  <c r="J221" i="32"/>
  <c r="J220" i="32"/>
  <c r="J218" i="32"/>
  <c r="J217" i="32"/>
  <c r="J216" i="32"/>
  <c r="I215" i="32"/>
  <c r="H215" i="32"/>
  <c r="G215" i="32"/>
  <c r="J214" i="32"/>
  <c r="J213" i="32"/>
  <c r="J212" i="32"/>
  <c r="J209" i="32"/>
  <c r="I208" i="32"/>
  <c r="H208" i="32"/>
  <c r="G208" i="32"/>
  <c r="J207" i="32"/>
  <c r="J206" i="32"/>
  <c r="I206" i="32"/>
  <c r="H206" i="32"/>
  <c r="G206" i="32"/>
  <c r="J205" i="32"/>
  <c r="J204" i="32"/>
  <c r="I204" i="32"/>
  <c r="H204" i="32"/>
  <c r="G204" i="32"/>
  <c r="J203" i="32"/>
  <c r="J202" i="32"/>
  <c r="I202" i="32"/>
  <c r="I201" i="32"/>
  <c r="H202" i="32"/>
  <c r="H201" i="32"/>
  <c r="G202" i="32"/>
  <c r="G201" i="32"/>
  <c r="J200" i="32"/>
  <c r="J199" i="32"/>
  <c r="J198" i="32"/>
  <c r="I199" i="32"/>
  <c r="I198" i="32"/>
  <c r="H199" i="32"/>
  <c r="H198" i="32"/>
  <c r="G199" i="32"/>
  <c r="G198" i="32"/>
  <c r="J197" i="32"/>
  <c r="J196" i="32"/>
  <c r="I196" i="32"/>
  <c r="H196" i="32"/>
  <c r="G196" i="32"/>
  <c r="J195" i="32"/>
  <c r="J194" i="32"/>
  <c r="I194" i="32"/>
  <c r="H194" i="32"/>
  <c r="G194" i="32"/>
  <c r="J193" i="32"/>
  <c r="J192" i="32"/>
  <c r="I192" i="32"/>
  <c r="H192" i="32"/>
  <c r="G192" i="32"/>
  <c r="J191" i="32"/>
  <c r="J190" i="32"/>
  <c r="I190" i="32"/>
  <c r="I189" i="32"/>
  <c r="H190" i="32"/>
  <c r="G190" i="32"/>
  <c r="G189" i="32"/>
  <c r="J188" i="32"/>
  <c r="J187" i="32"/>
  <c r="I187" i="32"/>
  <c r="H187" i="32"/>
  <c r="G187" i="32"/>
  <c r="J186" i="32"/>
  <c r="J185" i="32"/>
  <c r="I185" i="32"/>
  <c r="H185" i="32"/>
  <c r="G185" i="32"/>
  <c r="J184" i="32"/>
  <c r="J183" i="32"/>
  <c r="I183" i="32"/>
  <c r="H183" i="32"/>
  <c r="G183" i="32"/>
  <c r="J182" i="32"/>
  <c r="J181" i="32"/>
  <c r="I181" i="32"/>
  <c r="H181" i="32"/>
  <c r="G181" i="32"/>
  <c r="J179" i="32"/>
  <c r="J178" i="32"/>
  <c r="I178" i="32"/>
  <c r="H178" i="32"/>
  <c r="G178" i="32"/>
  <c r="J177" i="32"/>
  <c r="J176" i="32"/>
  <c r="I175" i="32"/>
  <c r="H175" i="32"/>
  <c r="G175" i="32"/>
  <c r="J174" i="32"/>
  <c r="J167" i="32"/>
  <c r="J166" i="32"/>
  <c r="I164" i="32"/>
  <c r="H164" i="32"/>
  <c r="G164" i="32"/>
  <c r="J163" i="32"/>
  <c r="J162" i="32"/>
  <c r="J161" i="32"/>
  <c r="J160" i="32"/>
  <c r="J159" i="32"/>
  <c r="J158" i="32"/>
  <c r="I157" i="32"/>
  <c r="H157" i="32"/>
  <c r="G157" i="32"/>
  <c r="J156" i="32"/>
  <c r="J155" i="32"/>
  <c r="I154" i="32"/>
  <c r="H154" i="32"/>
  <c r="G154" i="32"/>
  <c r="J153" i="32"/>
  <c r="J152" i="32"/>
  <c r="J151" i="32"/>
  <c r="I150" i="32"/>
  <c r="H150" i="32"/>
  <c r="G150" i="32"/>
  <c r="J149" i="32"/>
  <c r="J148" i="32"/>
  <c r="I148" i="32"/>
  <c r="H148" i="32"/>
  <c r="G148" i="32"/>
  <c r="J147" i="32"/>
  <c r="J145" i="32"/>
  <c r="J144" i="32"/>
  <c r="I144" i="32"/>
  <c r="H144" i="32"/>
  <c r="G144" i="32"/>
  <c r="J142" i="32"/>
  <c r="J141" i="32"/>
  <c r="I141" i="32"/>
  <c r="H141" i="32"/>
  <c r="G141" i="32"/>
  <c r="J132" i="32"/>
  <c r="J129" i="32"/>
  <c r="J128" i="32"/>
  <c r="J124" i="32"/>
  <c r="J123" i="32"/>
  <c r="I123" i="32"/>
  <c r="H123" i="32"/>
  <c r="G123" i="32"/>
  <c r="J122" i="32"/>
  <c r="J121" i="32"/>
  <c r="I121" i="32"/>
  <c r="H121" i="32"/>
  <c r="G121" i="32"/>
  <c r="J120" i="32"/>
  <c r="J119" i="32"/>
  <c r="I119" i="32"/>
  <c r="H119" i="32"/>
  <c r="G119" i="32"/>
  <c r="J118" i="32"/>
  <c r="J117" i="32"/>
  <c r="I117" i="32"/>
  <c r="H117" i="32"/>
  <c r="G117" i="32"/>
  <c r="J113" i="32"/>
  <c r="J112" i="32"/>
  <c r="I112" i="32"/>
  <c r="H112" i="32"/>
  <c r="G112" i="32"/>
  <c r="J111" i="32"/>
  <c r="J110" i="32"/>
  <c r="I110" i="32"/>
  <c r="H110" i="32"/>
  <c r="G110" i="32"/>
  <c r="J109" i="32"/>
  <c r="J108" i="32"/>
  <c r="J107" i="32"/>
  <c r="J106" i="32"/>
  <c r="J105" i="32"/>
  <c r="I104" i="32"/>
  <c r="H104" i="32"/>
  <c r="J103" i="32"/>
  <c r="J102" i="32"/>
  <c r="I102" i="32"/>
  <c r="H102" i="32"/>
  <c r="G102" i="32"/>
  <c r="J101" i="32"/>
  <c r="J100" i="32"/>
  <c r="I100" i="32"/>
  <c r="H100" i="32"/>
  <c r="G100" i="32"/>
  <c r="J98" i="32"/>
  <c r="J97" i="32"/>
  <c r="I97" i="32"/>
  <c r="H97" i="32"/>
  <c r="J96" i="32"/>
  <c r="J95" i="32"/>
  <c r="I95" i="32"/>
  <c r="H95" i="32"/>
  <c r="G95" i="32"/>
  <c r="J94" i="32"/>
  <c r="J93" i="32"/>
  <c r="I93" i="32"/>
  <c r="H93" i="32"/>
  <c r="G93" i="32"/>
  <c r="J91" i="32"/>
  <c r="J90" i="32"/>
  <c r="I90" i="32"/>
  <c r="H90" i="32"/>
  <c r="G90" i="32"/>
  <c r="J89" i="32"/>
  <c r="J88" i="32"/>
  <c r="I88" i="32"/>
  <c r="I87" i="32"/>
  <c r="H88" i="32"/>
  <c r="G88" i="32"/>
  <c r="J86" i="32"/>
  <c r="J85" i="32"/>
  <c r="I85" i="32"/>
  <c r="H85" i="32"/>
  <c r="G85" i="32"/>
  <c r="J84" i="32"/>
  <c r="J83" i="32"/>
  <c r="I83" i="32"/>
  <c r="I82" i="32"/>
  <c r="H83" i="32"/>
  <c r="G83" i="32"/>
  <c r="G82" i="32"/>
  <c r="J81" i="32"/>
  <c r="J80" i="32"/>
  <c r="I80" i="32"/>
  <c r="H80" i="32"/>
  <c r="G80" i="32"/>
  <c r="J79" i="32"/>
  <c r="J78" i="32"/>
  <c r="I78" i="32"/>
  <c r="H78" i="32"/>
  <c r="G78" i="32"/>
  <c r="J77" i="32"/>
  <c r="J76" i="32"/>
  <c r="I75" i="32"/>
  <c r="H75" i="32"/>
  <c r="G75" i="32"/>
  <c r="J74" i="32"/>
  <c r="J73" i="32"/>
  <c r="I73" i="32"/>
  <c r="H73" i="32"/>
  <c r="G73" i="32"/>
  <c r="J72" i="32"/>
  <c r="J71" i="32"/>
  <c r="I71" i="32"/>
  <c r="H71" i="32"/>
  <c r="G71" i="32"/>
  <c r="J70" i="32"/>
  <c r="J69" i="32"/>
  <c r="I69" i="32"/>
  <c r="H69" i="32"/>
  <c r="G69" i="32"/>
  <c r="J66" i="32"/>
  <c r="J65" i="32"/>
  <c r="I65" i="32"/>
  <c r="H65" i="32"/>
  <c r="G65" i="32"/>
  <c r="J64" i="32"/>
  <c r="J63" i="32"/>
  <c r="I63" i="32"/>
  <c r="H63" i="32"/>
  <c r="G63" i="32"/>
  <c r="J62" i="32"/>
  <c r="J61" i="32"/>
  <c r="I61" i="32"/>
  <c r="H61" i="32"/>
  <c r="G61" i="32"/>
  <c r="J60" i="32"/>
  <c r="J59" i="32"/>
  <c r="I59" i="32"/>
  <c r="I58" i="32"/>
  <c r="H59" i="32"/>
  <c r="G59" i="32"/>
  <c r="J57" i="32"/>
  <c r="J56" i="32"/>
  <c r="I55" i="32"/>
  <c r="I54" i="32"/>
  <c r="H55" i="32"/>
  <c r="G55" i="32"/>
  <c r="J53" i="32"/>
  <c r="J52" i="32"/>
  <c r="J51" i="32"/>
  <c r="J50" i="32"/>
  <c r="J49" i="32"/>
  <c r="J48" i="32"/>
  <c r="J47" i="32"/>
  <c r="J46" i="32"/>
  <c r="J45" i="32"/>
  <c r="I45" i="32"/>
  <c r="H45" i="32"/>
  <c r="J44" i="32"/>
  <c r="I43" i="32"/>
  <c r="H43" i="32"/>
  <c r="G43" i="32"/>
  <c r="J41" i="32"/>
  <c r="J40" i="32"/>
  <c r="J39" i="32"/>
  <c r="J38" i="32"/>
  <c r="J37" i="32"/>
  <c r="I37" i="32"/>
  <c r="H37" i="32"/>
  <c r="J36" i="32"/>
  <c r="J35" i="32"/>
  <c r="I35" i="32"/>
  <c r="H35" i="32"/>
  <c r="G35" i="32"/>
  <c r="J34" i="32"/>
  <c r="J33" i="32"/>
  <c r="I33" i="32"/>
  <c r="H33" i="32"/>
  <c r="G33" i="32"/>
  <c r="J29" i="32"/>
  <c r="J28" i="32"/>
  <c r="J26" i="32"/>
  <c r="J27" i="32"/>
  <c r="J25" i="32"/>
  <c r="J24" i="32"/>
  <c r="J21" i="32"/>
  <c r="J23" i="32"/>
  <c r="J22" i="32"/>
  <c r="I21" i="32"/>
  <c r="H21" i="32"/>
  <c r="H20" i="32"/>
  <c r="H19" i="32"/>
  <c r="H18" i="32"/>
  <c r="J326" i="31"/>
  <c r="J325" i="31"/>
  <c r="J324" i="31"/>
  <c r="J323" i="31"/>
  <c r="I325" i="31"/>
  <c r="H325" i="31"/>
  <c r="G325" i="31"/>
  <c r="G324" i="31"/>
  <c r="G323" i="31"/>
  <c r="J322" i="31"/>
  <c r="J321" i="31"/>
  <c r="I321" i="31"/>
  <c r="H321" i="31"/>
  <c r="G321" i="31"/>
  <c r="J320" i="31"/>
  <c r="J319" i="31"/>
  <c r="J316" i="31"/>
  <c r="J315" i="31"/>
  <c r="I314" i="31"/>
  <c r="H314" i="31"/>
  <c r="G314" i="31"/>
  <c r="J312" i="31"/>
  <c r="I311" i="31"/>
  <c r="H311" i="31"/>
  <c r="G311" i="31"/>
  <c r="J309" i="31"/>
  <c r="J308" i="31"/>
  <c r="I308" i="31"/>
  <c r="H308" i="31"/>
  <c r="G308" i="31"/>
  <c r="J307" i="31"/>
  <c r="J306" i="31"/>
  <c r="I306" i="31"/>
  <c r="H306" i="31"/>
  <c r="G306" i="31"/>
  <c r="J305" i="31"/>
  <c r="J304" i="31"/>
  <c r="I304" i="31"/>
  <c r="H304" i="31"/>
  <c r="G304" i="31"/>
  <c r="J303" i="31"/>
  <c r="J302" i="31"/>
  <c r="I302" i="31"/>
  <c r="H302" i="31"/>
  <c r="G302" i="31"/>
  <c r="J300" i="31"/>
  <c r="J299" i="31"/>
  <c r="I299" i="31"/>
  <c r="H299" i="31"/>
  <c r="G299" i="31"/>
  <c r="J298" i="31"/>
  <c r="J297" i="31"/>
  <c r="I297" i="31"/>
  <c r="H297" i="31"/>
  <c r="G297" i="31"/>
  <c r="J296" i="31"/>
  <c r="J295" i="31"/>
  <c r="I295" i="31"/>
  <c r="H295" i="31"/>
  <c r="G295" i="31"/>
  <c r="J293" i="31"/>
  <c r="J292" i="31"/>
  <c r="I292" i="31"/>
  <c r="H292" i="31"/>
  <c r="G292" i="31"/>
  <c r="J291" i="31"/>
  <c r="J290" i="31"/>
  <c r="I290" i="31"/>
  <c r="H290" i="31"/>
  <c r="G290" i="31"/>
  <c r="G289" i="31"/>
  <c r="J288" i="31"/>
  <c r="J287" i="31"/>
  <c r="I287" i="31"/>
  <c r="H287" i="31"/>
  <c r="G287" i="31"/>
  <c r="J286" i="31"/>
  <c r="J285" i="31"/>
  <c r="I285" i="31"/>
  <c r="H285" i="31"/>
  <c r="G285" i="31"/>
  <c r="J284" i="31"/>
  <c r="J283" i="31"/>
  <c r="I283" i="31"/>
  <c r="H283" i="31"/>
  <c r="G283" i="31"/>
  <c r="J281" i="31"/>
  <c r="J280" i="31"/>
  <c r="I280" i="31"/>
  <c r="H280" i="31"/>
  <c r="G280" i="31"/>
  <c r="J279" i="31"/>
  <c r="J278" i="31"/>
  <c r="I278" i="31"/>
  <c r="H278" i="31"/>
  <c r="G278" i="31"/>
  <c r="J277" i="31"/>
  <c r="J276" i="31"/>
  <c r="I276" i="31"/>
  <c r="H276" i="31"/>
  <c r="G276" i="31"/>
  <c r="J275" i="31"/>
  <c r="J274" i="31"/>
  <c r="I274" i="31"/>
  <c r="H274" i="31"/>
  <c r="G274" i="31"/>
  <c r="J273" i="31"/>
  <c r="J272" i="31"/>
  <c r="I272" i="31"/>
  <c r="H272" i="31"/>
  <c r="G272" i="31"/>
  <c r="J269" i="31"/>
  <c r="J268" i="31"/>
  <c r="I268" i="31"/>
  <c r="H268" i="31"/>
  <c r="G268" i="31"/>
  <c r="J267" i="31"/>
  <c r="J266" i="31"/>
  <c r="I266" i="31"/>
  <c r="H266" i="31"/>
  <c r="G266" i="31"/>
  <c r="J264" i="31"/>
  <c r="G262" i="31"/>
  <c r="G254" i="31"/>
  <c r="J257" i="31"/>
  <c r="J256" i="31"/>
  <c r="J253" i="31"/>
  <c r="J251" i="31"/>
  <c r="J250" i="31"/>
  <c r="I250" i="31"/>
  <c r="H250" i="31"/>
  <c r="G250" i="31"/>
  <c r="J249" i="31"/>
  <c r="J248" i="31"/>
  <c r="I248" i="31"/>
  <c r="H248" i="31"/>
  <c r="G248" i="31"/>
  <c r="J247" i="31"/>
  <c r="J246" i="31"/>
  <c r="I246" i="31"/>
  <c r="H246" i="31"/>
  <c r="G246" i="31"/>
  <c r="J245" i="31"/>
  <c r="J244" i="31"/>
  <c r="I244" i="31"/>
  <c r="H244" i="31"/>
  <c r="G244" i="31"/>
  <c r="J242" i="31"/>
  <c r="J231" i="31"/>
  <c r="J230" i="31"/>
  <c r="J229" i="31"/>
  <c r="J228" i="31"/>
  <c r="J227" i="31"/>
  <c r="J223" i="31"/>
  <c r="J221" i="31"/>
  <c r="J220" i="31"/>
  <c r="J217" i="31"/>
  <c r="J216" i="31"/>
  <c r="J215" i="31"/>
  <c r="I214" i="31"/>
  <c r="H214" i="31"/>
  <c r="J213" i="31"/>
  <c r="J212" i="31"/>
  <c r="J211" i="31"/>
  <c r="J208" i="31"/>
  <c r="I207" i="31"/>
  <c r="H207" i="31"/>
  <c r="G207" i="31"/>
  <c r="J206" i="31"/>
  <c r="J205" i="31"/>
  <c r="I205" i="31"/>
  <c r="H205" i="31"/>
  <c r="G205" i="31"/>
  <c r="J204" i="31"/>
  <c r="J203" i="31"/>
  <c r="I203" i="31"/>
  <c r="H203" i="31"/>
  <c r="G203" i="31"/>
  <c r="J202" i="31"/>
  <c r="J201" i="31"/>
  <c r="I201" i="31"/>
  <c r="H201" i="31"/>
  <c r="G201" i="31"/>
  <c r="G200" i="31"/>
  <c r="J199" i="31"/>
  <c r="J198" i="31"/>
  <c r="I198" i="31"/>
  <c r="H198" i="31"/>
  <c r="G198" i="31"/>
  <c r="G197" i="31"/>
  <c r="J196" i="31"/>
  <c r="J195" i="31"/>
  <c r="I195" i="31"/>
  <c r="H195" i="31"/>
  <c r="G195" i="31"/>
  <c r="J194" i="31"/>
  <c r="J193" i="31"/>
  <c r="I193" i="31"/>
  <c r="H193" i="31"/>
  <c r="G193" i="31"/>
  <c r="J192" i="31"/>
  <c r="J191" i="31"/>
  <c r="I191" i="31"/>
  <c r="H191" i="31"/>
  <c r="G191" i="31"/>
  <c r="J190" i="31"/>
  <c r="J189" i="31"/>
  <c r="I189" i="31"/>
  <c r="H189" i="31"/>
  <c r="G189" i="31"/>
  <c r="J187" i="31"/>
  <c r="J186" i="31"/>
  <c r="I186" i="31"/>
  <c r="H186" i="31"/>
  <c r="G186" i="31"/>
  <c r="J185" i="31"/>
  <c r="J184" i="31"/>
  <c r="I184" i="31"/>
  <c r="H184" i="31"/>
  <c r="G184" i="31"/>
  <c r="J183" i="31"/>
  <c r="J182" i="31"/>
  <c r="I182" i="31"/>
  <c r="H182" i="31"/>
  <c r="G182" i="31"/>
  <c r="J181" i="31"/>
  <c r="J180" i="31"/>
  <c r="I180" i="31"/>
  <c r="H180" i="31"/>
  <c r="H179" i="31"/>
  <c r="G180" i="31"/>
  <c r="J178" i="31"/>
  <c r="J177" i="31"/>
  <c r="I177" i="31"/>
  <c r="H177" i="31"/>
  <c r="J176" i="31"/>
  <c r="J175" i="31"/>
  <c r="I174" i="31"/>
  <c r="H174" i="31"/>
  <c r="J166" i="31"/>
  <c r="H164" i="31"/>
  <c r="G164" i="31"/>
  <c r="J162" i="31"/>
  <c r="J161" i="31"/>
  <c r="J160" i="31"/>
  <c r="J159" i="31"/>
  <c r="J158" i="31"/>
  <c r="I157" i="31"/>
  <c r="H157" i="31"/>
  <c r="J156" i="31"/>
  <c r="J155" i="31"/>
  <c r="I154" i="31"/>
  <c r="H154" i="31"/>
  <c r="J153" i="31"/>
  <c r="J152" i="31"/>
  <c r="J151" i="31"/>
  <c r="I150" i="31"/>
  <c r="H150" i="31"/>
  <c r="J149" i="31"/>
  <c r="J148" i="31"/>
  <c r="I148" i="31"/>
  <c r="H148" i="31"/>
  <c r="G148" i="31"/>
  <c r="J147" i="31"/>
  <c r="J145" i="31"/>
  <c r="J144" i="31"/>
  <c r="I144" i="31"/>
  <c r="H144" i="31"/>
  <c r="J142" i="31"/>
  <c r="J141" i="31"/>
  <c r="I141" i="31"/>
  <c r="H141" i="31"/>
  <c r="G141" i="31"/>
  <c r="J132" i="31"/>
  <c r="J129" i="31"/>
  <c r="J128" i="31"/>
  <c r="J127" i="31"/>
  <c r="J124" i="31"/>
  <c r="J123" i="31"/>
  <c r="I123" i="31"/>
  <c r="H123" i="31"/>
  <c r="G123" i="31"/>
  <c r="J122" i="31"/>
  <c r="J121" i="31"/>
  <c r="I121" i="31"/>
  <c r="H121" i="31"/>
  <c r="G121" i="31"/>
  <c r="J120" i="31"/>
  <c r="J119" i="31"/>
  <c r="I119" i="31"/>
  <c r="H119" i="31"/>
  <c r="G119" i="31"/>
  <c r="J118" i="31"/>
  <c r="J117" i="31"/>
  <c r="I117" i="31"/>
  <c r="H117" i="31"/>
  <c r="G117" i="31"/>
  <c r="J113" i="31"/>
  <c r="J112" i="31"/>
  <c r="I112" i="31"/>
  <c r="H112" i="31"/>
  <c r="G112" i="31"/>
  <c r="J111" i="31"/>
  <c r="J110" i="31"/>
  <c r="I110" i="31"/>
  <c r="H110" i="31"/>
  <c r="G110" i="31"/>
  <c r="J109" i="31"/>
  <c r="J108" i="31"/>
  <c r="J107" i="31"/>
  <c r="J106" i="31"/>
  <c r="J105" i="31"/>
  <c r="I104" i="31"/>
  <c r="H104" i="31"/>
  <c r="G104" i="31"/>
  <c r="J103" i="31"/>
  <c r="J102" i="31"/>
  <c r="I102" i="31"/>
  <c r="H102" i="31"/>
  <c r="G102" i="31"/>
  <c r="J101" i="31"/>
  <c r="J100" i="31"/>
  <c r="I100" i="31"/>
  <c r="H100" i="31"/>
  <c r="G100" i="31"/>
  <c r="G99" i="31"/>
  <c r="J98" i="31"/>
  <c r="J97" i="31"/>
  <c r="I97" i="31"/>
  <c r="H97" i="31"/>
  <c r="G97" i="31"/>
  <c r="J96" i="31"/>
  <c r="J95" i="31"/>
  <c r="I95" i="31"/>
  <c r="H95" i="31"/>
  <c r="G95" i="31"/>
  <c r="J94" i="31"/>
  <c r="J93" i="31"/>
  <c r="I93" i="31"/>
  <c r="H93" i="31"/>
  <c r="G93" i="31"/>
  <c r="G92" i="31"/>
  <c r="J91" i="31"/>
  <c r="J90" i="31"/>
  <c r="I90" i="31"/>
  <c r="H90" i="31"/>
  <c r="G90" i="31"/>
  <c r="J89" i="31"/>
  <c r="J88" i="31"/>
  <c r="I88" i="31"/>
  <c r="H88" i="31"/>
  <c r="H87" i="31"/>
  <c r="G88" i="31"/>
  <c r="J86" i="31"/>
  <c r="J85" i="31"/>
  <c r="I85" i="31"/>
  <c r="H85" i="31"/>
  <c r="G85" i="31"/>
  <c r="J84" i="31"/>
  <c r="J83" i="31"/>
  <c r="I83" i="31"/>
  <c r="I82" i="31"/>
  <c r="H83" i="31"/>
  <c r="H82" i="31"/>
  <c r="G83" i="31"/>
  <c r="G82" i="31"/>
  <c r="J81" i="31"/>
  <c r="J80" i="31"/>
  <c r="I80" i="31"/>
  <c r="H80" i="31"/>
  <c r="G80" i="31"/>
  <c r="J79" i="31"/>
  <c r="I78" i="31"/>
  <c r="H78" i="31"/>
  <c r="G78" i="31"/>
  <c r="J77" i="31"/>
  <c r="J76" i="31"/>
  <c r="I75" i="31"/>
  <c r="H75" i="31"/>
  <c r="G75" i="31"/>
  <c r="J74" i="31"/>
  <c r="J73" i="31"/>
  <c r="I73" i="31"/>
  <c r="H73" i="31"/>
  <c r="G73" i="31"/>
  <c r="J72" i="31"/>
  <c r="J71" i="31"/>
  <c r="I71" i="31"/>
  <c r="H71" i="31"/>
  <c r="G71" i="31"/>
  <c r="J70" i="31"/>
  <c r="J69" i="31"/>
  <c r="I69" i="31"/>
  <c r="H69" i="31"/>
  <c r="G69" i="31"/>
  <c r="J66" i="31"/>
  <c r="J65" i="31"/>
  <c r="I65" i="31"/>
  <c r="H65" i="31"/>
  <c r="G65" i="31"/>
  <c r="J64" i="31"/>
  <c r="J63" i="31"/>
  <c r="I63" i="31"/>
  <c r="H63" i="31"/>
  <c r="G63" i="31"/>
  <c r="J62" i="31"/>
  <c r="J61" i="31"/>
  <c r="I61" i="31"/>
  <c r="H61" i="31"/>
  <c r="G61" i="31"/>
  <c r="J60" i="31"/>
  <c r="J59" i="31"/>
  <c r="I59" i="31"/>
  <c r="H59" i="31"/>
  <c r="G59" i="31"/>
  <c r="J57" i="31"/>
  <c r="J56" i="31"/>
  <c r="I55" i="31"/>
  <c r="H55" i="31"/>
  <c r="G55" i="31"/>
  <c r="G54" i="31"/>
  <c r="J53" i="31"/>
  <c r="J52" i="31"/>
  <c r="J51" i="31"/>
  <c r="J50" i="31"/>
  <c r="J49" i="31"/>
  <c r="J48" i="31"/>
  <c r="J46" i="31"/>
  <c r="I45" i="31"/>
  <c r="H45" i="31"/>
  <c r="G45" i="31"/>
  <c r="J44" i="31"/>
  <c r="J43" i="31"/>
  <c r="I43" i="31"/>
  <c r="H43" i="31"/>
  <c r="G43" i="31"/>
  <c r="J41" i="31"/>
  <c r="J40" i="31"/>
  <c r="J39" i="31"/>
  <c r="J38" i="31"/>
  <c r="I37" i="31"/>
  <c r="I20" i="31"/>
  <c r="H37" i="31"/>
  <c r="G37" i="31"/>
  <c r="G20" i="31"/>
  <c r="J36" i="31"/>
  <c r="J35" i="31"/>
  <c r="I35" i="31"/>
  <c r="H35" i="31"/>
  <c r="G35" i="31"/>
  <c r="J34" i="31"/>
  <c r="J33" i="31"/>
  <c r="I33" i="31"/>
  <c r="H33" i="31"/>
  <c r="G33" i="31"/>
  <c r="J29" i="31"/>
  <c r="J28" i="31"/>
  <c r="J27" i="31"/>
  <c r="J25" i="31"/>
  <c r="J23" i="31"/>
  <c r="J22" i="31"/>
  <c r="I21" i="31"/>
  <c r="H21" i="31"/>
  <c r="G21" i="31"/>
  <c r="F19" i="30"/>
  <c r="F14" i="30"/>
  <c r="F13" i="30"/>
  <c r="F10" i="30"/>
  <c r="F9" i="30"/>
  <c r="B9" i="40"/>
  <c r="B7" i="40"/>
  <c r="B8" i="40"/>
  <c r="E4" i="30"/>
  <c r="F4" i="31"/>
  <c r="F4" i="32"/>
  <c r="H4" i="14"/>
  <c r="H4" i="13"/>
  <c r="D17" i="40"/>
  <c r="C17" i="40"/>
  <c r="G34" i="40"/>
  <c r="G36" i="40"/>
  <c r="G25" i="40"/>
  <c r="G24" i="40"/>
  <c r="G30" i="40"/>
  <c r="G35" i="40"/>
  <c r="G29" i="40"/>
  <c r="G31" i="40"/>
  <c r="G26" i="40"/>
  <c r="G20" i="40"/>
  <c r="G32" i="40"/>
  <c r="G27" i="40"/>
  <c r="G22" i="40"/>
  <c r="G33" i="40"/>
  <c r="G21" i="40"/>
  <c r="G28" i="40"/>
  <c r="G19" i="40"/>
  <c r="G37" i="40"/>
  <c r="G23" i="40"/>
  <c r="E24" i="40"/>
  <c r="E29" i="40"/>
  <c r="E19" i="40"/>
  <c r="E37" i="40"/>
  <c r="E23" i="40"/>
  <c r="E31" i="40"/>
  <c r="E33" i="40"/>
  <c r="E28" i="40"/>
  <c r="E36" i="40"/>
  <c r="E22" i="40"/>
  <c r="I313" i="31"/>
  <c r="I270" i="31"/>
  <c r="H313" i="31"/>
  <c r="H270" i="31"/>
  <c r="G68" i="31"/>
  <c r="B9" i="13"/>
  <c r="I125" i="31"/>
  <c r="I67" i="31"/>
  <c r="I87" i="31"/>
  <c r="J241" i="31"/>
  <c r="J314" i="31"/>
  <c r="H125" i="31"/>
  <c r="H67" i="31"/>
  <c r="H271" i="31"/>
  <c r="I224" i="31"/>
  <c r="J82" i="31"/>
  <c r="J154" i="31"/>
  <c r="H58" i="31"/>
  <c r="H224" i="31"/>
  <c r="J21" i="31"/>
  <c r="J157" i="31"/>
  <c r="J143" i="31"/>
  <c r="I294" i="31"/>
  <c r="G224" i="31"/>
  <c r="H42" i="31"/>
  <c r="H19" i="31"/>
  <c r="J55" i="31"/>
  <c r="I58" i="31"/>
  <c r="J174" i="31"/>
  <c r="G271" i="31"/>
  <c r="G125" i="31"/>
  <c r="J271" i="31"/>
  <c r="J26" i="31"/>
  <c r="J58" i="31"/>
  <c r="G179" i="31"/>
  <c r="J214" i="31"/>
  <c r="G58" i="31"/>
  <c r="J87" i="31"/>
  <c r="G294" i="31"/>
  <c r="J75" i="31"/>
  <c r="G87" i="31"/>
  <c r="J150" i="31"/>
  <c r="H294" i="31"/>
  <c r="J78" i="31"/>
  <c r="J126" i="31"/>
  <c r="J207" i="31"/>
  <c r="J311" i="31"/>
  <c r="J179" i="31"/>
  <c r="J104" i="31"/>
  <c r="I179" i="31"/>
  <c r="J294" i="31"/>
  <c r="I271" i="31"/>
  <c r="G170" i="31"/>
  <c r="J125" i="31"/>
  <c r="J170" i="31"/>
  <c r="I170" i="31"/>
  <c r="H170" i="31"/>
  <c r="J67" i="31"/>
  <c r="J233" i="32"/>
  <c r="J241" i="32"/>
  <c r="G303" i="32"/>
  <c r="H315" i="32"/>
  <c r="G315" i="32"/>
  <c r="I315" i="32"/>
  <c r="I273" i="32"/>
  <c r="J291" i="32"/>
  <c r="H189" i="32"/>
  <c r="J189" i="32"/>
  <c r="H58" i="32"/>
  <c r="J226" i="32"/>
  <c r="G125" i="32"/>
  <c r="G67" i="32"/>
  <c r="J55" i="32"/>
  <c r="J54" i="32"/>
  <c r="J75" i="32"/>
  <c r="J173" i="32"/>
  <c r="H225" i="32"/>
  <c r="I125" i="32"/>
  <c r="J215" i="32"/>
  <c r="G225" i="32"/>
  <c r="J164" i="32"/>
  <c r="J143" i="32"/>
  <c r="H125" i="32"/>
  <c r="I296" i="32"/>
  <c r="J58" i="32"/>
  <c r="H82" i="32"/>
  <c r="I225" i="32"/>
  <c r="J126" i="32"/>
  <c r="J150" i="32"/>
  <c r="H180" i="32"/>
  <c r="J316" i="32"/>
  <c r="J315" i="32"/>
  <c r="J82" i="32"/>
  <c r="H296" i="32"/>
  <c r="G180" i="32"/>
  <c r="H273" i="32"/>
  <c r="J296" i="32"/>
  <c r="G87" i="32"/>
  <c r="J154" i="32"/>
  <c r="J157" i="32"/>
  <c r="J264" i="32"/>
  <c r="J255" i="32"/>
  <c r="J43" i="32"/>
  <c r="I180" i="32"/>
  <c r="J208" i="32"/>
  <c r="J201" i="32"/>
  <c r="J175" i="32"/>
  <c r="G58" i="32"/>
  <c r="J87" i="32"/>
  <c r="J273" i="32"/>
  <c r="G273" i="32"/>
  <c r="H87" i="32"/>
  <c r="J180" i="32"/>
  <c r="H239" i="32"/>
  <c r="H238" i="32"/>
  <c r="J240" i="32"/>
  <c r="H67" i="32"/>
  <c r="J225" i="32"/>
  <c r="J239" i="32"/>
  <c r="J238" i="32"/>
  <c r="F12" i="30"/>
  <c r="I99" i="32"/>
  <c r="I67" i="32"/>
  <c r="J104" i="32"/>
  <c r="J99" i="32"/>
  <c r="J42" i="32"/>
  <c r="I42" i="32"/>
  <c r="I20" i="32"/>
  <c r="J20" i="32"/>
  <c r="J19" i="32"/>
  <c r="G18" i="32"/>
  <c r="J125" i="32"/>
  <c r="I42" i="31"/>
  <c r="H18" i="31"/>
  <c r="I19" i="31"/>
  <c r="I18" i="31"/>
  <c r="G42" i="31"/>
  <c r="G19" i="31"/>
  <c r="G18" i="31"/>
  <c r="J45" i="31"/>
  <c r="J42" i="31"/>
  <c r="G313" i="31"/>
  <c r="G270" i="31"/>
  <c r="J313" i="31"/>
  <c r="J270" i="31"/>
  <c r="J37" i="31"/>
  <c r="J20" i="31"/>
  <c r="G10" i="31"/>
  <c r="G14" i="31"/>
  <c r="F31" i="30"/>
  <c r="G10" i="32"/>
  <c r="G14" i="32"/>
  <c r="J67" i="32"/>
  <c r="J18" i="32"/>
  <c r="K96" i="32"/>
  <c r="K95" i="32"/>
  <c r="I19" i="32"/>
  <c r="I18" i="32"/>
  <c r="J19" i="31"/>
  <c r="J18" i="31"/>
  <c r="G18" i="30"/>
  <c r="G27" i="30"/>
  <c r="G28" i="30"/>
  <c r="G29" i="30"/>
  <c r="G11" i="30"/>
  <c r="G10" i="30"/>
  <c r="G9" i="30"/>
  <c r="G15" i="30"/>
  <c r="G16" i="30"/>
  <c r="G30" i="30"/>
  <c r="G22" i="30"/>
  <c r="G17" i="30"/>
  <c r="G21" i="30"/>
  <c r="K103" i="32"/>
  <c r="K102" i="32"/>
  <c r="K129" i="32"/>
  <c r="K47" i="32"/>
  <c r="K32" i="32"/>
  <c r="K263" i="32"/>
  <c r="K262" i="32"/>
  <c r="K113" i="32"/>
  <c r="K112" i="32"/>
  <c r="K120" i="32"/>
  <c r="K119" i="32"/>
  <c r="K286" i="32"/>
  <c r="K285" i="32"/>
  <c r="K66" i="32"/>
  <c r="K65" i="32"/>
  <c r="K118" i="32"/>
  <c r="K117" i="32"/>
  <c r="K166" i="32"/>
  <c r="K124" i="32"/>
  <c r="K123" i="32"/>
  <c r="K108" i="32"/>
  <c r="K209" i="32"/>
  <c r="K208" i="32"/>
  <c r="K134" i="32"/>
  <c r="K140" i="32"/>
  <c r="K60" i="32"/>
  <c r="K59" i="32"/>
  <c r="K317" i="32"/>
  <c r="K207" i="32"/>
  <c r="K206" i="32"/>
  <c r="K142" i="32"/>
  <c r="K141" i="32"/>
  <c r="K281" i="32"/>
  <c r="K280" i="32"/>
  <c r="K307" i="32"/>
  <c r="K306" i="32"/>
  <c r="K237" i="32"/>
  <c r="K182" i="32"/>
  <c r="K181" i="32"/>
  <c r="K212" i="32"/>
  <c r="K179" i="32"/>
  <c r="K178" i="32"/>
  <c r="K300" i="32"/>
  <c r="K299" i="32"/>
  <c r="K57" i="32"/>
  <c r="K156" i="32"/>
  <c r="K23" i="32"/>
  <c r="K133" i="32"/>
  <c r="K191" i="32"/>
  <c r="K190" i="32"/>
  <c r="K324" i="32"/>
  <c r="K323" i="32"/>
  <c r="K22" i="32"/>
  <c r="K248" i="32"/>
  <c r="K247" i="32"/>
  <c r="K240" i="32"/>
  <c r="K239" i="32"/>
  <c r="K31" i="32"/>
  <c r="K39" i="32"/>
  <c r="K137" i="32"/>
  <c r="K24" i="32"/>
  <c r="K29" i="32"/>
  <c r="K311" i="32"/>
  <c r="K310" i="32"/>
  <c r="K77" i="32"/>
  <c r="K161" i="32"/>
  <c r="K28" i="32"/>
  <c r="K46" i="32"/>
  <c r="K177" i="32"/>
  <c r="K250" i="32"/>
  <c r="K249" i="32"/>
  <c r="K50" i="32"/>
  <c r="K231" i="32"/>
  <c r="K293" i="32"/>
  <c r="K292" i="32"/>
  <c r="K184" i="32"/>
  <c r="K183" i="32"/>
  <c r="K318" i="32"/>
  <c r="K316" i="32"/>
  <c r="K165" i="32"/>
  <c r="K298" i="32"/>
  <c r="K297" i="32"/>
  <c r="K132" i="32"/>
  <c r="K203" i="32"/>
  <c r="K202" i="32"/>
  <c r="K151" i="32"/>
  <c r="K106" i="32"/>
  <c r="K275" i="32"/>
  <c r="K274" i="32"/>
  <c r="K283" i="32"/>
  <c r="K282" i="32"/>
  <c r="K305" i="32"/>
  <c r="K304" i="32"/>
  <c r="K169" i="32"/>
  <c r="K79" i="32"/>
  <c r="K78" i="32"/>
  <c r="K109" i="32"/>
  <c r="K254" i="32"/>
  <c r="K253" i="32"/>
  <c r="K232" i="32"/>
  <c r="K269" i="32"/>
  <c r="K268" i="32"/>
  <c r="K235" i="32"/>
  <c r="K25" i="32"/>
  <c r="K243" i="32"/>
  <c r="K162" i="32"/>
  <c r="K81" i="32"/>
  <c r="K80" i="32"/>
  <c r="K135" i="32"/>
  <c r="K186" i="32"/>
  <c r="K185" i="32"/>
  <c r="K229" i="32"/>
  <c r="K258" i="32"/>
  <c r="K127" i="32"/>
  <c r="K105" i="32"/>
  <c r="K295" i="32"/>
  <c r="K294" i="32"/>
  <c r="K136" i="32"/>
  <c r="K159" i="32"/>
  <c r="K62" i="32"/>
  <c r="K61" i="32"/>
  <c r="K227" i="32"/>
  <c r="K328" i="32"/>
  <c r="K327" i="32"/>
  <c r="K326" i="32"/>
  <c r="K325" i="32"/>
  <c r="K230" i="32"/>
  <c r="K314" i="32"/>
  <c r="K313" i="32"/>
  <c r="K312" i="32"/>
  <c r="K200" i="32"/>
  <c r="K199" i="32"/>
  <c r="K198" i="32"/>
  <c r="K252" i="32"/>
  <c r="K251" i="32"/>
  <c r="K213" i="32"/>
  <c r="K155" i="32"/>
  <c r="K149" i="32"/>
  <c r="K148" i="32"/>
  <c r="K34" i="32"/>
  <c r="K33" i="32"/>
  <c r="K40" i="32"/>
  <c r="K195" i="32"/>
  <c r="K194" i="32"/>
  <c r="K174" i="32"/>
  <c r="K173" i="32"/>
  <c r="K246" i="32"/>
  <c r="K245" i="32"/>
  <c r="K130" i="32"/>
  <c r="K234" i="32"/>
  <c r="K74" i="32"/>
  <c r="K73" i="32"/>
  <c r="K152" i="32"/>
  <c r="K147" i="32"/>
  <c r="K146" i="32"/>
  <c r="K217" i="32"/>
  <c r="K27" i="32"/>
  <c r="K188" i="32"/>
  <c r="K187" i="32"/>
  <c r="K218" i="32"/>
  <c r="K309" i="32"/>
  <c r="K308" i="32"/>
  <c r="K197" i="32"/>
  <c r="K196" i="32"/>
  <c r="K259" i="32"/>
  <c r="K257" i="32"/>
  <c r="K56" i="32"/>
  <c r="K36" i="32"/>
  <c r="K35" i="32"/>
  <c r="K49" i="32"/>
  <c r="K111" i="32"/>
  <c r="K110" i="32"/>
  <c r="K167" i="32"/>
  <c r="K277" i="32"/>
  <c r="K276" i="32"/>
  <c r="K122" i="32"/>
  <c r="K121" i="32"/>
  <c r="K116" i="32"/>
  <c r="K302" i="32"/>
  <c r="K301" i="32"/>
  <c r="K228" i="32"/>
  <c r="K221" i="32"/>
  <c r="K176" i="32"/>
  <c r="K107" i="32"/>
  <c r="K214" i="32"/>
  <c r="K86" i="32"/>
  <c r="K85" i="32"/>
  <c r="K205" i="32"/>
  <c r="K204" i="32"/>
  <c r="K153" i="32"/>
  <c r="K72" i="32"/>
  <c r="K71" i="32"/>
  <c r="K138" i="32"/>
  <c r="K222" i="32"/>
  <c r="K261" i="32"/>
  <c r="K260" i="32"/>
  <c r="K52" i="32"/>
  <c r="K158" i="32"/>
  <c r="K139" i="32"/>
  <c r="K70" i="32"/>
  <c r="K69" i="32"/>
  <c r="K38" i="32"/>
  <c r="K290" i="32"/>
  <c r="K289" i="32"/>
  <c r="K160" i="32"/>
  <c r="K76" i="32"/>
  <c r="K128" i="32"/>
  <c r="K126" i="32"/>
  <c r="K163" i="32"/>
  <c r="K279" i="32"/>
  <c r="K278" i="32"/>
  <c r="K322" i="32"/>
  <c r="K321" i="32"/>
  <c r="K41" i="32"/>
  <c r="K216" i="32"/>
  <c r="K224" i="32"/>
  <c r="K223" i="32"/>
  <c r="K241" i="32"/>
  <c r="K271" i="32"/>
  <c r="K270" i="32"/>
  <c r="K244" i="32"/>
  <c r="K91" i="32"/>
  <c r="K90" i="32"/>
  <c r="K64" i="32"/>
  <c r="K63" i="32"/>
  <c r="K89" i="32"/>
  <c r="K88" i="32"/>
  <c r="K101" i="32"/>
  <c r="K100" i="32"/>
  <c r="K145" i="32"/>
  <c r="K144" i="32"/>
  <c r="K30" i="32"/>
  <c r="K53" i="32"/>
  <c r="K220" i="32"/>
  <c r="K320" i="32"/>
  <c r="K319" i="32"/>
  <c r="K51" i="32"/>
  <c r="K48" i="32"/>
  <c r="K44" i="32"/>
  <c r="K43" i="32"/>
  <c r="K288" i="32"/>
  <c r="K287" i="32"/>
  <c r="K98" i="32"/>
  <c r="K97" i="32"/>
  <c r="K94" i="32"/>
  <c r="K93" i="32"/>
  <c r="K84" i="32"/>
  <c r="K83" i="32"/>
  <c r="K236" i="32"/>
  <c r="K193" i="32"/>
  <c r="K192" i="32"/>
  <c r="K266" i="32"/>
  <c r="K265" i="32"/>
  <c r="K264" i="32"/>
  <c r="K170" i="32"/>
  <c r="K115" i="32"/>
  <c r="K114" i="32"/>
  <c r="K228" i="31"/>
  <c r="K206" i="31"/>
  <c r="K205" i="31"/>
  <c r="K49" i="31"/>
  <c r="K27" i="31"/>
  <c r="K215" i="31"/>
  <c r="K52" i="31"/>
  <c r="K151" i="31"/>
  <c r="K132" i="31"/>
  <c r="K169" i="31"/>
  <c r="K167" i="31"/>
  <c r="K183" i="31"/>
  <c r="K182" i="31"/>
  <c r="K64" i="31"/>
  <c r="K63" i="31"/>
  <c r="K261" i="31"/>
  <c r="K260" i="31"/>
  <c r="K101" i="31"/>
  <c r="K100" i="31"/>
  <c r="K159" i="31"/>
  <c r="K135" i="31"/>
  <c r="K251" i="31"/>
  <c r="K250" i="31"/>
  <c r="K140" i="31"/>
  <c r="K162" i="31"/>
  <c r="K165" i="31"/>
  <c r="K234" i="31"/>
  <c r="K106" i="31"/>
  <c r="K142" i="31"/>
  <c r="K141" i="31"/>
  <c r="K253" i="31"/>
  <c r="K252" i="31"/>
  <c r="K217" i="31"/>
  <c r="K214" i="31"/>
  <c r="K320" i="31"/>
  <c r="K319" i="31"/>
  <c r="K173" i="31"/>
  <c r="K172" i="31"/>
  <c r="K22" i="31"/>
  <c r="K326" i="31"/>
  <c r="K325" i="31"/>
  <c r="K324" i="31"/>
  <c r="K323" i="31"/>
  <c r="K108" i="31"/>
  <c r="K202" i="31"/>
  <c r="K201" i="31"/>
  <c r="K221" i="31"/>
  <c r="K66" i="31"/>
  <c r="K65" i="31"/>
  <c r="K58" i="31"/>
  <c r="K216" i="31"/>
  <c r="K194" i="31"/>
  <c r="K193" i="31"/>
  <c r="K286" i="31"/>
  <c r="K285" i="31"/>
  <c r="K122" i="31"/>
  <c r="K121" i="31"/>
  <c r="K113" i="31"/>
  <c r="K112" i="31"/>
  <c r="K56" i="31"/>
  <c r="K40" i="31"/>
  <c r="K70" i="31"/>
  <c r="K69" i="31"/>
  <c r="K288" i="31"/>
  <c r="K287" i="31"/>
  <c r="K161" i="31"/>
  <c r="K227" i="31"/>
  <c r="K127" i="31"/>
  <c r="K212" i="31"/>
  <c r="K277" i="31"/>
  <c r="K276" i="31"/>
  <c r="K315" i="31"/>
  <c r="K129" i="31"/>
  <c r="K89" i="31"/>
  <c r="K88" i="31"/>
  <c r="K62" i="31"/>
  <c r="K61" i="31"/>
  <c r="K181" i="31"/>
  <c r="K180" i="31"/>
  <c r="K98" i="31"/>
  <c r="K97" i="31"/>
  <c r="K92" i="31"/>
  <c r="K41" i="31"/>
  <c r="K175" i="31"/>
  <c r="K230" i="31"/>
  <c r="K235" i="31"/>
  <c r="K155" i="31"/>
  <c r="K192" i="31"/>
  <c r="K191" i="31"/>
  <c r="K50" i="31"/>
  <c r="K211" i="31"/>
  <c r="K210" i="31"/>
  <c r="K105" i="31"/>
  <c r="K242" i="31"/>
  <c r="K236" i="31"/>
  <c r="K44" i="31"/>
  <c r="K43" i="31"/>
  <c r="K79" i="31"/>
  <c r="K78" i="31"/>
  <c r="K28" i="31"/>
  <c r="K223" i="31"/>
  <c r="K316" i="31"/>
  <c r="K314" i="31"/>
  <c r="K118" i="31"/>
  <c r="K117" i="31"/>
  <c r="K57" i="31"/>
  <c r="K134" i="31"/>
  <c r="K247" i="31"/>
  <c r="K246" i="31"/>
  <c r="K25" i="31"/>
  <c r="K293" i="31"/>
  <c r="K292" i="31"/>
  <c r="K60" i="31"/>
  <c r="K59" i="31"/>
  <c r="K86" i="31"/>
  <c r="K85" i="31"/>
  <c r="K82" i="31"/>
  <c r="K222" i="31"/>
  <c r="K111" i="31"/>
  <c r="K110" i="31"/>
  <c r="K303" i="31"/>
  <c r="K302" i="31"/>
  <c r="K220" i="31"/>
  <c r="K130" i="31"/>
  <c r="K312" i="31"/>
  <c r="K311" i="31"/>
  <c r="K310" i="31"/>
  <c r="K296" i="31"/>
  <c r="K295" i="31"/>
  <c r="K34" i="31"/>
  <c r="K33" i="31"/>
  <c r="K249" i="31"/>
  <c r="K248" i="31"/>
  <c r="K273" i="31"/>
  <c r="K272" i="31"/>
  <c r="K84" i="31"/>
  <c r="K83" i="31"/>
  <c r="K36" i="31"/>
  <c r="K35" i="31"/>
  <c r="K133" i="31"/>
  <c r="K231" i="31"/>
  <c r="K107" i="31"/>
  <c r="K264" i="31"/>
  <c r="K178" i="31"/>
  <c r="K177" i="31"/>
  <c r="K163" i="31"/>
  <c r="K72" i="31"/>
  <c r="K71" i="31"/>
  <c r="K124" i="31"/>
  <c r="K123" i="31"/>
  <c r="K158" i="31"/>
  <c r="K120" i="31"/>
  <c r="K119" i="31"/>
  <c r="K91" i="31"/>
  <c r="K90" i="31"/>
  <c r="K269" i="31"/>
  <c r="K268" i="31"/>
  <c r="K265" i="31"/>
  <c r="K81" i="31"/>
  <c r="K80" i="31"/>
  <c r="K76" i="31"/>
  <c r="K204" i="31"/>
  <c r="K203" i="31"/>
  <c r="K279" i="31"/>
  <c r="K278" i="31"/>
  <c r="K77" i="31"/>
  <c r="K190" i="31"/>
  <c r="K189" i="31"/>
  <c r="K284" i="31"/>
  <c r="K283" i="31"/>
  <c r="K282" i="31"/>
  <c r="K145" i="31"/>
  <c r="K144" i="31"/>
  <c r="K38" i="31"/>
  <c r="K233" i="31"/>
  <c r="K74" i="31"/>
  <c r="K73" i="31"/>
  <c r="K152" i="31"/>
  <c r="K168" i="31"/>
  <c r="K267" i="31"/>
  <c r="K266" i="31"/>
  <c r="K213" i="31"/>
  <c r="K138" i="31"/>
  <c r="K156" i="31"/>
  <c r="K318" i="31"/>
  <c r="K317" i="31"/>
  <c r="K24" i="31"/>
  <c r="K39" i="31"/>
  <c r="K37" i="31"/>
  <c r="K309" i="31"/>
  <c r="K308" i="31"/>
  <c r="K166" i="31"/>
  <c r="K164" i="31"/>
  <c r="K94" i="31"/>
  <c r="K93" i="31"/>
  <c r="K29" i="31"/>
  <c r="K275" i="31"/>
  <c r="K274" i="31"/>
  <c r="K48" i="31"/>
  <c r="K96" i="31"/>
  <c r="K95" i="31"/>
  <c r="K47" i="31"/>
  <c r="K149" i="31"/>
  <c r="K148" i="31"/>
  <c r="K185" i="31"/>
  <c r="K184" i="31"/>
  <c r="K147" i="31"/>
  <c r="K146" i="31"/>
  <c r="K153" i="31"/>
  <c r="K136" i="31"/>
  <c r="K307" i="31"/>
  <c r="K306" i="31"/>
  <c r="K219" i="31"/>
  <c r="K239" i="31"/>
  <c r="K238" i="31"/>
  <c r="K322" i="31"/>
  <c r="K321" i="31"/>
  <c r="K139" i="31"/>
  <c r="K199" i="31"/>
  <c r="K198" i="31"/>
  <c r="K197" i="31"/>
  <c r="K263" i="31"/>
  <c r="K262" i="31"/>
  <c r="K109" i="31"/>
  <c r="K104" i="31"/>
  <c r="K160" i="31"/>
  <c r="K157" i="31"/>
  <c r="K53" i="31"/>
  <c r="K240" i="31"/>
  <c r="K128" i="31"/>
  <c r="K226" i="31"/>
  <c r="K243" i="31"/>
  <c r="K241" i="31"/>
  <c r="K103" i="31"/>
  <c r="K102" i="31"/>
  <c r="K229" i="31"/>
  <c r="K256" i="31"/>
  <c r="K32" i="31"/>
  <c r="K31" i="31"/>
  <c r="K46" i="31"/>
  <c r="K51" i="31"/>
  <c r="K30" i="31"/>
  <c r="K257" i="31"/>
  <c r="K300" i="31"/>
  <c r="K299" i="31"/>
  <c r="K23" i="31"/>
  <c r="K208" i="31"/>
  <c r="K207" i="31"/>
  <c r="K200" i="31"/>
  <c r="K291" i="31"/>
  <c r="K290" i="31"/>
  <c r="K289" i="31"/>
  <c r="K196" i="31"/>
  <c r="K195" i="31"/>
  <c r="K188" i="31"/>
  <c r="K245" i="31"/>
  <c r="K244" i="31"/>
  <c r="K298" i="31"/>
  <c r="K297" i="31"/>
  <c r="K259" i="31"/>
  <c r="K258" i="31"/>
  <c r="K176" i="31"/>
  <c r="K174" i="31"/>
  <c r="K171" i="31"/>
  <c r="K305" i="31"/>
  <c r="K304" i="31"/>
  <c r="K137" i="31"/>
  <c r="K187" i="31"/>
  <c r="K186" i="31"/>
  <c r="K281" i="31"/>
  <c r="K280" i="31"/>
  <c r="K115" i="31"/>
  <c r="K75" i="31"/>
  <c r="K55" i="31"/>
  <c r="K54" i="31"/>
  <c r="K154" i="31"/>
  <c r="K87" i="31"/>
  <c r="G13" i="30"/>
  <c r="G26" i="30"/>
  <c r="G25" i="30"/>
  <c r="G24" i="30"/>
  <c r="G23" i="30"/>
  <c r="G20" i="30"/>
  <c r="G19" i="30"/>
  <c r="K164" i="32"/>
  <c r="K55" i="32"/>
  <c r="K54" i="32"/>
  <c r="K21" i="32"/>
  <c r="K154" i="32"/>
  <c r="K201" i="32"/>
  <c r="K26" i="32"/>
  <c r="K104" i="32"/>
  <c r="K99" i="32"/>
  <c r="K175" i="32"/>
  <c r="K172" i="32"/>
  <c r="K75" i="32"/>
  <c r="K68" i="32"/>
  <c r="K82" i="32"/>
  <c r="K219" i="32"/>
  <c r="K168" i="32"/>
  <c r="K226" i="32"/>
  <c r="K131" i="32"/>
  <c r="K125" i="32"/>
  <c r="K303" i="32"/>
  <c r="K150" i="32"/>
  <c r="K189" i="32"/>
  <c r="K233" i="32"/>
  <c r="K284" i="32"/>
  <c r="K58" i="32"/>
  <c r="K296" i="32"/>
  <c r="K242" i="32"/>
  <c r="K238" i="32"/>
  <c r="K291" i="32"/>
  <c r="K37" i="32"/>
  <c r="K215" i="32"/>
  <c r="K267" i="32"/>
  <c r="K273" i="32"/>
  <c r="K180" i="32"/>
  <c r="K157" i="32"/>
  <c r="K211" i="32"/>
  <c r="K256" i="32"/>
  <c r="K315" i="32"/>
  <c r="K92" i="32"/>
  <c r="K45" i="32"/>
  <c r="K42" i="32"/>
  <c r="K87" i="32"/>
  <c r="K126" i="31"/>
  <c r="K21" i="31"/>
  <c r="K116" i="31"/>
  <c r="K218" i="31"/>
  <c r="K209" i="31"/>
  <c r="K232" i="31"/>
  <c r="K68" i="31"/>
  <c r="K150" i="31"/>
  <c r="K143" i="31"/>
  <c r="K271" i="31"/>
  <c r="K114" i="31"/>
  <c r="K225" i="31"/>
  <c r="K179" i="31"/>
  <c r="K45" i="31"/>
  <c r="K42" i="31"/>
  <c r="K313" i="31"/>
  <c r="K131" i="31"/>
  <c r="K125" i="31"/>
  <c r="K294" i="31"/>
  <c r="K301" i="31"/>
  <c r="K26" i="31"/>
  <c r="K237" i="31"/>
  <c r="K255" i="31"/>
  <c r="K254" i="31"/>
  <c r="K99" i="31"/>
  <c r="G12" i="30"/>
  <c r="G31" i="30"/>
  <c r="G14" i="30"/>
  <c r="K20" i="32"/>
  <c r="K19" i="32"/>
  <c r="K225" i="32"/>
  <c r="K143" i="32"/>
  <c r="K67" i="32"/>
  <c r="K255" i="32"/>
  <c r="K272" i="32"/>
  <c r="K210" i="32"/>
  <c r="K171" i="32"/>
  <c r="K224" i="31"/>
  <c r="K20" i="31"/>
  <c r="K19" i="31"/>
  <c r="K270" i="31"/>
  <c r="K67" i="31"/>
  <c r="K170" i="31"/>
  <c r="K18" i="32"/>
  <c r="K18" i="31"/>
  <c r="B229" i="12" l="1"/>
  <c r="B156" i="12"/>
  <c r="B202" i="12"/>
  <c r="B83" i="12"/>
  <c r="B9" i="12"/>
  <c r="B74" i="12"/>
  <c r="B200" i="12"/>
  <c r="B90" i="12"/>
  <c r="B91" i="12"/>
  <c r="B199" i="12"/>
  <c r="B92" i="12"/>
  <c r="B44" i="12"/>
  <c r="B14" i="12"/>
  <c r="B131" i="12"/>
  <c r="B201" i="12"/>
  <c r="B43" i="12"/>
  <c r="B130" i="12"/>
  <c r="B42" i="12"/>
  <c r="B129" i="12"/>
  <c r="B242" i="12"/>
  <c r="B82" i="12"/>
  <c r="B114" i="12"/>
  <c r="B66" i="12"/>
  <c r="B177" i="12"/>
  <c r="B67" i="12"/>
  <c r="B165" i="12"/>
  <c r="B230" i="12"/>
  <c r="B51" i="12"/>
  <c r="B30" i="12"/>
  <c r="B166" i="12"/>
  <c r="B32" i="12"/>
  <c r="B217" i="12"/>
  <c r="B233" i="12"/>
  <c r="B216" i="12"/>
  <c r="B222" i="12"/>
  <c r="B57" i="12"/>
  <c r="B116" i="12"/>
  <c r="B77" i="12"/>
  <c r="B11" i="12"/>
  <c r="B225" i="12"/>
  <c r="B10" i="12"/>
  <c r="B224" i="12"/>
  <c r="B249" i="12"/>
  <c r="B12" i="12"/>
  <c r="B76" i="12"/>
  <c r="B78" i="12"/>
  <c r="B232" i="12"/>
  <c r="B226" i="12"/>
  <c r="B55" i="12"/>
  <c r="B56" i="12"/>
  <c r="B54" i="12"/>
  <c r="B35" i="12"/>
  <c r="B231" i="12"/>
  <c r="B79" i="12"/>
  <c r="B168" i="12"/>
  <c r="B53" i="12"/>
  <c r="B34" i="12"/>
  <c r="B75" i="12"/>
  <c r="B31" i="12"/>
  <c r="B212" i="12"/>
  <c r="B246" i="12"/>
  <c r="B33" i="12"/>
  <c r="B52" i="12"/>
  <c r="I340" i="10"/>
  <c r="I337" i="10"/>
  <c r="I338" i="10"/>
  <c r="I339" i="10"/>
  <c r="I322" i="10"/>
  <c r="I321" i="10"/>
  <c r="I320" i="10"/>
  <c r="I323" i="10"/>
  <c r="I324" i="10"/>
  <c r="I325" i="10"/>
  <c r="I328" i="10"/>
  <c r="I329" i="10"/>
  <c r="I330" i="10"/>
  <c r="I331" i="10"/>
  <c r="I269" i="10"/>
  <c r="I270" i="10"/>
  <c r="I271" i="10"/>
  <c r="I225" i="10"/>
  <c r="I244" i="10"/>
  <c r="I243" i="10"/>
  <c r="I245" i="10"/>
  <c r="I233" i="10"/>
  <c r="I234" i="10"/>
  <c r="I235" i="10"/>
  <c r="I236" i="10"/>
  <c r="I237" i="10"/>
  <c r="I232" i="10"/>
  <c r="I238" i="10"/>
  <c r="I230" i="10"/>
  <c r="I231" i="10"/>
  <c r="I227" i="10"/>
  <c r="I228" i="10"/>
  <c r="I229" i="10"/>
  <c r="I239" i="10"/>
  <c r="I240" i="10"/>
  <c r="I241" i="10"/>
  <c r="I242" i="10"/>
  <c r="I246" i="10"/>
  <c r="I247" i="10"/>
  <c r="I248" i="10"/>
  <c r="B225" i="10"/>
  <c r="B222" i="10"/>
  <c r="I183" i="10"/>
  <c r="I185" i="10"/>
  <c r="I184" i="10"/>
  <c r="I108" i="10"/>
  <c r="I109" i="10"/>
  <c r="I111" i="10"/>
  <c r="I110" i="10"/>
  <c r="I106" i="10"/>
  <c r="I107" i="10"/>
  <c r="I105" i="10"/>
  <c r="I103" i="10"/>
  <c r="I104" i="10"/>
  <c r="I101" i="10"/>
  <c r="I102" i="10"/>
  <c r="I112" i="10"/>
  <c r="I113" i="10"/>
  <c r="I114" i="10"/>
  <c r="I97" i="10"/>
  <c r="I96" i="10"/>
  <c r="I98" i="10"/>
  <c r="I99" i="10"/>
  <c r="I100" i="10"/>
  <c r="B72" i="10"/>
  <c r="B59" i="10"/>
  <c r="B93" i="10"/>
  <c r="B81" i="10"/>
  <c r="B57" i="10"/>
  <c r="B45" i="10"/>
  <c r="B116" i="10"/>
  <c r="B104" i="10"/>
  <c r="B92" i="10"/>
  <c r="B80" i="10"/>
  <c r="B68" i="10"/>
  <c r="B56" i="10"/>
  <c r="B44" i="10"/>
  <c r="B15" i="10"/>
  <c r="B60" i="10"/>
  <c r="B95" i="10"/>
  <c r="B47" i="10"/>
  <c r="B94" i="10"/>
  <c r="B58" i="10"/>
  <c r="B117" i="10"/>
  <c r="B115" i="10"/>
  <c r="B103" i="10"/>
  <c r="B91" i="10"/>
  <c r="B79" i="10"/>
  <c r="B67" i="10"/>
  <c r="B55" i="10"/>
  <c r="B43" i="10"/>
  <c r="B75" i="10"/>
  <c r="B114" i="10"/>
  <c r="B102" i="10"/>
  <c r="B90" i="10"/>
  <c r="B78" i="10"/>
  <c r="B66" i="10"/>
  <c r="B54" i="10"/>
  <c r="B42" i="10"/>
  <c r="B108" i="10"/>
  <c r="B48" i="10"/>
  <c r="B83" i="10"/>
  <c r="B82" i="10"/>
  <c r="B113" i="10"/>
  <c r="B101" i="10"/>
  <c r="B89" i="10"/>
  <c r="B77" i="10"/>
  <c r="B65" i="10"/>
  <c r="B53" i="10"/>
  <c r="B41" i="10"/>
  <c r="B84" i="10"/>
  <c r="B107" i="10"/>
  <c r="B71" i="10"/>
  <c r="B106" i="10"/>
  <c r="B46" i="10"/>
  <c r="B14" i="10"/>
  <c r="B112" i="10"/>
  <c r="B100" i="10"/>
  <c r="B88" i="10"/>
  <c r="B76" i="10"/>
  <c r="B64" i="10"/>
  <c r="B52" i="10"/>
  <c r="B40" i="10"/>
  <c r="B105" i="10"/>
  <c r="B96" i="10"/>
  <c r="B70" i="10"/>
  <c r="B69" i="10"/>
  <c r="I54" i="10"/>
  <c r="I55" i="10"/>
  <c r="I53" i="10"/>
  <c r="I38" i="10"/>
  <c r="I37" i="10"/>
  <c r="I39" i="10"/>
  <c r="I34" i="10"/>
  <c r="I35" i="10"/>
  <c r="I36" i="10"/>
  <c r="I29" i="10"/>
  <c r="I30" i="10"/>
  <c r="I21" i="10"/>
  <c r="I20" i="10"/>
  <c r="I28" i="10"/>
  <c r="I31" i="10"/>
  <c r="I32" i="10"/>
  <c r="I33" i="10"/>
  <c r="I17" i="10"/>
  <c r="I18" i="10"/>
  <c r="I19" i="10"/>
  <c r="B34" i="10"/>
  <c r="B17" i="10"/>
  <c r="B18" i="10"/>
  <c r="B32" i="10"/>
  <c r="B33" i="10"/>
  <c r="B31" i="10"/>
  <c r="B30" i="10"/>
  <c r="B20" i="10"/>
  <c r="B19" i="10"/>
  <c r="B28" i="10"/>
  <c r="I11" i="10"/>
  <c r="I9" i="10"/>
  <c r="I10" i="10"/>
  <c r="I12" i="10"/>
  <c r="I13" i="10"/>
  <c r="I14" i="10"/>
  <c r="B10" i="10"/>
  <c r="B73" i="1"/>
  <c r="B49" i="1"/>
  <c r="B51" i="1"/>
  <c r="B40" i="1"/>
  <c r="V270" i="12"/>
  <c r="B48" i="12"/>
  <c r="B117" i="12"/>
  <c r="B258" i="12"/>
  <c r="B261" i="12"/>
  <c r="B254" i="12"/>
  <c r="B263" i="12"/>
  <c r="B252" i="12"/>
  <c r="B260" i="12"/>
  <c r="B253" i="12"/>
  <c r="B256" i="12"/>
  <c r="B255" i="12"/>
  <c r="B257" i="12"/>
  <c r="B259" i="12"/>
  <c r="B262" i="12"/>
  <c r="B27" i="12"/>
  <c r="B9" i="1"/>
  <c r="B182" i="12"/>
  <c r="B192" i="12"/>
  <c r="B71" i="12"/>
  <c r="B204" i="12"/>
  <c r="B29" i="12"/>
  <c r="B214" i="12"/>
  <c r="B39" i="12"/>
  <c r="B194" i="12"/>
  <c r="B205" i="12"/>
  <c r="B184" i="12"/>
  <c r="B110" i="12"/>
  <c r="B18" i="12"/>
  <c r="B191" i="12"/>
  <c r="B220" i="12"/>
  <c r="B219" i="12"/>
  <c r="B218" i="12"/>
  <c r="B215" i="12"/>
  <c r="B213" i="12"/>
  <c r="B70" i="12"/>
  <c r="B72" i="12"/>
  <c r="B73" i="12"/>
  <c r="B69" i="12"/>
  <c r="B210" i="12"/>
  <c r="B209" i="12"/>
  <c r="B208" i="12"/>
  <c r="B207" i="12"/>
  <c r="B206" i="12"/>
  <c r="B13" i="12"/>
  <c r="B197" i="12"/>
  <c r="B49" i="12"/>
  <c r="B28" i="12"/>
  <c r="B26" i="12"/>
  <c r="B25" i="12"/>
  <c r="B24" i="12"/>
  <c r="B23" i="12"/>
  <c r="B22" i="12"/>
  <c r="B21" i="12"/>
  <c r="B20" i="12"/>
  <c r="B19" i="12"/>
  <c r="B17" i="12"/>
  <c r="B38" i="12"/>
  <c r="B124" i="12"/>
  <c r="B269" i="12"/>
  <c r="B268" i="12"/>
  <c r="B77" i="1"/>
  <c r="B264" i="12"/>
  <c r="B190" i="12"/>
  <c r="B189" i="12"/>
  <c r="B188" i="12"/>
  <c r="B187" i="12"/>
  <c r="B186" i="12"/>
  <c r="B185" i="12"/>
  <c r="B183" i="12"/>
  <c r="B63" i="1"/>
  <c r="B81" i="1"/>
  <c r="B267" i="12"/>
  <c r="B74" i="1"/>
  <c r="B126" i="12"/>
  <c r="B125" i="12"/>
  <c r="B78" i="1"/>
  <c r="B203" i="12"/>
  <c r="B193" i="12"/>
  <c r="B195" i="12"/>
  <c r="B196" i="12"/>
  <c r="B10" i="40"/>
  <c r="B9" i="10"/>
  <c r="B35" i="1"/>
  <c r="Q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tc={C89E37BA-2D76-41D8-97E6-2577401DF09E}</author>
    <author>tc={4AC9A69E-C953-4EA9-870C-3D4EFFCC819D}</author>
  </authors>
  <commentList>
    <comment ref="H8" authorId="0" shapeId="0" xr:uid="{00000000-0006-0000-0200-00000100000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 ref="I48" authorId="1" shapeId="0" xr:uid="{C89E37BA-2D76-41D8-97E6-2577401DF09E}">
      <text>
        <t>[Comentario encadenado]
Tu versión de Excel te permite leer este comentario encadenado; sin embargo, las ediciones que se apliquen se quitarán si el archivo se abre en una versión más reciente de Excel. Más información: https://go.microsoft.com/fwlink/?linkid=870924
Comentario:
    Se agrego esta actividad</t>
      </text>
    </comment>
    <comment ref="I117" authorId="2" shapeId="0" xr:uid="{4AC9A69E-C953-4EA9-870C-3D4EFFCC819D}">
      <text>
        <t>[Comentario encadenado]
Tu versión de Excel te permite leer este comentario encadenado; sin embargo, las ediciones que se apliquen se quitarán si el archivo se abre en una versión más reciente de Excel. Más información: https://go.microsoft.com/fwlink/?linkid=870924
Comentario:
    Actividad agregada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700-000001000000}">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9EE8889-A8F3-4283-A9FC-56449FAF4BED}"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F01545B6-FC1A-4091-B8F5-653251466732}"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1"/>
        </x15:connection>
      </ext>
    </extLst>
  </connection>
  <connection id="3" xr16:uid="{5B7BFB54-A7D6-4538-B246-A306C1A3B165}"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1"/>
        </x15:connection>
      </ext>
    </extLst>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<sst xmlns="http://schemas.openxmlformats.org/spreadsheetml/2006/main" count="8787" uniqueCount="2758">
  <si>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</si>
  <si>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</si>
  <si>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</si>
  <si>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</si>
  <si>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</si>
  <si>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</si>
  <si>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</si>
  <si>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</si>
  <si>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</si>
  <si>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</si>
  <si>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</si>
  <si>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</si>
  <si>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</si>
  <si>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</si>
  <si>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</si>
  <si>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</si>
  <si>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</si>
  <si>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</si>
  <si>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</si>
  <si>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</si>
  <si>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</si>
  <si>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</si>
  <si>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</si>
  <si>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</si>
  <si>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</si>
  <si>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</si>
  <si>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</si>
  <si>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</si>
  <si>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</si>
  <si>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</si>
  <si>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</si>
  <si>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</si>
  <si>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</si>
  <si>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</si>
  <si>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</si>
  <si>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</si>
  <si>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</si>
  <si>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</si>
  <si>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</si>
  <si>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</si>
  <si>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</si>
  <si>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</si>
  <si>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</si>
  <si>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Monitoreo Calidad de los Servicios de Salud (MCS)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</si>
  <si>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</si>
  <si>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</si>
  <si>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</si>
  <si>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</si>
  <si>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</si>
  <si>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</si>
  <si>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</si>
  <si>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</si>
  <si>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</si>
  <si>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Compras y Contrataciones (DCC)</t>
  </si>
  <si>
    <t>Archivo y Correspondencia (DAC)</t>
  </si>
  <si>
    <t>Servicios Generales (DSG)</t>
  </si>
  <si>
    <t>Activo Fijo (DAF)</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</si>
  <si>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</si>
  <si>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</si>
  <si>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</si>
  <si>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</si>
  <si>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</si>
  <si>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</si>
  <si>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</si>
  <si>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</si>
  <si>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</si>
  <si>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</si>
  <si>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</si>
  <si>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</si>
  <si>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</si>
  <si>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</si>
  <si>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</si>
  <si>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</si>
  <si>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</si>
  <si>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</si>
  <si>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</si>
  <si>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</si>
  <si>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</si>
  <si>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</si>
  <si>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</si>
  <si>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</si>
  <si>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</si>
  <si>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</si>
  <si>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</si>
  <si>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</si>
  <si>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</si>
  <si>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</si>
  <si>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 xml:space="preserve">Año del POA:  </t>
  </si>
  <si>
    <t xml:space="preserve">Servicio Regional de Salud:  </t>
  </si>
  <si>
    <t>SNS - Dirección Central</t>
  </si>
  <si>
    <t xml:space="preserve">Plan Operativo Anual </t>
  </si>
  <si>
    <t xml:space="preserve">Estructura:  </t>
  </si>
  <si>
    <t>Dirección</t>
  </si>
  <si>
    <t xml:space="preserve">Identificación de Productos/Resultados </t>
  </si>
  <si>
    <t>ID_Dependendencia</t>
  </si>
  <si>
    <t>POA</t>
  </si>
  <si>
    <t>SRS</t>
  </si>
  <si>
    <t>AREA</t>
  </si>
  <si>
    <t>Eje Estratégico</t>
  </si>
  <si>
    <t>Cod_LE</t>
  </si>
  <si>
    <t>Objetivo</t>
  </si>
  <si>
    <t>Cod_Obj</t>
  </si>
  <si>
    <t>Resultado esperado</t>
  </si>
  <si>
    <t>Productos</t>
  </si>
  <si>
    <t>Indicador</t>
  </si>
  <si>
    <t>Unidad de medida</t>
  </si>
  <si>
    <t>Línea Base</t>
  </si>
  <si>
    <t>Meta</t>
  </si>
  <si>
    <t>Supuestos</t>
  </si>
  <si>
    <t>Dependencia responsable</t>
  </si>
  <si>
    <t>LE.1 - Desarrollo y fortalecimiento de las redes integradas de servicios de salud fundamentada en el Modelo de Atención</t>
  </si>
  <si>
    <t>1.1   Fortalecer los niveles de atención priorizando el Primer Nivel de Atención, incrementando su capacidad de resolución para satisfacer eficientemente las necesidades de salud de la población.</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</si>
  <si>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</si>
  <si>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1.1.1.1 Aumento de la cobertura de Adscripción en el PNA</t>
  </si>
  <si>
    <t>Porcentaje de población adscrita al primer nivel de atención (registrado en SIRPAFF)</t>
  </si>
  <si>
    <t>Porcentaje</t>
  </si>
  <si>
    <t>6,9 
(2023)</t>
  </si>
  <si>
    <t>Primer Nivel</t>
  </si>
  <si>
    <t>Cobertura de UNAP respecto a la sectorización vigente</t>
  </si>
  <si>
    <t>69,8 
(2023)</t>
  </si>
  <si>
    <t>1.1.1.2 Fortalecimiento del Primer Nivel de Atención sustentado en la implementación del Modelo de Atención</t>
  </si>
  <si>
    <t>Proporción de consultas del SNS realizadas en el primer nivel de atención</t>
  </si>
  <si>
    <t>36,5 
(2023)</t>
  </si>
  <si>
    <t>Porcentaje de puérperas que recibió visita domiciliaria en las primeras 72 horas de regresar a su casa</t>
  </si>
  <si>
    <t>S/D</t>
  </si>
  <si>
    <t>Porcentaje de recién nacidos que recibió visita domiciliaria en las primeras 72 horas de regresar a su casa</t>
  </si>
  <si>
    <t>Proporción de mujeres embarazadas que recibieron primer control prenatal antes de la semana 15 de gestación</t>
  </si>
  <si>
    <t>50,00
(2022)</t>
  </si>
  <si>
    <t>1.1.1.3 Despliegue del programa salud escolar</t>
  </si>
  <si>
    <t>Proporción de estudiantes beneficiados respecto a la matrícula total</t>
  </si>
  <si>
    <t>Primer Nivel
Laboratorio e Imágenes</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</si>
  <si>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</si>
  <si>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1.1.2.1 Programa de Fortalecimiento del  Nivel Especializado </t>
  </si>
  <si>
    <t>Porcentaje de ocupación hospitalaria</t>
  </si>
  <si>
    <t>51,05
(2024)</t>
  </si>
  <si>
    <t>Centros Hospitalarios</t>
  </si>
  <si>
    <t>1.1.2.2 Operaciones de emergencias y gestión de riesgos</t>
  </si>
  <si>
    <t>Porcentaje de Hospitales con Plan Hospitalario de Emergencia y Desastres aprobado</t>
  </si>
  <si>
    <t>98,96 
(2023)</t>
  </si>
  <si>
    <t>1.1.2.3 Implementación de la estrategia HEARTS para la prevención y control de las enfermedades crónicas no transmisibles (ECNT) implementada.</t>
  </si>
  <si>
    <t>Porcentaje de individuos diagnosticados con Diabetes tipo II en seguimiento y tratamiento, según protocolo</t>
  </si>
  <si>
    <t>82,5 
(2023)</t>
  </si>
  <si>
    <t>Primer Nivel
Gestión Clínica</t>
  </si>
  <si>
    <t>Porcentaje de individuos diagnosticados con Hipertension en seguimiento y tratamiento, según protocolo</t>
  </si>
  <si>
    <t>86
(2023)</t>
  </si>
  <si>
    <t>Porcentaje de mujeres mayores de 40 años que han realizado mamografía en el último año</t>
  </si>
  <si>
    <t>1.8 
(2023)</t>
  </si>
  <si>
    <t>2.00</t>
  </si>
  <si>
    <t>Gestión Clínica
Materno-Infantil y Adolescente
Laboratorio e Imágenes
Centros Hospitalarios</t>
  </si>
  <si>
    <t>Porcentaje de mujeres que han realizado Papanicolaou en el último año</t>
  </si>
  <si>
    <t>3.78
(2023)</t>
  </si>
  <si>
    <t>4.71</t>
  </si>
  <si>
    <t>Gestión Clínica
Materno-Infantil y Adolescente
Laboratorio e Imágenes
Primer Nivel
Centros Hospitalarios</t>
  </si>
  <si>
    <t>Porcentaje de hombres que han realizado examen de próstata en el último año</t>
  </si>
  <si>
    <t>1.12
(2023)</t>
  </si>
  <si>
    <t>1.16</t>
  </si>
  <si>
    <t>Gestión Clínica
Laboratorio e Imágenes
Centros Hospitalarios</t>
  </si>
  <si>
    <t>1.1.2.4 Fortalecimiento de la atención integral a menores de 5 años</t>
  </si>
  <si>
    <t>Proporción de consultas crecimiento y desarrollo realizadas a menores de 5 años.</t>
  </si>
  <si>
    <t>Primer Nivel
Materno-Infantil y Adolescente</t>
  </si>
  <si>
    <t>1.1.2.5 Fotalecimiento de los servicios de la red de servicios de Salud Mental</t>
  </si>
  <si>
    <t>Porcentaje de Consultas de Salud Mental en la Red Pública</t>
  </si>
  <si>
    <t>2,22 
(2023)</t>
  </si>
  <si>
    <t>Gestión Clínica</t>
  </si>
  <si>
    <t>1.1.2.6 Seguimiento a la aplicación de los protocolos de las enfermedades zoonóticas</t>
  </si>
  <si>
    <t>Porcentaje de casos notificados y controlados según protocolo.</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</si>
  <si>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</si>
  <si>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</si>
  <si>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Partos Vía Cesárea en el sector público (%)</t>
  </si>
  <si>
    <t>48,83 
(2023)</t>
  </si>
  <si>
    <t xml:space="preserve">
Materno-Infantil y Adolescentes
Centros Hospitalarios
Gestión Clínica</t>
  </si>
  <si>
    <t>Partos en Adolescentes  en establecimientos de la red pública (%)</t>
  </si>
  <si>
    <t>18,42 
(2023)</t>
  </si>
  <si>
    <t xml:space="preserve">
Materno-Infantil y Adolescentes
Centros Hospitalarios</t>
  </si>
  <si>
    <t>Cobertura de uso de planificación familiar pos evento obstétrico</t>
  </si>
  <si>
    <t>17,6 
(2024)</t>
  </si>
  <si>
    <t xml:space="preserve">
Materno-Infantil y Adolescentes
Centros Hospitalarios
Primer Nivel</t>
  </si>
  <si>
    <t>1.1.3.2 Mejorar la atención de enfermedades transmisibles</t>
  </si>
  <si>
    <t>Porcentaje de personas con VIH diagnosticadas (% del total estimado).</t>
  </si>
  <si>
    <t>98,70
(2024)</t>
  </si>
  <si>
    <t>Primer Nivel
Gestión Clínica
Laboratorio e Imágenes</t>
  </si>
  <si>
    <t>Porcentaje de nuevos pacientes VIH en tratamiento</t>
  </si>
  <si>
    <t>79,6 
(2024)</t>
  </si>
  <si>
    <t>1.1.3.3 Fortalecimiento de la capacidad de los servicios de salud de VIH para garantizar la atencion integral y de calidad  centrada en el paciente de VIH para cumplir las metas 95-95-95 al 2030 y el PoR 42</t>
  </si>
  <si>
    <t>Porcentaje de adultos y niños activos en tratamiento Antiretroviral (TARV) del total de PVVIH estimados</t>
  </si>
  <si>
    <t>79.67
(2023)</t>
  </si>
  <si>
    <t>Porcentaje de adultos y niños que han iniciado tratamiento Antiretroviral (TARV) con una carga viral suprimida a 12 meses (&lt;1000 copias/ml)</t>
  </si>
  <si>
    <t>72.42
(2023)</t>
  </si>
  <si>
    <t>1.1.3.4 Fortalecimiento de la capacidad de respuesta para brindar atencion integral centrada en el paciente de Tb en todas sus fases para garantizar el cumplimiento de las metas de fin de la TB al 2030 y PoR 41</t>
  </si>
  <si>
    <t>Tasa de curación de casos nuevos de tuberculosis</t>
  </si>
  <si>
    <t>Tasa</t>
  </si>
  <si>
    <t>92
(2024)</t>
  </si>
  <si>
    <t>Porcentajes de pacientes con tuberculosis evaluados por psicología</t>
  </si>
  <si>
    <t>90,6 
(2024)</t>
  </si>
  <si>
    <t>1.2  Avanzar en la articulación de las redes de servicios, asegurando que la atención sea integral y acorde con las necesidades territoriales de la población.</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</si>
  <si>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</si>
  <si>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 xml:space="preserve">1.2.1.1 Desarrollo del Programa de Salud Bucal </t>
  </si>
  <si>
    <t>Incremento de los servicios odontológicos brindados</t>
  </si>
  <si>
    <t>22
(2023)</t>
  </si>
  <si>
    <t>Odontología</t>
  </si>
  <si>
    <t xml:space="preserve">1.2.1.2 Mejora del suministro y abastecimiento de medicamentos </t>
  </si>
  <si>
    <t xml:space="preserve">Porcentaje de disponibilidad de medicamentos trazadores uso Primer Nivel
</t>
  </si>
  <si>
    <t>Medicamentos e Insumos</t>
  </si>
  <si>
    <t>1.2.1.3 Ampliación y mejora de la provisión de servicios de apoyo diagnóstico  y laboratorio</t>
  </si>
  <si>
    <t>Incremento de las pruebas de laboratorio y de imágenes</t>
  </si>
  <si>
    <t>28
(2023)</t>
  </si>
  <si>
    <t>Laboratorios e Imágenes</t>
  </si>
  <si>
    <t>1.2.5  Aumentada la eficacia, eficiencia y equidad de la prestación de los servicios de salud a través de la reorganización y transformación de las estructuras de redes de servicios</t>
  </si>
  <si>
    <t>1.2.5.1 Implementación de la Metodología de la Gestión Productiva de Servicios de Salud</t>
  </si>
  <si>
    <t>Porcentaje de hospitales que aplican la metodología</t>
  </si>
  <si>
    <t>1.2.5.2 Despliegue de la Cartera de Servicios en la Red de Servicio Nacional de Salud</t>
  </si>
  <si>
    <t>Porcentaje de unidades que ofrecen la cartera completa de servicios.</t>
  </si>
  <si>
    <t>1.2.2  Garantizada la atención integral con calidad y oportunidad, mediante la coordinación clínica y asistencial de los servicios de salud</t>
  </si>
  <si>
    <t>1.2.2.1 Articulación de la Red SNS</t>
  </si>
  <si>
    <t>Referencias válidas</t>
  </si>
  <si>
    <t>Atención a los Usuarios
Gestión Clínica</t>
  </si>
  <si>
    <t>Contrareferencias efectivas</t>
  </si>
  <si>
    <t>1.2.2.2 Provisión de servicios de Salud Materno, Infantil y Adolescentes de Calidad</t>
  </si>
  <si>
    <t>Razón de mortalidad materna (por 100,000 nacidos vivos)</t>
  </si>
  <si>
    <t>Razón</t>
  </si>
  <si>
    <t>127.33
(2023)</t>
  </si>
  <si>
    <t>99.86</t>
  </si>
  <si>
    <t xml:space="preserve">Materno-Infantil y Adolescentes
Centros Hospitalarios
</t>
  </si>
  <si>
    <t>Tasa de mortalidad infantil (por 1,000 nacidos vivos)</t>
  </si>
  <si>
    <t>18.44
(2023)</t>
  </si>
  <si>
    <t>18.08</t>
  </si>
  <si>
    <t xml:space="preserve">Tasa de mortalidad, neonatal (por cada 1.000 nacidos vivos) </t>
  </si>
  <si>
    <t>14,36
(2023)</t>
  </si>
  <si>
    <t>13.94</t>
  </si>
  <si>
    <t>Promedio de cumplimiento de los criterios establecidos en los documentos normativos durante la atención al parto</t>
  </si>
  <si>
    <t>84.00 
(2024)</t>
  </si>
  <si>
    <t>Materno-Infantil y Adolescentes
Centros Hospitalarios
Calidad de los Servicios de Salud</t>
  </si>
  <si>
    <t>Promedio de cumplimiento de los criterios establecidos en los documentos normativos durante la atención al recién nacido</t>
  </si>
  <si>
    <t>90.00
(2024)</t>
  </si>
  <si>
    <t>Promedio de cumplimiento de los criterios establecidos en los documentos normativos durante la atención en la consulta prenatal</t>
  </si>
  <si>
    <t>77.00
(2024)</t>
  </si>
  <si>
    <t>Promedio de cumplimiento de los criterios establecidos en los documentos normativos durante la atención en preparto</t>
  </si>
  <si>
    <t>82.00
(2024)</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</si>
  <si>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</si>
  <si>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del Primer Nivel y Hospitalarios (priorizados según Reglamento Hospitalario 434-07)</t>
  </si>
  <si>
    <t>Porcentaje de hospitales que cumplen con los comités reglamentados</t>
  </si>
  <si>
    <t>Servicios de Salud
Centros Hospitalarios</t>
  </si>
  <si>
    <t>Porcentaje de UNAP con comité de salud conformado</t>
  </si>
  <si>
    <t>Servicios de Salud
Primer Nivel</t>
  </si>
  <si>
    <t>1.3  Asegurar la calidad de la atención y la seguridad del paciente, en el marco de los derechos de las personas, con el fin de aumentar la confianza y satisfacción de los usuarios de los servicios de salud.</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</si>
  <si>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</si>
  <si>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</si>
  <si>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Índice de satisfacción usuaria en la atención de salud del Nivel Complementario</t>
  </si>
  <si>
    <t>93.45
(2023)</t>
  </si>
  <si>
    <t>Atención a los Usuarios
Centros Hospitalarios</t>
  </si>
  <si>
    <t>Gestión Integral de Información</t>
  </si>
  <si>
    <t>Índice de satisfacción usuaria en la atención de salud del Primer Nivel de Atención</t>
  </si>
  <si>
    <t>95.15
(2023)</t>
  </si>
  <si>
    <t xml:space="preserve">Atención a los Usuarios
Primer Nivel </t>
  </si>
  <si>
    <t>1.3.3.2 Plan de Hostelería Hospitalaria</t>
  </si>
  <si>
    <t>Promedio de cumplimiento del indicador de higiene y ornato</t>
  </si>
  <si>
    <t>Servicios de Salud</t>
  </si>
  <si>
    <t>1.3.3.3 Garantizar el acceso y el seguimiento a los servicios de salud para personas victimas de violencia de género e intrafamiliar</t>
  </si>
  <si>
    <t>Porcentaje de casos con seguimiento integral.</t>
  </si>
  <si>
    <t>1.3.3.4 Incremento Cobertura de Registro Oportuno de Nacimientos</t>
  </si>
  <si>
    <t>Cobertura de registro certificados de nacidos vivos</t>
  </si>
  <si>
    <t>90 
(2024)</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</si>
  <si>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</si>
  <si>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</si>
  <si>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Número de auditorías realizadas según cronograma</t>
  </si>
  <si>
    <t>Calidad de los Servicios de Salud</t>
  </si>
  <si>
    <t>1.3.4.2 Prevención y Control del Riesgo Biológico</t>
  </si>
  <si>
    <t>Porcentaje de personal capacitado en protocolos de prevención de riesgos biológicos.</t>
  </si>
  <si>
    <t>Gestión y Control de la Planificación Institucional</t>
  </si>
  <si>
    <t>1.3.4.3 Seguimiento a la Habilitación de los Servicios de Salud</t>
  </si>
  <si>
    <t>Porcentaje de hospitales que han completado su proceso de autoevaluación para ser habilitados</t>
  </si>
  <si>
    <t>Porcentaje de CPN que han completado su proceso de autoevaluación para ser habilitados</t>
  </si>
  <si>
    <t>1.3.4.4 Continuidad implementacion de la Politica de estandar de los cuidados de enfemeria como indicadores de calidad</t>
  </si>
  <si>
    <t>Porcentaje de hospitales aplicando estándares de enfermería.</t>
  </si>
  <si>
    <t>Enfermería</t>
  </si>
  <si>
    <t>1.3.4.5 Vigilancia de las Infecciones Asociadas a la Atención</t>
  </si>
  <si>
    <t>Porcentaje de hospitales con Unidades de Vigilancia de Infecciones Asociadas a la Atención con equipos completos</t>
  </si>
  <si>
    <t>Calidad de los Servicios de Salud
Materno-Infantil y Adolescentes</t>
  </si>
  <si>
    <t>LE.2 - Fortalecimiento de la gestión y desarrollo de los recursos humanos.</t>
  </si>
  <si>
    <t>2.1  Desarrollar capacidades en los colaboradores de la red de salud, mediante la formación continua, para mejorar el desempeño laboral y alinearlo con las necesidades identificadas en cada nivel de atención.</t>
  </si>
  <si>
    <t>2.1.1  Incrementada las competencias y resolutividad de los colaboradores, de acuerdo a la complejidad de sus funciones, las necesidades de salud de la población y los compromisos del sector</t>
  </si>
  <si>
    <t xml:space="preserve">2.1.1.1 Programa de capacitación en los Cuidados de enfermería </t>
  </si>
  <si>
    <t>Número de capacitaciones realizadas sobre estándares.</t>
  </si>
  <si>
    <t>Unidad</t>
  </si>
  <si>
    <t>LE.3 - Fortalecimiento Institucional</t>
  </si>
  <si>
    <t>3.1  Fortalecer los procesos de gestión institucional para mejorar la eficiencia, transparencia y efectividad en la administración de los recursos y servicios.</t>
  </si>
  <si>
    <t>3.1.1  Fortalecida la gestión institucional y productiva mediante la mejora de la transparencia, efectividad de la administración de recursos y servicios.</t>
  </si>
  <si>
    <t>3.1.1.1 Transparencia de la Gestión y Participación Ciudadana</t>
  </si>
  <si>
    <t xml:space="preserve">Índice de Transparencia </t>
  </si>
  <si>
    <t>Oficina Acceso a la Información</t>
  </si>
  <si>
    <t>3.1.1.2 Programa de Seguridad Física de los establecimientos de la Red SNS</t>
  </si>
  <si>
    <t>Porcentaje de establecimientos con planes de seguridad implementados.</t>
  </si>
  <si>
    <t>Seguridad</t>
  </si>
  <si>
    <t>Promoción y Cultura de Innovación</t>
  </si>
  <si>
    <t>3.1.1.3 Fortalecimiento del sistema de control interno y auditoria de la gestión</t>
  </si>
  <si>
    <t>Porcentaje de auditorías realizadas conforme el plan anual</t>
  </si>
  <si>
    <t>Control y Fiscalización</t>
  </si>
  <si>
    <t>3.1.1.4 Fortalecimiento del Sistema de Administración de Bienes</t>
  </si>
  <si>
    <t>Porcentaje de hospitales con inventarios actualizados</t>
  </si>
  <si>
    <t>Administrativo</t>
  </si>
  <si>
    <t>3.1.1.5 Implementación Normas Básicas de Control Interno en la Red SNS</t>
  </si>
  <si>
    <t>Porcentaje de implementación de la norma</t>
  </si>
  <si>
    <t>Planificación y Desarrollo</t>
  </si>
  <si>
    <t>3.1.1.6 Plan de Inversión para el desarrollo del PNA</t>
  </si>
  <si>
    <t>Porcentaje de implementación del plan de inversión PNA</t>
  </si>
  <si>
    <t>3.2  Aumentar la sostenibilidad financiera de la institución, mediante la optimización de recursos y la implementación de estrategias de financiamiento a mediano y largo plazo.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</si>
  <si>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</si>
  <si>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</si>
  <si>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Porcentaje SISCOMPRA</t>
  </si>
  <si>
    <t>3.3  Mejorar el posicionamiento institucional, con el objetivo de aumentar su visibilidad, reputación y liderazgo en el sector salud.</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</si>
  <si>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</si>
  <si>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</si>
  <si>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Porcentaje de implementación del manual de identidad institucional</t>
  </si>
  <si>
    <t>Comunicaciones</t>
  </si>
  <si>
    <t>3.3.1.2 Despliegue Plan Interconexión Red Pública de Servicios de Salud (Educación en Salud)</t>
  </si>
  <si>
    <t>Porcentaje de implementación del Plan de Interconexión de la Red en centros priorizados</t>
  </si>
  <si>
    <t>3.3.1.3 Despliegue Plan de Gestión Ambiental / Responsabilidad Social Institucional</t>
  </si>
  <si>
    <t>Porcentaje de cumplimiento del plan de gestión ambiental</t>
  </si>
  <si>
    <t>3.4  Fomentar alianzas interinstitucionales con actores clave, para maximizar los recursos y mejorar la calidad de los servicios de salud a través de la colaboración y el intercambio de conocimientos.</t>
  </si>
  <si>
    <t xml:space="preserve">3.4.1  Fomentadas las alianzas nacionales e internacionales para captación y optimización de recursos que favorezcan el fortalecimiento y calidad de los servicios </t>
  </si>
  <si>
    <t>3.4.1.1 Levantamiento de Necesidades de Cooperación no Reembolsable</t>
  </si>
  <si>
    <t>Porcentaje de hospitales que reportan las necesidades de cooperación</t>
  </si>
  <si>
    <t>3.5  Fortalecer el uso de tecnologías y sistemas de información en la gestión institucional, para mejorar la calidad y eficiencia operativa.</t>
  </si>
  <si>
    <t>3.5.1  Fortalecido el desarrollo y uso de tecnologías y sistemas de información para mejorar la calidad y eficiencia de la gestión operativa</t>
  </si>
  <si>
    <t>3.5.1.1 Mejora de la infraestructura tecnológica de la Red SNS</t>
  </si>
  <si>
    <t>Porcentaje de CPN con dotación de equipos informáticos</t>
  </si>
  <si>
    <t>Tecnología de la Información</t>
  </si>
  <si>
    <t>3.5.1.2 Proyecto de implementación del Sistema de Administración y Logística de Medicamentos e Insumos (SALMI)</t>
  </si>
  <si>
    <t>Porcentaje de hospitales conectados al sistema SALMI.</t>
  </si>
  <si>
    <t>3.5.1.3 Gestión de la Calidad del Dato en los EES (CPN y CEAS)</t>
  </si>
  <si>
    <t>Porcentaje de errores detectados en auditorías de calidad de datos (menos del 1%)</t>
  </si>
  <si>
    <t>Gestión de la Información</t>
  </si>
  <si>
    <t>3.6  Fortalecer la infraestructura física y el equipamiento médico, asegurando que los centros de salud cuenten con recursos adecuados para ofrecer atención de calidad.</t>
  </si>
  <si>
    <t>3.6.1  Readecuada la infraestructura física y dotación de equipamiento médico de los establecimientos de salud acorde al nivel de atención</t>
  </si>
  <si>
    <t>3.6.1.1 Programa de Mantenimiento Preventivo  de Equipos Médicos e Infraestuctura</t>
  </si>
  <si>
    <t>Porcentaje implementación del Programa de Mantenimiento Preventivo de Infraestructura y Equipos Médicos</t>
  </si>
  <si>
    <t>54,97
(2023)</t>
  </si>
  <si>
    <t>Infraestructura y Equipos</t>
  </si>
  <si>
    <t>3.7  Fortalecer las capacidades de planificación institucional para optimizar los procesos estratégicos, asegurando que los resultados esperados y el presupuesto se alineen de manera efectiva, contribuyendo a la mejora continua de la gestión institucional.</t>
  </si>
  <si>
    <t>3.7.1  Fortalecida la capacidad institucional mediante la optimización de los procesos, empoderamiento del talento humano y articulación interna contribuyendo a la mejora continua de la gestión institucional</t>
  </si>
  <si>
    <t>3.7.1.1 Gestión de litigios y seguimiento casos litigiosos en los SRS</t>
  </si>
  <si>
    <t xml:space="preserve">Porcentaje de de casos litigiosos resueltos </t>
  </si>
  <si>
    <t>Jurídica</t>
  </si>
  <si>
    <t>3.7.1.2 Fortalecimiento del modelo de gestión y monitoreo de la calidad institucional</t>
  </si>
  <si>
    <t>Promedio cumplimiento SISMAP Salud</t>
  </si>
  <si>
    <t>Promedio cumplimiento Programa Desempeño SNS</t>
  </si>
  <si>
    <t>3.7.1.3 Despliegue nueva estructura organizativa Red SNS por nivel de complejidad</t>
  </si>
  <si>
    <t>Porcentaje de hospitales con estructura organizativa aprobada y con resolución</t>
  </si>
  <si>
    <t>3.7.1.4 Ejecución del plan de innovación institucional para promoción de la mejora continua</t>
  </si>
  <si>
    <t>Porcentaje de hospitales ejecutando el plan de innovación institucional</t>
  </si>
  <si>
    <t>3.7.1.5 Ampliación del sistema de monitoreo de la gestión pública</t>
  </si>
  <si>
    <t>Promedio de ejecución del plan operativo anual por SRS</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</si>
  <si>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</si>
  <si>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</si>
  <si>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</si>
  <si>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</si>
  <si>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</si>
  <si>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</si>
  <si>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</si>
  <si>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</si>
  <si>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</si>
  <si>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</si>
  <si>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</si>
  <si>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</si>
  <si>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</si>
  <si>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</si>
  <si>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</si>
  <si>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</si>
  <si>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</si>
  <si>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</si>
  <si>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</si>
  <si>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</si>
  <si>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</si>
  <si>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</si>
  <si>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OBSERVACIONES POR EL SRS</t>
  </si>
  <si>
    <t>3.1.1.4.01</t>
  </si>
  <si>
    <t>Actualización de inventarios CPN y ORS</t>
  </si>
  <si>
    <t>Registro Digital</t>
  </si>
  <si>
    <t>3.1.1.4.02</t>
  </si>
  <si>
    <t>Auditoría de cumplimiento del manual de administración de bienes en los  EESS</t>
  </si>
  <si>
    <t>Informe</t>
  </si>
  <si>
    <t>Listado de participación</t>
  </si>
  <si>
    <t>3.1.1.4.03</t>
  </si>
  <si>
    <t>Registro de activos en el SIAB de los SRS y EESS</t>
  </si>
  <si>
    <t>Reporte</t>
  </si>
  <si>
    <t>Reporte del SIAB</t>
  </si>
  <si>
    <t>3.1.1.4.04</t>
  </si>
  <si>
    <t>Capacitacion a los EESS en el Sistema de Administracion de Bienes (SIAB)</t>
  </si>
  <si>
    <t>Agenda</t>
  </si>
  <si>
    <t>3.2.1.1.02</t>
  </si>
  <si>
    <t>Codificación y carga PACC 2026</t>
  </si>
  <si>
    <t>3.2.1.1.03</t>
  </si>
  <si>
    <t xml:space="preserve">Seguimiento al comportamiento del SISCOMPRA </t>
  </si>
  <si>
    <t>3.2.1.1.04</t>
  </si>
  <si>
    <t>Acompañamiento a los CEAS en el desempeño de los procesos de compras</t>
  </si>
  <si>
    <t>1.2.2.1.01</t>
  </si>
  <si>
    <t>Seguimiento al registro de referencias y contrareferencias de la Red</t>
  </si>
  <si>
    <t>Atención a los Usuarios</t>
  </si>
  <si>
    <t>1.3.3.1.01</t>
  </si>
  <si>
    <t xml:space="preserve">Implementación de grupos focales para determinar la calidad percibida del servicio
</t>
  </si>
  <si>
    <t>Fotos</t>
  </si>
  <si>
    <t>1.3.3.1.02</t>
  </si>
  <si>
    <t>Seguimiento a la gestión de los buzones de sugerencias (QDRS)</t>
  </si>
  <si>
    <t>1.3.3.1.03</t>
  </si>
  <si>
    <t>Visita de supervisión a los CEAS para validar cumplimiento de los atributos de la experiencia del paciente</t>
  </si>
  <si>
    <t xml:space="preserve">	
Trimestralmente deben cubrir todos los CEAS</t>
  </si>
  <si>
    <t>1.3.3.1.04</t>
  </si>
  <si>
    <t>Seguimiento a la implementación del plan de mejora de la experiencia del paciente</t>
  </si>
  <si>
    <t>1.3.4.1.01</t>
  </si>
  <si>
    <t>Coordinación y logística de la Capacitación en Metodologías, Técnicas y Uso de los Instrumentos para el Monitoreo de la Calidad en los Servicios Priorizados en la Red</t>
  </si>
  <si>
    <t>1.3.4.1.02</t>
  </si>
  <si>
    <t>Coordinación y logística de la Capacitación en Humanización de los Servicios</t>
  </si>
  <si>
    <t>1 Capacitación por SRS, convocar médicos y enfermeras de c/CEAS; será facilitado por la sede central.
MARZO: Metropolitano, Valdesia y Norcentral.
JUNIO: Nordeste, Enriquillo y Este.
SEPTIEMBRE: El Valle, Cibao Occidental y Cibao Central.</t>
  </si>
  <si>
    <t>1.3.4.1.03</t>
  </si>
  <si>
    <t>Elaboración del Cronograma de Supervisión de Calidad en los EES</t>
  </si>
  <si>
    <t>Otros</t>
  </si>
  <si>
    <t>Cronograma
Cada cronograma debe garantizar la visita a varios CEAS en el trimestre, asegurando al menos una visita anual al 100% de los CEAS de su demarcación</t>
  </si>
  <si>
    <t>Favor de identificar actividades priorizadas que se supervisaran. Y Medio de Evidencia. La direccion de Calidad de los Servicios de Salud de la DCSNS estará contantando al SRS para darle los lineamientos e informaciones al respecto.</t>
  </si>
  <si>
    <t>1.3.4.1.04</t>
  </si>
  <si>
    <t>Ejecución del Cronograma de Supervisión de Calidad en los EES</t>
  </si>
  <si>
    <t>Acorde al cronograma de supervisión a realizar y ejecutar por cada SRS.</t>
  </si>
  <si>
    <t>Favor de identificar actiividades priorizadas que se supervisaran. La direccion de Calidad de los Servicios de Salud de la DCSNS estará contantando al SRS para darle los lineamientos e informaciones al respecto.</t>
  </si>
  <si>
    <t>1.3.4.2.01</t>
  </si>
  <si>
    <t>Coordinación y logística de las Capacitaciones para el Fortalecimiento de los Procesos de Bioseguridad, Control de Infecciones e Higiene y Desechos Hospitalarios</t>
  </si>
  <si>
    <t>1 Capacitación por SRS, convocar a epidemiología, salud ocupacional y control de infecciones de cada CEAS. Duración del taller: 2 dias. Los representantes de la sede central (2) serán los facilitadores.</t>
  </si>
  <si>
    <t>1.3.4.2.02</t>
  </si>
  <si>
    <t>Seguimiento a los Procesos de Bioseguridad, Control de Infecciones e Higiene y Desechos Hospitalarios (Evaluaciones y Planes de Mejora)</t>
  </si>
  <si>
    <t>1.3.4.3.01</t>
  </si>
  <si>
    <t>Seguimiento a los Procesos de Autoinspección de la Habilitación de los Servicios de Salud</t>
  </si>
  <si>
    <t>Formularios</t>
  </si>
  <si>
    <t>Favor de Considerar Socializacion Previa del  proceso con cada EES por personale involucrados em la ejecucion.Febrero B, La direccion de Calidad de los Servicios de Salud de la DCSNS estará contantando al SRS para darle los lineamientos e informaciones al respecto.</t>
  </si>
  <si>
    <t>1.3.4.3.02</t>
  </si>
  <si>
    <t>Seguimiento a la implementación de planes de mejoras priorizadas de la Habilitación de los Servicios de Salud</t>
  </si>
  <si>
    <t>1.3.4.3.03</t>
  </si>
  <si>
    <t>Seguimiento a las Solicitudes de Habilitación de los CEAS</t>
  </si>
  <si>
    <t>Favor de especificar el reporte si sera el recibo de habilitacion o reporte tipo informe. La direccion de Calidad de los Servicios de Salud de la DCSNS estará contantando al SRS para darle los lineamientos e informaciones al respecto.</t>
  </si>
  <si>
    <t>1.1.2.1.02</t>
  </si>
  <si>
    <t xml:space="preserve">Seguimiento a la elaboracion y ejecución del plan de mejora para la disminución de lista de espera </t>
  </si>
  <si>
    <t>1.1.2.1.03</t>
  </si>
  <si>
    <t>Análisis del comportamiento de las objeciones médicas y administrativas (SENASA) y otras ARS del régimen Contributivo</t>
  </si>
  <si>
    <t>1.1.2.1.04</t>
  </si>
  <si>
    <t>Seguimiento a la elaboración de los planes de mejora para la disminución de las objeciones médicas, administrativas y el incremento de la facturación de los CEAS</t>
  </si>
  <si>
    <t>Plan</t>
  </si>
  <si>
    <t>1.1.2.1.05</t>
  </si>
  <si>
    <t>Seguimiento a la ejecución de los planes de mejora para la disminucion de las glosas y el incremento de la facturación de los CEAS.</t>
  </si>
  <si>
    <t>1.1.2.1.06</t>
  </si>
  <si>
    <t xml:space="preserve">Levantamiento de hospitales para conocer estatus de la contratacion de las ARS </t>
  </si>
  <si>
    <t>Matriz de ARS contratadas por hospital</t>
  </si>
  <si>
    <t>1.1.2.1.07</t>
  </si>
  <si>
    <t>Seguimiento a la implementacion del proceso de prefactura para la optimizacion y efectividad del proceso de factura en los centros priorizados.</t>
  </si>
  <si>
    <t>1.2.5.1.01</t>
  </si>
  <si>
    <t>Revisión y validación de los autodiagnósticos realizados por hospitales piloto para la implementación de MGPSS</t>
  </si>
  <si>
    <t>1.2.5.1.02</t>
  </si>
  <si>
    <t>Seguimiento a la elaboración y ejecución de los planes de mejora de la MGPSS en los centros priorizados del SRS</t>
  </si>
  <si>
    <t>1.2.5.1.03</t>
  </si>
  <si>
    <t>Seguimiento a la ejecucion de los  planes de mejora de la MGPSS</t>
  </si>
  <si>
    <t>1.3.3.2.01</t>
  </si>
  <si>
    <t>Seguimiento a la implementación del procedimiento de hosteleria hospitalaria en los CEAS de su demarcación</t>
  </si>
  <si>
    <t>1.3.4.2.03</t>
  </si>
  <si>
    <t>Seguimiento a la  elaboración y ejecución de los planes de mejora de los procesos de bioseguridad hospitalaria</t>
  </si>
  <si>
    <t>1.3.4.2.04</t>
  </si>
  <si>
    <t>Seguimiento a la notificación oportuna de las enfermedades bajo vigilancia epidemiológica</t>
  </si>
  <si>
    <t>3.3.1.1.01</t>
  </si>
  <si>
    <t>3.3.1.1.02</t>
  </si>
  <si>
    <t>Seguimiento al cumplimiento de la identidad institucional EES. (para el Programa Desempeño SNS).</t>
  </si>
  <si>
    <t>3.3.1.2.01</t>
  </si>
  <si>
    <t>Seguimiento Plan Interconexión Red Pública de Servicio de Salud (Etrategia de educación en Salud).</t>
  </si>
  <si>
    <t>3.3.1.3.01</t>
  </si>
  <si>
    <t>Campaña de promoción del consumo de energía y eficiencia energética (interna / externa).</t>
  </si>
  <si>
    <t>Publicación en medios sociales/correo electrónico</t>
  </si>
  <si>
    <t>3.3.1.3.02</t>
  </si>
  <si>
    <t>Campaña para promuever reducción y  uso eficiente del agua (interna / externa).</t>
  </si>
  <si>
    <t>3.3.1.3.03</t>
  </si>
  <si>
    <t>Taller coordinado con la DCOM-SNS: Sensibilización en la Gestión de residuos peligrosos (para Hospitales / SRS).</t>
  </si>
  <si>
    <t>3.3.1.3.04</t>
  </si>
  <si>
    <t>Jornada ambiental (reforestación / limpieza de costas/otras) coordinada con instituciones públicas, privada y ONGs.</t>
  </si>
  <si>
    <t>Publicación en medios sociales/fotos</t>
  </si>
  <si>
    <t>3.3.1.3.05</t>
  </si>
  <si>
    <t>Jornadas para fomento de actividad física en los colaboradores</t>
  </si>
  <si>
    <t>Otros: Convocatoria y Publicaciones en medios sociales</t>
  </si>
  <si>
    <t>3.1.1.3.01</t>
  </si>
  <si>
    <t>Revisar la ejecución de los Anticipos Financieros de los EES y dar seguimiento a la rendición oportuna de los AF de la ORS y CEAS</t>
  </si>
  <si>
    <t>3.1.1.3.02</t>
  </si>
  <si>
    <t>Seguimiento y control del comportamiento aceptable de los indicadores de glosas e  ingresos de captación directa en los EES</t>
  </si>
  <si>
    <t>Correo con el envío del informe a Control y Fiscalización Sede Central</t>
  </si>
  <si>
    <t>3.1.1.3.03</t>
  </si>
  <si>
    <t>Compilación y rendición oportuna de los indicadores de ingreso, facturación. nómina, deuda e ingresos de odontología</t>
  </si>
  <si>
    <t>3.1.1.3.04</t>
  </si>
  <si>
    <t xml:space="preserve">Seguimiento y compilación de la ejecución presupuestaria consolidada de ingresos y egresos provenientes de las diferentes fuentes de financiamiento </t>
  </si>
  <si>
    <t>3.1.1.3.05</t>
  </si>
  <si>
    <t xml:space="preserve">Monitoreo de las cargas financieras en los portales de transparencia (ORS y EES), verificando que estas cumplan con los criterios de calidad dispuestos por las normativas. </t>
  </si>
  <si>
    <t>3.1.1.3.06</t>
  </si>
  <si>
    <t xml:space="preserve">Cumplimiento del cierre de operaciones del año fiscal de acuerdo con las normativas emitidas por la DIGECOG y dar seguimiento al cierre de los establecimientos. </t>
  </si>
  <si>
    <t>3.1.1.3.07</t>
  </si>
  <si>
    <t xml:space="preserve">Seguimiento al comportamiento de la deuda en los hospitales. </t>
  </si>
  <si>
    <t>1.1.2.2.01</t>
  </si>
  <si>
    <t>Reunion de coordinación para la gestión de la red de emergencias médicas de su demarcación</t>
  </si>
  <si>
    <t>Minuta</t>
  </si>
  <si>
    <t>Emergencias</t>
  </si>
  <si>
    <t>1.1.2.2.02</t>
  </si>
  <si>
    <t xml:space="preserve"> Reunion de Coordinación de la implementación del Modelo Integrado de Atención de Emergencias y Urgencias</t>
  </si>
  <si>
    <t>1.1.2.2.03</t>
  </si>
  <si>
    <t>Supervisión de Oficiales RAC-Triaje y la implementación de RAC-Triaje en Salas de Emergencias Hospitalarias</t>
  </si>
  <si>
    <t>1.1.2.2.04</t>
  </si>
  <si>
    <t xml:space="preserve">Supervisión al llenado de historia clinica de emergencias, reporte de indicadores y del registro de los pacientes en el libro de emergencias </t>
  </si>
  <si>
    <t>1.1.2.2.05</t>
  </si>
  <si>
    <t xml:space="preserve">Supervisión procedimiento de entrega, recibo y reposicion de carro de paro en salas de emergencias </t>
  </si>
  <si>
    <t>1.1.2.2.06</t>
  </si>
  <si>
    <t>Monitoreo  del tablero de Indicadores de Gestión de las Salas de Emergencias Hospitalaria</t>
  </si>
  <si>
    <t>1.1.2.2.07</t>
  </si>
  <si>
    <t>Seguimiento del Plan de Mejora de los Servicios de emergencias Centros hospitalario</t>
  </si>
  <si>
    <t>1.1.2.2.08</t>
  </si>
  <si>
    <t>Seguimiento a la elaboración y/o actualización de los Planes de Emergencias de Salud y Desastres Naturales ORS y CEAS</t>
  </si>
  <si>
    <t>Plan en registro digital</t>
  </si>
  <si>
    <t>1.1.2.2.09</t>
  </si>
  <si>
    <t>Supervisión y seguimiento a la funcionalidad  de los Planes de Emergencias y Desastres Hospitalarios a traves de simulacros</t>
  </si>
  <si>
    <t>1.1.2.2.10</t>
  </si>
  <si>
    <t xml:space="preserve">Reunión de coordinación de Operativo Feriado Navidad y Año Nuevo </t>
  </si>
  <si>
    <t>1.1.2.2.11</t>
  </si>
  <si>
    <t xml:space="preserve">Reunion de coordinación preparativos Operativo  Semana Santa </t>
  </si>
  <si>
    <t>1.1.2.2.12</t>
  </si>
  <si>
    <t>Reunion coordinación  preparativos y pespuesta a Temporada Ciclónica y Eventos de Salud Pública consecuentes</t>
  </si>
  <si>
    <t>1.1.2.2.13</t>
  </si>
  <si>
    <t>Reunión de análisis situacional de salud pública y desastres naturales de su demarcación</t>
  </si>
  <si>
    <t>1.3.4.4.01</t>
  </si>
  <si>
    <t>Supervisión de la aplicación del carnet de cita en los EES (PNA y NE) en los programas de materno infantil y adolescentes</t>
  </si>
  <si>
    <t>1.3.4.4.02</t>
  </si>
  <si>
    <t>Seguimiento a la implementación de los instrumentos de Enfermería del expediente clinico y su aplicación para la mejora en la calidad de los cuidados por encargadas regionales de enfermería</t>
  </si>
  <si>
    <t>1.3.4.4.03</t>
  </si>
  <si>
    <t>Monitoreo de los cuidados que ofrece el personal de enfermería a los usuarios en los EES de la red publica en el ambito ambulatorio y hospitalario</t>
  </si>
  <si>
    <t>Formulario de supervisión</t>
  </si>
  <si>
    <t>1.3.4.4.04</t>
  </si>
  <si>
    <t>Seguimiento a la aplicación del estandar Prevención y control de infecciones asociadas a la atención de salud. (IAAS) Por el personal de enfermería</t>
  </si>
  <si>
    <t>Formulario</t>
  </si>
  <si>
    <t>1.3.4.4.05</t>
  </si>
  <si>
    <t>Seguimiento a la implementación de visitas domiciliarias para socializar el plan de parto en EES (CPN y CEAS)</t>
  </si>
  <si>
    <t>2.1.1.1 Programa Cuidados de enfermería en plataforma de capacitación</t>
  </si>
  <si>
    <t>2.1.1.1.01</t>
  </si>
  <si>
    <t>Taller de capacitación de herramientas para las unidades de nutrición clinica y dietoterapia</t>
  </si>
  <si>
    <t>2.1.1.1.02</t>
  </si>
  <si>
    <t>Seguimiento a capacitación Estandar Proceso de Atención de Enfermería en el ámbito ambulatorio y hospitalario</t>
  </si>
  <si>
    <t>2.1.1.1.03</t>
  </si>
  <si>
    <t>Seguimiento a las capacitaciones de Liderazgo y Gestión por las encargadas regionales de enfermería en los EES</t>
  </si>
  <si>
    <t>2.1.1.1.04</t>
  </si>
  <si>
    <t xml:space="preserve">Capacitacion al personal de enfermería basada a la importancia de atención prenatal en los EES </t>
  </si>
  <si>
    <t>3.1.1.3.08</t>
  </si>
  <si>
    <t>Elaboración de Estados Financieros ORS y seguimiento a los Estados Financieros de los CEAS (con sus anexos)</t>
  </si>
  <si>
    <t>Estados Financieros (registro digital)</t>
  </si>
  <si>
    <t>Financiero</t>
  </si>
  <si>
    <t>3.7.1.2.11</t>
  </si>
  <si>
    <t>Formulación del presupuesto 2026 de la OR y coordinación de los CEAS</t>
  </si>
  <si>
    <t>1.1.2.5.01</t>
  </si>
  <si>
    <t>Visitas de supervisión con el objetivo de identificar brechas en la atención de salud mental, con el fin de desarrollar planes de mejora para fortalecer los servicios.</t>
  </si>
  <si>
    <t>Salud mental</t>
  </si>
  <si>
    <t>1.1.2.5.02</t>
  </si>
  <si>
    <t>Taller de capacitación en el fortalecimiento de buenas prácticas en protocolos y documentación estandarizada.</t>
  </si>
  <si>
    <t>1.1.2.5.04</t>
  </si>
  <si>
    <t>Visitas de Supervision a las Unidades de Intervención en Crisis en funcionamiento en la región.</t>
  </si>
  <si>
    <t>1.1.2.6.01</t>
  </si>
  <si>
    <t>Supervisión a la implementación del DTIR (Detección, tratamiento, investigación y Respuesta) en Establecimientos de Salud del Primer Nivel de Atención y Nivel Especializado.</t>
  </si>
  <si>
    <t>1.1.2.6.02</t>
  </si>
  <si>
    <t>Seguimiento al proceso de atención del paciente con mordedura en 1 EESS.</t>
  </si>
  <si>
    <t>1.1.2.6.03</t>
  </si>
  <si>
    <t xml:space="preserve"> Taller de actualización en manejo de  Arbovirosis dirigido al personal de los centros de salud del Primer Nivel de Atención.</t>
  </si>
  <si>
    <t>1.1.2.6.04</t>
  </si>
  <si>
    <t>Taller de actualización en detección y manejo de la leptospirosis dirigido al personal de los centros de salud de 2do y 3er nivel de atención..</t>
  </si>
  <si>
    <t>1.1.3.1.03</t>
  </si>
  <si>
    <t>Visitas de seguimiento para el fortalecimiento de los Servicios de Infecciones de Transmisión Sexual (ITS) de los puestos centinelas establecidos.</t>
  </si>
  <si>
    <t>VIH</t>
  </si>
  <si>
    <t>1.1.3.1.04</t>
  </si>
  <si>
    <t>Auditoria de la calidad de los datos en los Puestos Centinelas de ITS establecidos.</t>
  </si>
  <si>
    <t>1.1.3.1.05</t>
  </si>
  <si>
    <t>Visitas de supervisión para la Mejora de la Calidad de los Datos y el Registro Oportuno en el Sistema de Registro Nominal de Pruebas de VIH (SIRENP) para resultados de pruebas de VIH, Hepatitis B, Hepatitis C y Sífilis</t>
  </si>
  <si>
    <t>1.1.3.2 Mejorada la atención de enfermedades transmisibles</t>
  </si>
  <si>
    <t>1.1.3.2.02</t>
  </si>
  <si>
    <t>Visita de supervisión a los Establecimientos de Salud (EES) para verificación de la disponibilidad de los servicios integrales de salud</t>
  </si>
  <si>
    <t>1.1.3.3.01</t>
  </si>
  <si>
    <t>Mesas de trabajo con el personal de los Servicios de Atención Integral para seguimiento al cumplimiento de indicadores de la cascada 95-95-95 del Programa de VIH</t>
  </si>
  <si>
    <t>1.1.3.3 Fortalecimiento de la capacidad de los servicios de salud de VIH para garantizar la atencion integral y de calidad  centrada en el paciente de VIH para cumplir las metas 95-95-95 al 2030 y el PoR 44</t>
  </si>
  <si>
    <t>1.1.3.3.03</t>
  </si>
  <si>
    <t>Visitas de seguimiento para el fortalecimiento del  Sistema de Registro Nominal de Atención Integral (SIRNAI) a nivel nacional.</t>
  </si>
  <si>
    <t>1.1.3.3 Fortalecimiento de la capacidad de los servicios de salud de VIH para garantizar la atencion integral y de calidad  centrada en el paciente de VIH para cumplir las metas 95-95-95 al 2030 y el PoR 45</t>
  </si>
  <si>
    <t>1.1.3.3.04</t>
  </si>
  <si>
    <t>Visitas de supervisión a las Áreas de Consejería para pruebas de VIH en los EES priorizados, con el fin de verificar la entrega y el registro oportuno de la pre y post consejería en el SIRENP.</t>
  </si>
  <si>
    <t>1.1.3.3 Fortalecimiento de la capacidad de los servicios de salud de VIH para garantizar la atencion integral y de calidad  centrada en el paciente de VIH para cumplir las metas 95-95-95 al 2030 y el PoR 46</t>
  </si>
  <si>
    <t>1.1.3.3.05</t>
  </si>
  <si>
    <t xml:space="preserve"> Supervisión de los Servicios de Preexposición al VIH (PrEP) en los EES para el fortalecimiento Integral de la Estrategia de Prevención del VIH.</t>
  </si>
  <si>
    <t>1.1.3.3 Fortalecimiento de la capacidad de los servicios de salud de VIH para garantizar la atencion integral y de calidad  centrada en el paciente de VIH para cumplir las metas 95-95-95 al 2030 y el PoR 47</t>
  </si>
  <si>
    <t>1.1.3.3.06</t>
  </si>
  <si>
    <t>Reuniones de seguimiento al cumplimiento de indicadores del PoR 42 en las regiones priorizadas (SRS)</t>
  </si>
  <si>
    <t>1.1.3.3 Fortalecimiento de la capacidad de los servicios de salud de VIH para garantizar la atencion integral y de calidad  centrada en el paciente de VIH para cumplir las metas 95-95-95 al 2030 y el PoR 48</t>
  </si>
  <si>
    <t>1.1.3.3.07</t>
  </si>
  <si>
    <t>Supervisión de las Intervenciones Implementadas para el Fortalecimiento de la Adherencia por el Personal del Programa 42</t>
  </si>
  <si>
    <t>1.1.3.4.01</t>
  </si>
  <si>
    <t xml:space="preserve">Visitas de auditoria al Sistema de Información Operacional y Epidemiológico de TB (SIOE) en los EESS para fortalecimiento de la calidad del dato.
</t>
  </si>
  <si>
    <t>TB</t>
  </si>
  <si>
    <t>1.1.3.4 Fortalecimiento de la capacidad de respuesta para brindar atencion integral centrada en el paciente de Tb en todas sus fases para garantizar el cumplimiento de las metas de fin de la TB al 2030 y PoR 42</t>
  </si>
  <si>
    <t>1.1.3.4.02</t>
  </si>
  <si>
    <t>Implementación y seguimiento a la Terapia Preventiva de Tuberculosis (TPT) en los SAIs de la región</t>
  </si>
  <si>
    <t>1.1.3.4 Fortalecimiento de la capacidad de respuesta para brindar atencion integral centrada en el paciente de Tb en todas sus fases para garantizar el cumplimiento de las metas de fin de la TB al 2030 y PoR 43</t>
  </si>
  <si>
    <t>1.1.3.4.03</t>
  </si>
  <si>
    <t>Visitas de seguimiento a los centros penitenciarios para validacion de la aplicación de protocolos de atencion y calidad del dato.</t>
  </si>
  <si>
    <t xml:space="preserve">TB. Sugerimos que sólo sea 1 visita bimensual. No aplica esta sugerencias, nos informan desde el area ecargada </t>
  </si>
  <si>
    <t>1.1.3.4 Fortalecimiento de la capacidad de respuesta para brindar atencion integral centrada en el paciente de Tb en todas sus fases para garantizar el cumplimiento de las metas de fin de la TB al 2030 y PoR 44</t>
  </si>
  <si>
    <t>1.1.3.4.04</t>
  </si>
  <si>
    <r>
      <rPr>
        <sz val="14"/>
        <color rgb="FF000000"/>
        <rFont val="Times New Roman"/>
        <family val="1"/>
      </rPr>
      <t xml:space="preserve">Visitas a las Unidades Técnicas Regionales (UTR) para Monitoreo el cumplimiento de protocolos establecidos para el manejo de los pacientes Drogoresistentes.
</t>
    </r>
    <r>
      <rPr>
        <sz val="14"/>
        <color rgb="FFFF0000"/>
        <rFont val="Times New Roman"/>
        <family val="1"/>
      </rPr>
      <t>Estas unidades están ubicadas en las regiones en hospitales específicos como:  Hospitales Regionales, Hosp. Cabral Y Báez, Hosp. Juan Pablo Pina, Hosp. Luis L. Bogaert, Hosp. Dr. Antonio Musa, Hosp. San Vicente de Paul, Hospital Luis Morillo King, Hospital Simón Stridel, CPNA Anti TB de Adultos.</t>
    </r>
  </si>
  <si>
    <t xml:space="preserve">TB. Sugerimos que sólo sea 1 visita trimestral. A la vez le pedimos que modifiquen el medio de verificación, ya que debería ser una minuta.No aplica esta sugerencias, nos informan desde el area ecargada </t>
  </si>
  <si>
    <t>1.1.3.4 Fortalecimiento de la capacidad de respuesta para brindar atencion integral centrada en el paciente de Tb en todas sus fases para garantizar el cumplimiento de las metas de fin de la TB al 2030 y PoR 45</t>
  </si>
  <si>
    <t>1.1.3.4.05</t>
  </si>
  <si>
    <t xml:space="preserve">Mesa de Trabajo con el nivel intermedio (Gerencias de Áreas de los SRS) para revisión de los indicadores y realización de planes de mejora en los servicios de TB 
</t>
  </si>
  <si>
    <t xml:space="preserve">TB. El segundo medio de verificación sugerimos que sea una minuta.No aplica esta sugerencias, nos informan desde el area ecargada </t>
  </si>
  <si>
    <t>1.1.3.4 Fortalecimiento de la capacidad de respuesta para brindar atencion integral centrada en el paciente de Tb en todas sus fases para garantizar el cumplimiento de las metas de fin de la TB al 2030 y PoR 46</t>
  </si>
  <si>
    <t>1.1.3.4.06</t>
  </si>
  <si>
    <t xml:space="preserve">Mesa de trabajo para fortalecimientode la Red de Pediatria para el seguimiento a la TB Infantil.
</t>
  </si>
  <si>
    <t>1.1.3.4 Fortalecimiento de la capacidad de respuesta para brindar atencion integral centrada en el paciente de Tb en todas sus fases para garantizar el cumplimiento de las metas de fin de la TB al 2030 y PoR 47</t>
  </si>
  <si>
    <t>1.1.3.4.07</t>
  </si>
  <si>
    <t>Mesa Técnica con la Coordinación de Laboratorio e Imágenes para fortalecimiento del diagnóstico oportuno de Tuberculosis en la Región SRS.</t>
  </si>
  <si>
    <t>1.1.3.4 Fortalecimiento de la capacidad de respuesta para brindar atencion integral centrada en el paciente de Tb en todas sus fases para garantizar el cumplimiento de las metas de fin de la TB al 2030 y PoR 48</t>
  </si>
  <si>
    <t>1.1.3.4.08</t>
  </si>
  <si>
    <t>Mesa de Trabajo con Primer Nivel de Atención y Medicamento e Insumos para coordinación y distribución de medicamentos en los EESS.</t>
  </si>
  <si>
    <t>1.1.3.4 Fortalecimiento de la capacidad de respuesta para brindar atencion integral centrada en el paciente de Tb en todas sus fases para garantizar el cumplimiento de las metas de fin de la TB al 2030 y PoR 50</t>
  </si>
  <si>
    <t>1.1.3.4.10</t>
  </si>
  <si>
    <t>Visitas de seguimiento al cumplimiento de las intervenciones de adherencia en la regiones priorizadas ( Valdesia, Norcentral, Nordeste Este, El Valley Cibao Central).</t>
  </si>
  <si>
    <t>1.1.3.4 Fortalecimiento de la capacidad de respuesta para brindar atencion integral centrada en el paciente de Tb en todas sus fases para garantizar el cumplimiento de las metas de fin de la TB al 2030 y PoR 51</t>
  </si>
  <si>
    <t>1.1.3.4.11</t>
  </si>
  <si>
    <t>Capacitación y actualización (Algoritmo, TB-DR, TB/VIH) al personal de salud de los EES para el fortalecimiento del programa de Tuberculosis.</t>
  </si>
  <si>
    <t>1.2.2.1.03</t>
  </si>
  <si>
    <t>Reunión con los equipos de Tecnología de la Información (TI) y Gestión de la Información (GI) del SRS para dar seguimiento a los avances en la organización y articulación de la red, a través del módulo diseñado para el registro diario de referencias y contrarreferencias.</t>
  </si>
  <si>
    <t>1.2.2.1.04</t>
  </si>
  <si>
    <t>Supervisión del correcto llenado del Registro Diario de Referencia y Contrarreferencia.</t>
  </si>
  <si>
    <t>Consolidado de las RyC</t>
  </si>
  <si>
    <t>1.2.5.2.01</t>
  </si>
  <si>
    <t>Sesiones de trabajo con los EES para la adecuación y actualización de las carteras de servicios.</t>
  </si>
  <si>
    <t>Instrumento de adecuación de las carteras de servicios</t>
  </si>
  <si>
    <t>1.2.5.2.02</t>
  </si>
  <si>
    <t>Visita de supervisión a los EES para verificar el cumplimiento de la adecuación y actualización de las carteras de servicios.</t>
  </si>
  <si>
    <t>1.3.3.3.01</t>
  </si>
  <si>
    <t>Visitas de supervisión y seguimiento a las unidades de Género en los Establecimientos de Salud (EES) para asegurar el cumplimiento del protocolo y el abordaje adecuado de los pacientes víctimas de violencia.</t>
  </si>
  <si>
    <t>Género</t>
  </si>
  <si>
    <t>1.3.3.3.02</t>
  </si>
  <si>
    <t xml:space="preserve">Habilitacion de Unidades de Género </t>
  </si>
  <si>
    <t>1.3.3.3.03</t>
  </si>
  <si>
    <t>Taller de capacitacion al personal de salud flujograma de atencion de casos de violencia de Genero</t>
  </si>
  <si>
    <t>1.3.3.3.04</t>
  </si>
  <si>
    <t xml:space="preserve">Taller sobre masculinidad positiva </t>
  </si>
  <si>
    <t>1.3.3.3.05</t>
  </si>
  <si>
    <t xml:space="preserve">Taller de sensibilizacion al personal de salud sobre la prevención y atención de violencia en niños, niñas y adoslecentes </t>
  </si>
  <si>
    <t>1.3.3.3.06</t>
  </si>
  <si>
    <t xml:space="preserve">Taller de sensibilización al personal de salud sobre la prevención y atención de violencia intrafamiliar </t>
  </si>
  <si>
    <t>1.1.3.4.1.2</t>
  </si>
  <si>
    <t>Reuniones técnicas de UTR para el seguimiento clínico programático de tuberculosis drogoresistente</t>
  </si>
  <si>
    <t>3.5.1.3 Gestión de la Calidad del dato en los EES (CPN y CEAS)</t>
  </si>
  <si>
    <t>3.5.1.3.01</t>
  </si>
  <si>
    <t>Auditorias de calidad del dato en los EES (PNA y CEAS)</t>
  </si>
  <si>
    <t>3.5.1.3.02</t>
  </si>
  <si>
    <t>Reunión de socialización de los informes de calidad del dato con el personal de  estadistica de los EES</t>
  </si>
  <si>
    <t>3.6.1.1.01</t>
  </si>
  <si>
    <t>Elaboración del Plan de Mantenimiento Correctivo de Equipos e Infraestructura del Primer Nivel de Atención (PNA)</t>
  </si>
  <si>
    <t>Infraestructura</t>
  </si>
  <si>
    <t>3.6.1.1.02</t>
  </si>
  <si>
    <t>Validación del Plan de Mantenimiento Correctivo de Equipos e Infraestructura de los hospitales del SRS</t>
  </si>
  <si>
    <t>3.6.1.1.03</t>
  </si>
  <si>
    <t>Implementación del Plan de mantenimiento del PNA</t>
  </si>
  <si>
    <t>3.6.1.1.04</t>
  </si>
  <si>
    <t>Supervisión de la ejecución del Plan de Mantenimiento Correctivo de Equipos e Infraestructura de los hospitales del SRS</t>
  </si>
  <si>
    <t>3.7.1.1.01</t>
  </si>
  <si>
    <t>Mesa de socialización para el diseño de estrategias de defensa y posible solución de los casos legales y judiciales</t>
  </si>
  <si>
    <t>Captura correo envío a Jurídica DCSNS</t>
  </si>
  <si>
    <t>3.7.1.1.02</t>
  </si>
  <si>
    <t>Seguimiento a los casos litigiosos de los hospitales de su demarcación</t>
  </si>
  <si>
    <t>1.2.1.3.01</t>
  </si>
  <si>
    <t xml:space="preserve">Supervisión a los EES para el seguimiento de la gestion al suministro de reactivos e insumos de laboratorios e imagenes en el segundo y tercer nivel de atencion de los 10 SRS      </t>
  </si>
  <si>
    <t>1.2.1.3.03</t>
  </si>
  <si>
    <t>Seguimiento a  clubes de donantes de sangre en los 10 SRS</t>
  </si>
  <si>
    <t>1.2.1.3.05</t>
  </si>
  <si>
    <t>Supervisión a los EES  en la implementación de los procedimientos del SUTMER.10 SRS</t>
  </si>
  <si>
    <t>1.2.1.3.06</t>
  </si>
  <si>
    <t xml:space="preserve"> Supervisión  en el levantamiento para la implementación del sistema de Registro Nominal de VIH (SIRENP) en los EES de 1er, 2do y 3er nivel donde no ha sido implementado 10 SRS</t>
  </si>
  <si>
    <t>1.2.1.3.07</t>
  </si>
  <si>
    <t xml:space="preserve"> Seguimiento a las oportunidades de mejora identificadas en EES visitados en el año 2024  (10 SRS) </t>
  </si>
  <si>
    <t>Formulario de seguimiento</t>
  </si>
  <si>
    <t>1.2.1.3.08</t>
  </si>
  <si>
    <t xml:space="preserve">Supervisión para la ampliación de la cartera de servicios a los EES de segundo y tercer nivel de los 10 SRS </t>
  </si>
  <si>
    <t>1.2.1.3.09</t>
  </si>
  <si>
    <t xml:space="preserve"> Supervision para el cumplimiento de la cartera de servicios de centros de diagnósticos (10 SRS)</t>
  </si>
  <si>
    <t>1.2.1.3.10</t>
  </si>
  <si>
    <t xml:space="preserve"> Seguimiento  a EES  que cuentan con laboratorios que realizan pruebas moleculares para el  diagnóstico de TB   (GeneXpert) y verificar la certificación de cabinas de bioseguridad, 10 SRS</t>
  </si>
  <si>
    <t>1.2.1.3.11</t>
  </si>
  <si>
    <t>Supervisión  de los servicios de laboratorio e imágenes para disminuir  la mortalidad materno infantil en  los EES ,10 SRS</t>
  </si>
  <si>
    <t>1.2.1.3.12</t>
  </si>
  <si>
    <t xml:space="preserve"> Supervisión de los laboratorios de microbiologia en los EES materno infantil para verificar la provisión de insumos, certificación de cabinas y automatización de los servicios 10 SRS</t>
  </si>
  <si>
    <t>1.2.1.3.13</t>
  </si>
  <si>
    <t>Visita de supervisión  a los EES para verificar el cumplimiento de las acciones para el diagnóstico de malaria en los 10 SRS.</t>
  </si>
  <si>
    <t>1.2.1.3.14</t>
  </si>
  <si>
    <t xml:space="preserve">Implementar  plan de capacitación al personal de laboratorios clinicos, imagenes y los Servicios transfuncionales en EESS. 10 SRS           Talleres Laboratorio:                                        1- Taller para la actualización en la implementación de los procedimientos     2-Capacitación a los biomedicos en la calibración y mantenimiento  preventivo de equipos de laboratorio e imagenes                                                                   Talleres de imágenes:                                1-Taller de  Actualización en protección radiologica                                               2-Taller en posicionamiento en radiologia general para personal  tecnico  de centros diagnosticos y  EES de segundo nivel                                     3- Taller de humanización de los servicios en la atención al paciente a personal de laboratorio e imagenes, colocar uno trimestral                                                   4- Taller especializado en mamografia a personal de EES.                                Agregar uno trimestral          </t>
  </si>
  <si>
    <t>1.2.1.3.15</t>
  </si>
  <si>
    <t>Seguimiento al reporte mensual del infolap en los EES 10 SRS</t>
  </si>
  <si>
    <t>Correo enviando a DLI</t>
  </si>
  <si>
    <t>1.2.1.3.16</t>
  </si>
  <si>
    <t>Supervisión a EESS para verificar  las acciones de bioseguridad y radio protección en los servicios de laboratorios clinicos e imágenes 10  supervisar cantidad de acuerdo acantidad de EES de cada región, ajustar cantidad de acuerdo a EES</t>
  </si>
  <si>
    <t>1.2.1.3.17</t>
  </si>
  <si>
    <t>Levantamiento para la contratación o nombramiento de recursos humanos biomedicos para garantizar la correcta adquisición, mantenimiento y adecuación de equipos técnologicos de laboratorio e imágenes 10 SRS</t>
  </si>
  <si>
    <t>1.2.1.3.18</t>
  </si>
  <si>
    <t>Seguimiento a los bancos de sangre para garantizar la provisión de los servicios 10 SRS</t>
  </si>
  <si>
    <t>1.2.1.3.19</t>
  </si>
  <si>
    <t>Seguimiento a la formacion de clubes de donantes y comité de medicina transfucional</t>
  </si>
  <si>
    <t>1.2.1.3.20</t>
  </si>
  <si>
    <t>Supervision de la evaluación de pase SLITA para la elaboración y seguimiento de planes de mejoras</t>
  </si>
  <si>
    <t> </t>
  </si>
  <si>
    <t>1.1.3.1.06</t>
  </si>
  <si>
    <t>Seguimiento  Planificacion Post Evento Obstetrico en los hospitales priorizados</t>
  </si>
  <si>
    <t>Materno-Infantil y Adolescentes</t>
  </si>
  <si>
    <t>MORILLO KING</t>
  </si>
  <si>
    <t>1.1.3.1.07</t>
  </si>
  <si>
    <t xml:space="preserve">Adecuación de la Elaboracion de los planes de mejora de la metodología de Observación de la Práctica Clínica (OPC) según los resultados del monitoreo de calidad de los servicios en los CEAS priorizados </t>
  </si>
  <si>
    <t>1.1.3.1.08</t>
  </si>
  <si>
    <t>Analisis de los indicadores Maternos Neonatales de la Sala Situacional de los CEAS</t>
  </si>
  <si>
    <t>Matriz Sala Situacional</t>
  </si>
  <si>
    <t>1.1.3.1.09</t>
  </si>
  <si>
    <t>Análisis y seguimiento a la implementacion de la Estrategia Código Rojo en los CEAS priorizados.</t>
  </si>
  <si>
    <t>1.1.3.1.10</t>
  </si>
  <si>
    <t>Seguimiento al plan de mejora resultado del monitoreo  del apego a protocolo de atencion en consulta prenatal en los CEAS priorizados.</t>
  </si>
  <si>
    <t>1.1.3.1.12</t>
  </si>
  <si>
    <t>Capacitacion continua sobre prevención de Trastornos Hipertensivos en el embarazo en CEAS provinciales</t>
  </si>
  <si>
    <t>1.1.3.1.13</t>
  </si>
  <si>
    <t>Seguimiento al plan de mejora resultado resultado del monitoreo al apego de los Protocolos de Trastornos Hipertensivos en el embarazo a los CEAS priorizados</t>
  </si>
  <si>
    <t>1.1.3.1.14</t>
  </si>
  <si>
    <t>Capacitación en  Planificacion Familiar Post Evento Obstetrico en 5 CEAS por SRS.</t>
  </si>
  <si>
    <t>1.1.3.1.15</t>
  </si>
  <si>
    <t>Seguimiento al fortalecimiento de la  estrategia IPAM en CEAS hospitales priorizados</t>
  </si>
  <si>
    <t>1.1.3.1.16</t>
  </si>
  <si>
    <t>Análisis de la morbilidad materna extrema</t>
  </si>
  <si>
    <t>1.1.3.1.17</t>
  </si>
  <si>
    <t>Socialización del Protocolo para la prevención, diagnóstico y tratamiento de la Sepsis Materna</t>
  </si>
  <si>
    <t>1.1.3.1.18</t>
  </si>
  <si>
    <t>Seguimiento al fortalecimiento de la atención de las embarazadas,  puerperas y recién nacido a través de la integración de enfermeras obstétricas</t>
  </si>
  <si>
    <t>1.2.2.2.01</t>
  </si>
  <si>
    <t>Implementación y seguimiento a la Sala Situacional Infanto Adolescente en las ORS y los CEAS de su demarcación</t>
  </si>
  <si>
    <t>Se iniciara en los Hospitales Regionales, pediatricos, materno infantiles y provinciales</t>
  </si>
  <si>
    <t>Deben presentar Informe trimestral y Plan de Mejora como medios de verificacion</t>
  </si>
  <si>
    <t>1.2.2.2.02</t>
  </si>
  <si>
    <t>1.2.2.2.03</t>
  </si>
  <si>
    <t>1.2.2.2.04</t>
  </si>
  <si>
    <t>Fortalecimiento en la atención a pacientes criticos (emergencia y UCIP)</t>
  </si>
  <si>
    <t>SRS cuatrimestral y CEAS trimestral. En los SRS Enriquillo, Este, El Valle, Cibao Occidental solo valorar emergencia por no contar con UCIP.</t>
  </si>
  <si>
    <t>1.2.2.2.05</t>
  </si>
  <si>
    <t>Fortalecimiento en la atención a NNA asistidos por violencia.</t>
  </si>
  <si>
    <t>1.2.2.2.06</t>
  </si>
  <si>
    <t xml:space="preserve">Seguimiento a la atención en la Primera Infancia con énfasis en la aplicación de Vacunas, Crecimiento y Cuidado para el Desarrollo Infantil. </t>
  </si>
  <si>
    <t>Para los SRS la actividad se reportaria trimestralmente. En los CEAS serian 2 reportes uno por actividad. Se trabajaria con centros seleccionados de PNA del SRS Valdesia.</t>
  </si>
  <si>
    <t>No aplica. Si les aplica, porque esta actividad es para todos, solo que en Valdesia hay un compromiso especifico adicional, con Primer Nivel, por lo que no se elimina.</t>
  </si>
  <si>
    <t>1.2.2.2.07</t>
  </si>
  <si>
    <t>Evaluación y fortalecimiento de las condiciones esenciales para la atención a personas adolescentes</t>
  </si>
  <si>
    <t>1.2.2.2.08</t>
  </si>
  <si>
    <t>Fortalecimiento a la planificación  a personas adolescentes con énfasis en  Post Evento Obstetrico centrado Métodos de Larga duración</t>
  </si>
  <si>
    <t>1.2.2.2.09</t>
  </si>
  <si>
    <t>Expansion y fortalecimiento de las Unidades de atención integral a personas adolescentes (UAIPA)</t>
  </si>
  <si>
    <t>1.2.2.2.10</t>
  </si>
  <si>
    <t>Expansion y fortalecimiento de la Consultas diferenciadas</t>
  </si>
  <si>
    <t>1.3.3.4.01</t>
  </si>
  <si>
    <t>Supervisión y análisis del Registro en linea y cobertura de entrega de los Certificados de Nacidos Vivos en CEAS priorizados</t>
  </si>
  <si>
    <t>1.3.3.4.04</t>
  </si>
  <si>
    <t>Monitorear el registro en linea en CEAS no priorizados.</t>
  </si>
  <si>
    <t>1.3.4.1.08</t>
  </si>
  <si>
    <t>Monitoreo de las causas de  de mortalidad neonatal en recién nacidos de termino de los 10 hospitales priorizados en el plan de reduccion de muertes maternas y neonatales. Presentar acciones de mejora</t>
  </si>
  <si>
    <t>1.3.4.5.01</t>
  </si>
  <si>
    <r>
      <rPr>
        <sz val="14"/>
        <color rgb="FF000000"/>
        <rFont val="Times New Roman"/>
        <family val="1"/>
      </rPr>
      <t xml:space="preserve">Supervisión de la creación de los  equipos de control de infecciones asociadas a la atención en salud (IAAS) en las UCIN de  los hospitales priorizados
</t>
    </r>
    <r>
      <rPr>
        <sz val="14"/>
        <color rgb="FFFF0000"/>
        <rFont val="Times New Roman"/>
        <family val="1"/>
      </rPr>
      <t xml:space="preserve"> (San Vicente de Paul (San Francisco de Macoris), Dr. Luis M. Morillo King (La Vega), Materno Infatil Nuestra Señora de la Altagracia (Higuey), Juan Pablo Pina (San Cristobal).</t>
    </r>
  </si>
  <si>
    <t>1.3.4.5.02</t>
  </si>
  <si>
    <t>Supervisión de las capacitaciones de los equipos de IAAS o el servicio de epidemiología en  los 10 hospitales priorizados en el plan de reducción y el hospital San Vicente de Paul</t>
  </si>
  <si>
    <t>1.3.4.5.04</t>
  </si>
  <si>
    <t xml:space="preserve">Vigilancia sanitaria del agua en hospitales con UCIN </t>
  </si>
  <si>
    <t>1.2.1.2.01</t>
  </si>
  <si>
    <t>Elaboración y difusión del Boletín Regional de Información Estratégica del SUGEMI</t>
  </si>
  <si>
    <t>Boletin</t>
  </si>
  <si>
    <t>1.2.1.2.02</t>
  </si>
  <si>
    <t>Taller de capacitación sobre la metodología de estimación y programación de medicamentos e insumos de uso general del PNA y CEAS 2026</t>
  </si>
  <si>
    <t>1.2.1.2.03</t>
  </si>
  <si>
    <t>Taller para la consolidación de la programación de medicamentos e insumos de uso general de los CEAS para el 2026</t>
  </si>
  <si>
    <t>1.2.1.2.04</t>
  </si>
  <si>
    <t xml:space="preserve">Remisión mensual a la DMI del formulario SUGEMI-2 de los CEAS y SRS con despacho de PROMESE/CAL </t>
  </si>
  <si>
    <t>Correo de envío a DMI con los adjuntos</t>
  </si>
  <si>
    <t>1.2.1.2.05</t>
  </si>
  <si>
    <t>Remisión mensual a la DMI del formulario SUGEMI-2 de Pedido General y SUGEMI-2 de Programas en la fecha establecida en los SRS.</t>
  </si>
  <si>
    <t>1.2.1.2.06</t>
  </si>
  <si>
    <t>Visita de supervisión de la gestión de suministro de los medicamentos de programas de Salud Colectiva (VIH, TB, PF) en EES seleccionados</t>
  </si>
  <si>
    <t>1.2.1.2.07</t>
  </si>
  <si>
    <t>Visita de supervisión del cumplimiento de los procedimientos operativos del SUGEMI en los CEAS y CPN seleccionados.</t>
  </si>
  <si>
    <t>1.2.1.2.08</t>
  </si>
  <si>
    <t xml:space="preserve">Seguimiento a la funcionalidad de los Comité Farmaco Terapeutico (CFT) </t>
  </si>
  <si>
    <t>Actas de reuniones de los comités CEAS y correo enviado a DMI</t>
  </si>
  <si>
    <t>SUGERIMOS CAMBIAR AL FINAL DE CADA TRIMESTRE (MARZO,JUN,SEPT, DIC) No se le puede cambiar, por instrucciones de la Direccion de Medicamentos.</t>
  </si>
  <si>
    <t>1.2.1.2.09</t>
  </si>
  <si>
    <t>Reunión CFT Regional  y promoción del uso racional de los medicamentos</t>
  </si>
  <si>
    <t>1.2.1.2.10</t>
  </si>
  <si>
    <t>Taller de capacitación en la Gestión de Suministro de los Programas de Salud Colectiva (VIH, TB, PF) a los EES</t>
  </si>
  <si>
    <t>3.5.1.2.01</t>
  </si>
  <si>
    <t>Supervisión capacitante para validar el uso y funcionamiento del SALMI en los EES priorizados</t>
  </si>
  <si>
    <t>3.1.1.1.01</t>
  </si>
  <si>
    <t>Actualización del portal de transparencia</t>
  </si>
  <si>
    <t>Captura de imágenes</t>
  </si>
  <si>
    <t>OAI</t>
  </si>
  <si>
    <t>3.1.1.1.02</t>
  </si>
  <si>
    <t xml:space="preserve">Evaluación de los portales de transparencia de los hospitales que pertencen a su regional </t>
  </si>
  <si>
    <t>3.1.1.1.03</t>
  </si>
  <si>
    <t>Levantamiento del estatus y necesidades de las OAI de los hospitales de su Red</t>
  </si>
  <si>
    <t>3.1.1.1.04</t>
  </si>
  <si>
    <t>Capacitación en la Ley 200-04 y la Resolución No. 002-21de la Dirección General de Etica e Integridad Gubernamenral</t>
  </si>
  <si>
    <t>3.1.1.1.05</t>
  </si>
  <si>
    <t>Capacitación en el Sistema Nacional de Atención Ciudadana 311</t>
  </si>
  <si>
    <t>3.1.1.1.06</t>
  </si>
  <si>
    <t>Capacitación sobre declaración jurada de bienes, dirigida a todo personal que le corresponda pesentarla</t>
  </si>
  <si>
    <t>3.1.1.1.07</t>
  </si>
  <si>
    <t>Capacitación en la Ley No. 172-13 sobre Proteccion de Datos Personales a todo el personal de la regional</t>
  </si>
  <si>
    <t>3.1.1.1.08</t>
  </si>
  <si>
    <t xml:space="preserve">Creación y/o socialización de la Matriz de Responsabilidad </t>
  </si>
  <si>
    <t>Matriz de responsabilidad</t>
  </si>
  <si>
    <t>3.1.1.1.09</t>
  </si>
  <si>
    <t>Creación y/ o actualización de la Resolución de Información Clasificada (si aplica)</t>
  </si>
  <si>
    <t>Resolución</t>
  </si>
  <si>
    <t xml:space="preserve">1.1.1.1 Fortalecimiento de la provisión de servicios odontológicos </t>
  </si>
  <si>
    <t>1.2.1.1.01</t>
  </si>
  <si>
    <t xml:space="preserve">Capacitaciones a RRHH de las areas de odontología de acuerdo a las necesidades. </t>
  </si>
  <si>
    <t>1.2.1.1.02</t>
  </si>
  <si>
    <t xml:space="preserve">Monitoreo y evaluacion de los servicios odontológicos </t>
  </si>
  <si>
    <t xml:space="preserve">1.1.1.2 Ejecución de Plan de Mejora de los Servicios Odontológicos  </t>
  </si>
  <si>
    <t>1.2.1.1.03</t>
  </si>
  <si>
    <t>Desarrollo de plan de acciones para el acondicionamiento de infraestructura, mantenimiento de  equipos y equipamiento de las áreas de odontología  EES</t>
  </si>
  <si>
    <t>1.2.1.1.04</t>
  </si>
  <si>
    <t>Desarrollo del programa Restableciendo Sonrisas</t>
  </si>
  <si>
    <t>1.2.1.1.05</t>
  </si>
  <si>
    <t xml:space="preserve">Desarrollo del Programa Comunidad /Escuela  libre de caries </t>
  </si>
  <si>
    <t>1.2.1.1.06</t>
  </si>
  <si>
    <t>Desarrollo del Programa Fomento de la Salud bucal.</t>
  </si>
  <si>
    <t>1.2.1.1.07</t>
  </si>
  <si>
    <t>Desarrollo del Programa Hospitales libre de caries</t>
  </si>
  <si>
    <t>3.1.1.3.09</t>
  </si>
  <si>
    <t>Seguimiento al reporte ejecución Metas Físicas y Financieras en el SIGEF 2025 (solo aplica a regiones con hospitales de autogestión: Ozama, Cibao Sur, Yuma)</t>
  </si>
  <si>
    <t>Hosp. Traumatologico prof. juan bosch</t>
  </si>
  <si>
    <t>3.1.1.5.01</t>
  </si>
  <si>
    <t>Elaboración matriz de riesgos y planes de tratamiento</t>
  </si>
  <si>
    <t>Matriz de riesgos</t>
  </si>
  <si>
    <t>3.1.1.5.02</t>
  </si>
  <si>
    <t>Carga de evidencias ejecución de los planes de tratamiento de riesgos</t>
  </si>
  <si>
    <t>Captura correo enviado a Calidad en la Gestión DCSNS</t>
  </si>
  <si>
    <t>3.1.1.5.03</t>
  </si>
  <si>
    <t>Implementación de acciones para implementación de las NOBACI</t>
  </si>
  <si>
    <t>3.2.1.1.01</t>
  </si>
  <si>
    <t>Consolidación y validación de la plantilla SNCC F053 para el Plan Anual de Compras y Contrataciones</t>
  </si>
  <si>
    <t>Matriz de consolidación y autocodificación del PACC</t>
  </si>
  <si>
    <t>3.4.1.1.01</t>
  </si>
  <si>
    <t xml:space="preserve">Consolidación y envío de los formularios de levantamiento de necesidades de Cooperación No Reembolsable de los CEAS y ORS </t>
  </si>
  <si>
    <t xml:space="preserve">Matriz de cooperación y captura de correo. Deben enviar a Cooperación Internacional la versión final firmada y escaneada, junto con la versión editable.
</t>
  </si>
  <si>
    <t>3.7.1.2.01</t>
  </si>
  <si>
    <t>Seguimiento a la implementación, renovación o actualización de CCC (Carta Compromiso al Ciudadano)</t>
  </si>
  <si>
    <t>Recomendamos colocar al area de Calidad en la Gestión esta actividad al igual que en los hospitales. Estas divisiones se hicieron de acuerdo a la estructura y la estructura no tiene responsables por cargos, sino por direccion. A lo interno sí deben asignar la responsabilidad a quien la debe ejecutar, pero en el POA, en cuanto a la división es por direccion.</t>
  </si>
  <si>
    <t>3.7.1.2.02</t>
  </si>
  <si>
    <t>Seguimiento a la elaboración/ actualización de autodiagnóstico CAF</t>
  </si>
  <si>
    <t>3.7.1.2.03</t>
  </si>
  <si>
    <t>Elaboración/ actualización de autodiagnóstico CAF en la ORS</t>
  </si>
  <si>
    <t>Guía de autodiagnóstico poder ejecutivo
Sistema afinado de puntuación
Informe de autodiagnóstico</t>
  </si>
  <si>
    <t>3.7.1.2.04</t>
  </si>
  <si>
    <t>Elaboración plan de mejora CAF próximo año</t>
  </si>
  <si>
    <t>3.7.1.2.05</t>
  </si>
  <si>
    <t>Informe de seguimiento a plan de mejora CAF año en curso</t>
  </si>
  <si>
    <t>3.7.1.2.06</t>
  </si>
  <si>
    <t>Firma de acuerdo de evaluación de desempeño institucional (EDI) solo aplica si hay cambio de autoridad</t>
  </si>
  <si>
    <t>Acuerdo EDI</t>
  </si>
  <si>
    <t>3.7.1.2.07</t>
  </si>
  <si>
    <t>Seguimiento a los planes de mejora de los indicadores SISMAP Salud y Programa de Desempeño</t>
  </si>
  <si>
    <t>3.7.1.2.09</t>
  </si>
  <si>
    <t>Mesas de trabajo para la elaboración del Plan Operativo Anual 2026 de la OR y CEAS</t>
  </si>
  <si>
    <t>3.7.1.2.10</t>
  </si>
  <si>
    <t>Elaboración de la memoria institucional 2025</t>
  </si>
  <si>
    <t>Memoria</t>
  </si>
  <si>
    <t>3.7.1.3.01</t>
  </si>
  <si>
    <t>Seguimiento  a los CEAS en el proceso de análisis y rediseño de estructura y Manuales de Funciones para  aseguramiento del proceso.</t>
  </si>
  <si>
    <t>Informe trimestral estatus, Lista de asistencia reuniones trimestrales con CEAS, Matriz de resoluciones enviada x la DDI (Sede Central)</t>
  </si>
  <si>
    <t>3.7.1.4.01</t>
  </si>
  <si>
    <t>Diseño y seguimiento al Plan de Innovación</t>
  </si>
  <si>
    <t xml:space="preserve"> </t>
  </si>
  <si>
    <t>Plan   e informe  estatus de ejecución a partir del 2do. Trimestre</t>
  </si>
  <si>
    <t>3.7.1.4.02</t>
  </si>
  <si>
    <t>Lanzamiento de concurso Comparte tu idea</t>
  </si>
  <si>
    <t>Convocatoria, fotos evento y/o emails de sensibilizacion y recordatorio del concurso</t>
  </si>
  <si>
    <t>3.7.1.4.03</t>
  </si>
  <si>
    <t>Premiación concurso Comparte tu idea</t>
  </si>
  <si>
    <t>3.7.1.4.04</t>
  </si>
  <si>
    <t>Seguimiento y apoyo  a los Establecimientos de Salud  en la identificación e implementación de buenas prácticas.</t>
  </si>
  <si>
    <t>Informe de seguimiento, lista asistencia reuniones trimestrales con los hospitales</t>
  </si>
  <si>
    <t>3.7.1.5.01</t>
  </si>
  <si>
    <t>Monitoreo y evaluación del POA 2025</t>
  </si>
  <si>
    <t>Recomendamos colocar al area de Monitoreo y Evaluación esta actividad.  Estas divisiones se hicieron de acuerdo a la estructura y la estructura no tiene responsables por cargos, sino por direccion. A lo interno sí deben asignar la responsabilidad a quien la debe ejecutar, pero en el POA, en cuanto a la división es por direccion.</t>
  </si>
  <si>
    <t>3.7.1.5.02</t>
  </si>
  <si>
    <t>Socialización y elaboración de planes de mejora acorde a los hallazgos de los MEP</t>
  </si>
  <si>
    <t>3.7.1.5.03</t>
  </si>
  <si>
    <t xml:space="preserve">Evaluación y reporte de medio término (indicadores cierre de año) </t>
  </si>
  <si>
    <t>Matriz de indicadores y captura de correo con el envío de indicadores</t>
  </si>
  <si>
    <t>1.1.1.1.01</t>
  </si>
  <si>
    <t>Mesa trabajo para actualización de la sectorización y zonificación</t>
  </si>
  <si>
    <r>
      <t>Es bueno que todos sepan que nuestra Región NO cuenta con cartografo ni Arquitectos.</t>
    </r>
    <r>
      <rPr>
        <b/>
        <sz val="12"/>
        <rFont val="Times New Roman"/>
        <family val="1"/>
      </rPr>
      <t xml:space="preserve"> Esta actividad no requiere de Cartografo y Arquitecto, se realizan por los promotores, por lo que no se le puede eliminar</t>
    </r>
  </si>
  <si>
    <t>1.1.1.1.02</t>
  </si>
  <si>
    <t>Actualización del proceso de sectorización y zonificación</t>
  </si>
  <si>
    <t>Matriz SZ-1</t>
  </si>
  <si>
    <r>
      <t xml:space="preserve">Es bueno que todos sepan que nuestra Región NO cuenta con cartografo ni Arquitectos. </t>
    </r>
    <r>
      <rPr>
        <b/>
        <sz val="12"/>
        <rFont val="Times New Roman"/>
        <family val="1"/>
      </rPr>
      <t>Esta actividad no requiere de Cartografo y Arquitecto, se realizan por los promotores, por lo que no se le puede eliminar</t>
    </r>
  </si>
  <si>
    <t>1.1.1.1.03</t>
  </si>
  <si>
    <t>Finalización del proceso de digitación de ficha familiar</t>
  </si>
  <si>
    <t>Captura de registro del sistema</t>
  </si>
  <si>
    <t>1.1.1.1.04</t>
  </si>
  <si>
    <t>Seguimiento al proceso de registro, actualización y digitación de población en la Ficha Familiar por zona</t>
  </si>
  <si>
    <t>1.1.1.2.01</t>
  </si>
  <si>
    <t>Capacitación a los equipos de la UNAP para el uso de los intrumentos clínicos del primer nivel.</t>
  </si>
  <si>
    <t>1.1.1.2.02</t>
  </si>
  <si>
    <t>Talleres de inducción a personal médico de nuevo ingreso.</t>
  </si>
  <si>
    <t>1.1.1.2.03</t>
  </si>
  <si>
    <t>Realización de talleres con los equipos de la UNAP y coordinadores de zona para seguimiento a la adherencia de guias y protocolos en el primer nivel</t>
  </si>
  <si>
    <t>Informe detallado por zona</t>
  </si>
  <si>
    <t>1.1.1.2.04</t>
  </si>
  <si>
    <t>Elaboración de Análisis de Situación de Salud provincial acorde a los lineamientos establecidos por el MSP.</t>
  </si>
  <si>
    <t>1.1.1.2.05</t>
  </si>
  <si>
    <t>Reuniones de seguimiento a las acciones en el Primer Nivel de Atención con los equipos Áreas y Zonas de Salud.</t>
  </si>
  <si>
    <t>1.1.1.2.06</t>
  </si>
  <si>
    <t>Seguimiento a los CCDX  para la el aumento de la facturación de los servicios.</t>
  </si>
  <si>
    <t>1.1.1.2.07</t>
  </si>
  <si>
    <t>Seguimiento a las atenciones por curso de vida definidas en el marco del convenio con SENASA.</t>
  </si>
  <si>
    <t>1.1.1.2.08</t>
  </si>
  <si>
    <t>Captura, seguimiento y evaluación de la atención de Adulto Mayor en las UNAP.</t>
  </si>
  <si>
    <t>Por zona de salud</t>
  </si>
  <si>
    <t>1.1.1.2.09</t>
  </si>
  <si>
    <t>Seguimiento a los equipo de la UNAP  para el aumento de la realización de visitas domiciliarias con énfasis en programas priorizados.</t>
  </si>
  <si>
    <t>1.1.2.3.01</t>
  </si>
  <si>
    <t>Capacitación al personal de salud en los módulos de la Estrategia Hearts.</t>
  </si>
  <si>
    <t>1.1.2.3.02</t>
  </si>
  <si>
    <t>Despliegue  de la Estrategia Hearts en el 100% de las Unidades de Atención Primaria del SRS.</t>
  </si>
  <si>
    <t>1.1.2.3.03</t>
  </si>
  <si>
    <t>Tamizaje de captación de personas para la prevensión y control de las ECNT.</t>
  </si>
  <si>
    <t>1.1.2.3.04</t>
  </si>
  <si>
    <t>Seguimiento a la implementación y funcionalidad de la Estrategia Hearts en el 100% de las Unidades de Atención Primaria del SRS.</t>
  </si>
  <si>
    <t>1.1.2.3.05</t>
  </si>
  <si>
    <t>Seguimiento a las iniciativas de prevención de otras enfermedades cronicas no trasmisibles.</t>
  </si>
  <si>
    <t>1.1.2.4.01</t>
  </si>
  <si>
    <t>Seguimiento a los equipos de la UNAP para el aumento de la captación, seguimiento al crecimiento y desarrollo, vigilancia del estado nutricional, esquema de vacunación en menores de 5 años con controles de salud de acuerdo con el protocolo.</t>
  </si>
  <si>
    <t>1.1.3.1.01</t>
  </si>
  <si>
    <t>Seguimiento al programa de planificacion familiar en el PNA</t>
  </si>
  <si>
    <t>1.1.3.1.02</t>
  </si>
  <si>
    <t>Seguimiento a los equipos de las UNAP en la realización de Pap a las mujeres entre 19 y 65 años al menos una vez en el último año.</t>
  </si>
  <si>
    <t>1.1.3.2.01</t>
  </si>
  <si>
    <t xml:space="preserve">Seguimiento a los programas de enfermedades transmisibles por vectores en primer nivel de atención.
</t>
  </si>
  <si>
    <t>1.2.2.1.02</t>
  </si>
  <si>
    <t xml:space="preserve">Mesa de trabajo con subdirectores de los CEAS para implementación y fortalecimiento del proceso de  referencia y contrareferencia.  </t>
  </si>
  <si>
    <t>1.3.3.1.05</t>
  </si>
  <si>
    <t>Despliegue e implementación de acciones de medición de satisfacción de usuarios en el 60% de los CPN</t>
  </si>
  <si>
    <t>1.3.3.1.06</t>
  </si>
  <si>
    <t>Implementación planes de mejora resultado de la medición de satisfacción de usuarios en el 60% de los CPN</t>
  </si>
  <si>
    <t>1.3.4.1.05</t>
  </si>
  <si>
    <t>Monitoreo al funcionamiento de los establecimientos del PNA apegado a los procedimientos establecidos</t>
  </si>
  <si>
    <t>Formulario de Monitoreo EES</t>
  </si>
  <si>
    <t>1.3.4.1.06</t>
  </si>
  <si>
    <t>Monitoreo a los equipos de la UNAP en el uso de las guias y protocolos priorizando guia de diagnóstico y tratamiento, consulta a embarazadas, diabetes e hipertensión.</t>
  </si>
  <si>
    <t>Detalle por zona</t>
  </si>
  <si>
    <t>1.3.4.2.05</t>
  </si>
  <si>
    <t>Seguimiento a los reportes de vigilancia epidemiológicas generados en el primer nivel de atención.( EPI-1, EPI-2, Notificacion Obligatoria)</t>
  </si>
  <si>
    <t>1.3.4.3.04</t>
  </si>
  <si>
    <t>Solicitud y seguimiento al proceso de habilitación del 20% de los EES del PNA</t>
  </si>
  <si>
    <t>3.1.1.6.01</t>
  </si>
  <si>
    <t>Mesa de trabajo con el equipo técnico (Director/a Regional, Administrador/a, Financiero/a, Supervisores de Área, otros)  para elaborar y direccionar los planes de desarrollo e inversión para el primer nivel.</t>
  </si>
  <si>
    <t>3.1.1.6.02</t>
  </si>
  <si>
    <t>Evaluación de los avances de ejecución de los planes de inversión del PNA</t>
  </si>
  <si>
    <t xml:space="preserve">2.1.2 Programas de desarrollo de competencias técnicas y habilidades blandas. </t>
  </si>
  <si>
    <t>2.1.2.01</t>
  </si>
  <si>
    <t>Ejecución Plan de Capacitación SRS-2025.</t>
  </si>
  <si>
    <t>Plan, Lista de participación</t>
  </si>
  <si>
    <t>Medio V: #3 Informe. Medio V: #4 Captura de correo enviado al Departamento de Evaluación del Desempeño y Capacitación SNS los primeros 5 días hábiles, finalizado el trimestre.</t>
  </si>
  <si>
    <t>1- El informe trimestral se realiza en el formulario estandarizado por el INAP. 2-Adicional presentar listados de asistencia y plan de capacitación 2025.</t>
  </si>
  <si>
    <t>Recursos Humanos</t>
  </si>
  <si>
    <t>2.1.2.02</t>
  </si>
  <si>
    <t>Detección necesidades capacitación por departamento SRS y primer nivel, para elaborar plan de capacitación  2026.</t>
  </si>
  <si>
    <t>Formulario estandarizado para DNC.</t>
  </si>
  <si>
    <t>Presentar formulario por departamento, de acuerdo a la estructura organizativa de cada dependencia.</t>
  </si>
  <si>
    <t>2.1.2.03</t>
  </si>
  <si>
    <t>Elaboración del Plan de Capacitación SRS-2026.</t>
  </si>
  <si>
    <t>Realizar plan de capacitación en formulario estándarizado por el INAP.</t>
  </si>
  <si>
    <t>2.1.3 Evaluación del desempeño laboral.</t>
  </si>
  <si>
    <t>2.1.3.01</t>
  </si>
  <si>
    <t>Seguimiento a la revisión de los acuerdos de desempeño de la Oficina Regional,  CEAS y  Primer Nivel de Atención.</t>
  </si>
  <si>
    <t>Informe de revisión acuerdos de desempeño del SRS</t>
  </si>
  <si>
    <t>Minuta de monitoreo estándarizada por el MAP.</t>
  </si>
  <si>
    <t>Utilizar guía de revisión remitida por SNS.</t>
  </si>
  <si>
    <t>2.1.3.02</t>
  </si>
  <si>
    <t>Evaluación del desempeño laboral SRS 2024.</t>
  </si>
  <si>
    <t>Matriz consolidada reporte resultados de evaluación del desempeño laboral 2024</t>
  </si>
  <si>
    <t>Informe técnico de resultados evaluación del desempeño laboral 2024.</t>
  </si>
  <si>
    <t>Captura de correo envío a DRH SNS</t>
  </si>
  <si>
    <t>2.1.3.03</t>
  </si>
  <si>
    <t>Elaboración acuerdos del desempeño laboral SRS-CEAS  2025.</t>
  </si>
  <si>
    <t>Matriz reporte acuerdos del desempeño laboral 2025</t>
  </si>
  <si>
    <t xml:space="preserve">
Captura de correo con el envío a DRH SNS</t>
  </si>
  <si>
    <t xml:space="preserve">2.2.2 Desarrollados e implementados los aspectos de gestión relacionados con seguridad y salud en el trabajo. </t>
  </si>
  <si>
    <t>2.2.2.01</t>
  </si>
  <si>
    <t>Ejecución del Plan de Seguridad y Salud Ocupacional y Plan de Gestión de Riesgos.</t>
  </si>
  <si>
    <t xml:space="preserve">Informes de seguimiento con el acuse de recibido de salud ocupacional sede central. </t>
  </si>
  <si>
    <t>Esta actividad no se puede llevar a cabo porque no hay un medico ocupacional nombrado. Se envio la solicitud de nombramiento pero aun no ha llegado. Si no logran el nombramiento del personal, la van reprogramando con la evidencia de la solicitud y la respuesta de RRHH.</t>
  </si>
  <si>
    <t>2.2.2.02</t>
  </si>
  <si>
    <t>Regularización mediante seguimiento y evaluación  del personal de licencia médica recurrentes y enviado a evaluar auditoria médica.</t>
  </si>
  <si>
    <t xml:space="preserve">Informe de evaluación, seguimiento del personal con licencias recurrentes y los enviados a auditoria médica . </t>
  </si>
  <si>
    <r>
      <t xml:space="preserve">Favor considerar esta actividad trimestral, ya que para enviar a una persona a auditoria medica debe tener 3 licencias o mas y mensual no se tendra los avales suficienes para enviar a evaluar. </t>
    </r>
    <r>
      <rPr>
        <sz val="12"/>
        <color theme="1"/>
        <rFont val="Times New Roman"/>
        <family val="1"/>
      </rPr>
      <t>Se quedan con esta periodicidad, por instrucciones de la DRH</t>
    </r>
  </si>
  <si>
    <t>2.2.2.03</t>
  </si>
  <si>
    <t xml:space="preserve">Seguimiento e investigación de accidentes y enfermedades laborales. </t>
  </si>
  <si>
    <t>2.2.2.04</t>
  </si>
  <si>
    <t>Gestión de subsidios por enfermedad común.</t>
  </si>
  <si>
    <t xml:space="preserve">
Matriz, reporte del registro  SISALRIL. 
</t>
  </si>
  <si>
    <r>
      <t xml:space="preserve">Corregir el numero de la accion a trimestral . </t>
    </r>
    <r>
      <rPr>
        <sz val="12"/>
        <color theme="1"/>
        <rFont val="Times New Roman"/>
        <family val="1"/>
      </rPr>
      <t>Se quedan con esta periodicidad, por instrucciones de la DRH</t>
    </r>
  </si>
  <si>
    <t xml:space="preserve">2.3.1.1  Levantamiento de necesidades de personal para cubrir vacantes actuales y nuevos recursos. </t>
  </si>
  <si>
    <t>2.3.1.1.01</t>
  </si>
  <si>
    <t>Reporte  trimestral de la dotación de acuerdo a las estructuras aprobadas de la ORS, establecimientos del 1er nivel y nivel especializado de atención.</t>
  </si>
  <si>
    <t>Reporte consolidado (fisico y digital en formato de Excel).</t>
  </si>
  <si>
    <t>2.3.1.1.02</t>
  </si>
  <si>
    <t>Seguimiento y Aseguramiento de los perfiles de los colaboradores nuevos y existentes en las nóminas de la ORS y sus establecimientos en los diferentes niveles de atención.</t>
  </si>
  <si>
    <t>Plantilla de reporte trimestral de estatus de los perfiles verificados.</t>
  </si>
  <si>
    <t>3.1.1.2.01</t>
  </si>
  <si>
    <t>Supervisión de cumplimiento de los protocolos de seguridad</t>
  </si>
  <si>
    <t>Esta actividad es de la Dirección de Seguridad, verificar quien maneja el área de seguridad allá, si es Administrativo ó que área y cargarla a ellos, al que le aplique. (Ustedes deben tener ya sean policias, militares o seguridad privada contratada, tanto para el SRS, como para los hospitales)</t>
  </si>
  <si>
    <t>1.2.3.1.01</t>
  </si>
  <si>
    <t>Seguimiento a la funcionalidad de los comités hospitalarios (comités priorizados en reglamento hospitalario) y comités de salud</t>
  </si>
  <si>
    <t>1.2.3.1.02</t>
  </si>
  <si>
    <t>Levantamiento de los comités hospitalarios y de UNAPs activos del SRS</t>
  </si>
  <si>
    <t>3.5.1.1.01</t>
  </si>
  <si>
    <t xml:space="preserve">Actualización y manteniemiento de portales web  </t>
  </si>
  <si>
    <t>Tecnología</t>
  </si>
  <si>
    <t>3.5.1.1.02</t>
  </si>
  <si>
    <t xml:space="preserve">Soportes incidencias tecnológicas atendidas </t>
  </si>
  <si>
    <t>3.5.1.1.03</t>
  </si>
  <si>
    <t xml:space="preserve">Inventario de activos tecnológicos </t>
  </si>
  <si>
    <t>Matriz de inventario</t>
  </si>
  <si>
    <t>Venta Servicios</t>
  </si>
  <si>
    <t>Identificación de necesidades de insumos</t>
  </si>
  <si>
    <t>Código_Actividad</t>
  </si>
  <si>
    <t>Actividad</t>
  </si>
  <si>
    <t xml:space="preserve">Total de Actividades </t>
  </si>
  <si>
    <t>Insumos</t>
  </si>
  <si>
    <t>InsumoAbrev</t>
  </si>
  <si>
    <t>Descripción</t>
  </si>
  <si>
    <t>Unidad de Medida</t>
  </si>
  <si>
    <t>Cantidad de Insumos</t>
  </si>
  <si>
    <t>Precio Unitario</t>
  </si>
  <si>
    <t>Valor Total</t>
  </si>
  <si>
    <t>Código Presupuestario</t>
  </si>
  <si>
    <t>Fuente de Financiamiento</t>
  </si>
  <si>
    <t>Gasoil</t>
  </si>
  <si>
    <t>Galones de Gasoil Regular</t>
  </si>
  <si>
    <t>Viáticos dentro del país</t>
  </si>
  <si>
    <t>Viaticos Chofer sin Hospedaje</t>
  </si>
  <si>
    <t>Viaticos Técnicos sin Hospedaje</t>
  </si>
  <si>
    <t>Alimentos y bebidas para personas</t>
  </si>
  <si>
    <t>Refrigerio y Almuerzo tipo Buffet p/25 personas (Cristaleria, Mesas, Manteles, Bambalina, Hielo, Servilletas</t>
  </si>
  <si>
    <t>lsAlimentosyBebidas</t>
  </si>
  <si>
    <t xml:space="preserve">Refrigerio tipo Buffet p/40 personas (5 Variedades, Cristaleria, Mantel, Tope, Bambalina, Servilletas, Hielo) </t>
  </si>
  <si>
    <t>lsGasoil</t>
  </si>
  <si>
    <t>lsViaticosDP</t>
  </si>
  <si>
    <t>Almuerzo tipo Buffet para 40 personas (Cristalería, Cuberteria, Mesas, Sillas, Manteles, Servilletas)</t>
  </si>
  <si>
    <t>Refrigerio Dulce tipo Buffet p/65 Personas (Arreglo Flores, Alquiler Cristalería, Sillas, Servilletas, Mesa, Bambalina, Tope)</t>
  </si>
  <si>
    <t>Servicio de Almuerzo tipo buffet para 30 Personas</t>
  </si>
  <si>
    <t>Servicio de Refrigerio tipo buffet 30 Personas</t>
  </si>
  <si>
    <t>Refrigerio tipo preempacado p/25 personas (4 Variedades, Jugo, Desechables Transparentes, Jugo Natural)</t>
  </si>
  <si>
    <t>Refrigerio tipo preempacado p/20 personas (Variedades fuertes, Jugo, Desechables Transparentes, Servilletas, Hielo)</t>
  </si>
  <si>
    <t>Electrodomésticos</t>
  </si>
  <si>
    <t>Televisores de 32 pulgadas</t>
  </si>
  <si>
    <t>Artículos de plástico</t>
  </si>
  <si>
    <t>Fardos de Fundas Plásticas no. 55</t>
  </si>
  <si>
    <t>Almuerzo tipo Buffet para 20 personas (Cristalería, Cubertería, Servilletas, Jugo, Café)</t>
  </si>
  <si>
    <t xml:space="preserve">Refrigerio tipo Buffet p/45 personas (5 Variedades, Desechable Transparentes, Servilletas, Hielo) </t>
  </si>
  <si>
    <t xml:space="preserve">Almuerzo tipo Buffet para 30 personas (Cristaleria, Cuberteria, Servilletas, Jugo) </t>
  </si>
  <si>
    <t>Refrigerio tipo Buffet p/12 personas (4 Variedades, Desechables Transparentes, Jugo Natural, Servilletas, Hielo)</t>
  </si>
  <si>
    <t xml:space="preserve">Refrigerio tipo preempacado p/50 personas (3 Variedades, Jugo, Desechables Transparentes, Hielo, Servilleta) </t>
  </si>
  <si>
    <t xml:space="preserve">Refrigerio tipo preempacado p/100 personas (4 Variedades, Jugo, Desechables Transparentes, Hielo, Servilleta) </t>
  </si>
  <si>
    <t>Eventos generales</t>
  </si>
  <si>
    <t>Audivisuales, Decoración, Montaje y Desmontaje de Evento por 80 personas</t>
  </si>
  <si>
    <t>Audivisuales, Decoración, Montaje y Desmontaje de Evento por 50 personas</t>
  </si>
  <si>
    <t>lsEventosGenerales</t>
  </si>
  <si>
    <t>Útiles de escritorio, oficina, informática y de enseñanza</t>
  </si>
  <si>
    <t>Lapiceros color Azul (cajas)</t>
  </si>
  <si>
    <t>Productos de Papel, Cartón e Impresos</t>
  </si>
  <si>
    <t>Resma de Papel 8 1/2x11</t>
  </si>
  <si>
    <t xml:space="preserve">Refrigerio tipo Buffet p/15 personas (3 Variedades, Desechables Transparentes, Jugo Natural, Servilletas, Hielo) </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</si>
  <si>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</si>
  <si>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</si>
  <si>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</si>
  <si>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</si>
  <si>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</si>
  <si>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</si>
  <si>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</si>
  <si>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</si>
  <si>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</si>
  <si>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</si>
  <si>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</si>
  <si>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</si>
  <si>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</si>
  <si>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</si>
  <si>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</si>
  <si>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</si>
  <si>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</si>
  <si>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</si>
  <si>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</si>
  <si>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</si>
  <si>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</si>
  <si>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</si>
  <si>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</si>
  <si>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</si>
  <si>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</si>
  <si>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</si>
  <si>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</si>
  <si>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</si>
  <si>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</si>
  <si>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</si>
  <si>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</si>
  <si>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</si>
  <si>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</si>
  <si>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</si>
  <si>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</si>
  <si>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Identificacion de necesidades de infraestructuras</t>
  </si>
  <si>
    <t>Tipo de Intervención</t>
  </si>
  <si>
    <t>Tipo EESS</t>
  </si>
  <si>
    <t>Nombre de establecimiento</t>
  </si>
  <si>
    <t>Provincia</t>
  </si>
  <si>
    <t>ListaProvincia</t>
  </si>
  <si>
    <t>Municipio</t>
  </si>
  <si>
    <t>Monto Estimado</t>
  </si>
  <si>
    <t>Identificación de necesidades de equipos</t>
  </si>
  <si>
    <t>Tipos de Acciones</t>
  </si>
  <si>
    <t>Tipo de Equipo</t>
  </si>
  <si>
    <t>Item</t>
  </si>
  <si>
    <t>Valor Total Estimado</t>
  </si>
  <si>
    <t>Columna1</t>
  </si>
  <si>
    <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</si>
  <si>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</si>
  <si>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</si>
  <si>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</si>
  <si>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</si>
  <si>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</si>
  <si>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</si>
  <si>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</si>
  <si>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</si>
  <si>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</si>
  <si>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</si>
  <si>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</si>
  <si>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</si>
  <si>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</si>
  <si>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</si>
  <si>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</si>
  <si>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</si>
  <si>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</si>
  <si>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</si>
  <si>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</si>
  <si>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</si>
  <si>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</si>
  <si>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</si>
  <si>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</si>
  <si>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</si>
  <si>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</si>
  <si>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</si>
  <si>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</si>
  <si>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</si>
  <si>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</si>
  <si>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</si>
  <si>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</si>
  <si>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</si>
  <si>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</si>
  <si>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</si>
  <si>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</si>
  <si>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</si>
  <si>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</si>
  <si>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</si>
  <si>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</si>
  <si>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</si>
  <si>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</si>
  <si>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</si>
  <si>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</si>
  <si>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</si>
  <si>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</si>
  <si>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</si>
  <si>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</si>
  <si>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</si>
  <si>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</si>
  <si>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</si>
  <si>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</si>
  <si>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</si>
  <si>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</si>
  <si>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</si>
  <si>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</si>
  <si>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</si>
  <si>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</si>
  <si>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</si>
  <si>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</si>
  <si>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</si>
  <si>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</si>
  <si>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</si>
  <si>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</si>
  <si>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</si>
  <si>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</si>
  <si>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</si>
  <si>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</si>
  <si>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</si>
  <si>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</si>
  <si>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</si>
  <si>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</si>
  <si>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</si>
  <si>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</si>
  <si>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</si>
  <si>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</si>
  <si>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</si>
  <si>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</si>
  <si>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</si>
  <si>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</si>
  <si>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</si>
  <si>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</si>
  <si>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</si>
  <si>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</si>
  <si>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</si>
  <si>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</si>
  <si>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</si>
  <si>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</si>
  <si>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</si>
  <si>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</si>
  <si>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</si>
  <si>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</si>
  <si>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</si>
  <si>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</si>
  <si>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</si>
  <si>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</si>
  <si>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</si>
  <si>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</si>
  <si>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</si>
  <si>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</si>
  <si>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</si>
  <si>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</si>
  <si>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</si>
  <si>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</si>
  <si>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</si>
  <si>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</si>
  <si>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</si>
  <si>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</si>
  <si>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</si>
  <si>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</si>
  <si>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</si>
  <si>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</si>
  <si>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</si>
  <si>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</si>
  <si>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</si>
  <si>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</si>
  <si>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</si>
  <si>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</si>
  <si>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</si>
  <si>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</si>
  <si>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</si>
  <si>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</si>
  <si>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</si>
  <si>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</si>
  <si>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</si>
  <si>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</si>
  <si>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</si>
  <si>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</si>
  <si>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</si>
  <si>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</si>
  <si>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</si>
  <si>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</si>
  <si>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</si>
  <si>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</si>
  <si>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</si>
  <si>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</si>
  <si>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</si>
  <si>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</si>
  <si>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</si>
  <si>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</si>
  <si>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</si>
  <si>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</si>
  <si>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</si>
  <si>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</si>
  <si>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</si>
  <si>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</si>
  <si>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</si>
  <si>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</si>
  <si>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</si>
  <si>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</si>
  <si>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</si>
  <si>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</si>
  <si>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</si>
  <si>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</si>
  <si>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</si>
  <si>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</si>
  <si>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</si>
  <si>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</si>
  <si>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</si>
  <si>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</si>
  <si>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</si>
  <si>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</si>
  <si>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</si>
  <si>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</si>
  <si>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</si>
  <si>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</si>
  <si>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</si>
  <si>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</si>
  <si>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</si>
  <si>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</si>
  <si>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</si>
  <si>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</si>
  <si>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</si>
  <si>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</si>
  <si>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</si>
  <si>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</si>
  <si>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</si>
  <si>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</si>
  <si>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</si>
  <si>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</si>
  <si>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</si>
  <si>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</si>
  <si>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</si>
  <si>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</si>
  <si>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</si>
  <si>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</si>
  <si>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</si>
  <si>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</si>
  <si>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</si>
  <si>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</si>
  <si>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</si>
  <si>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</si>
  <si>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</si>
  <si>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</si>
  <si>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</si>
  <si>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</si>
  <si>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</si>
  <si>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</si>
  <si>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</si>
  <si>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</si>
  <si>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</si>
  <si>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</si>
  <si>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</si>
  <si>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</si>
  <si>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</si>
  <si>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</si>
  <si>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</si>
  <si>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</si>
  <si>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</si>
  <si>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</si>
  <si>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</si>
  <si>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</si>
  <si>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</si>
  <si>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</si>
  <si>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</si>
  <si>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</si>
  <si>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</si>
  <si>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</si>
  <si>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</si>
  <si>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</si>
  <si>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</si>
  <si>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</si>
  <si>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</si>
  <si>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</si>
  <si>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</si>
  <si>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</si>
  <si>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</si>
  <si>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</si>
  <si>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</si>
  <si>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</si>
  <si>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</si>
  <si>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</si>
  <si>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</si>
  <si>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</si>
  <si>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</si>
  <si>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</si>
  <si>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</si>
  <si>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</si>
  <si>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</si>
  <si>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</si>
  <si>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</si>
  <si>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</si>
  <si>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</si>
  <si>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</si>
  <si>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</si>
  <si>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</si>
  <si>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</si>
  <si>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</si>
  <si>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</si>
  <si>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</si>
  <si>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</si>
  <si>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</si>
  <si>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</si>
  <si>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</si>
  <si>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</si>
  <si>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</si>
  <si>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</si>
  <si>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</si>
  <si>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</si>
  <si>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</si>
  <si>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</si>
  <si>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</si>
  <si>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</si>
  <si>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</si>
  <si>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</si>
  <si>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</si>
  <si>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</si>
  <si>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</si>
  <si>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Servicios técnicos y profesionales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</si>
  <si>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</si>
  <si>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</si>
  <si>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</si>
  <si>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</si>
  <si>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</si>
  <si>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</si>
  <si>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</si>
  <si>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</si>
  <si>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</si>
  <si>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</si>
  <si>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</si>
  <si>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</si>
  <si>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</si>
  <si>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</si>
  <si>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</si>
  <si>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</si>
  <si>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</si>
  <si>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</si>
  <si>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</si>
  <si>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</si>
  <si>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</si>
  <si>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</si>
  <si>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</si>
  <si>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</si>
  <si>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</si>
  <si>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</si>
  <si>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</si>
  <si>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</si>
  <si>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</si>
  <si>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</si>
  <si>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</si>
  <si>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</si>
  <si>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</si>
  <si>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</si>
  <si>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</si>
  <si>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</si>
  <si>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</si>
  <si>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</si>
  <si>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</si>
  <si>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</si>
  <si>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</si>
  <si>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</si>
  <si>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</si>
  <si>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</si>
  <si>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</si>
  <si>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</si>
  <si>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</si>
  <si>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</si>
  <si>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</si>
  <si>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</si>
  <si>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</si>
  <si>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</si>
  <si>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</si>
  <si>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</si>
  <si>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</si>
  <si>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</si>
  <si>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</si>
  <si>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</si>
  <si>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</si>
  <si>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</si>
  <si>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</si>
  <si>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</si>
  <si>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</si>
  <si>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</si>
  <si>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</si>
  <si>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</si>
  <si>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</si>
  <si>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</si>
  <si>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</si>
  <si>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</si>
  <si>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</si>
  <si>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</si>
  <si>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</si>
  <si>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</si>
  <si>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</si>
  <si>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</si>
  <si>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</si>
  <si>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</si>
  <si>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</si>
  <si>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</si>
  <si>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</si>
  <si>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</si>
  <si>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</si>
  <si>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</si>
  <si>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</si>
  <si>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</si>
  <si>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</si>
  <si>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</si>
  <si>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</si>
  <si>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</si>
  <si>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</si>
  <si>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</si>
  <si>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</si>
  <si>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</si>
  <si>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</si>
  <si>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</si>
  <si>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</si>
  <si>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</si>
  <si>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</si>
  <si>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</si>
  <si>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</si>
  <si>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</si>
  <si>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</si>
  <si>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</si>
  <si>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</si>
  <si>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</si>
  <si>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</si>
  <si>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</si>
  <si>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</si>
  <si>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</si>
  <si>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</si>
  <si>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</si>
  <si>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</si>
  <si>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</si>
  <si>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R0 - SRS Metropolitano</t>
  </si>
  <si>
    <t>AZUA</t>
  </si>
  <si>
    <t>Azua</t>
  </si>
  <si>
    <t>1. Azua de Compostela</t>
  </si>
  <si>
    <t>MONTE PLATA</t>
  </si>
  <si>
    <t>2. Estebanía</t>
  </si>
  <si>
    <t>SANTO DOMINGO</t>
  </si>
  <si>
    <t>3. Guayabal</t>
  </si>
  <si>
    <t>R1 - SRS Valdesia</t>
  </si>
  <si>
    <t>PERAVIA</t>
  </si>
  <si>
    <t>4. Las Charcas</t>
  </si>
  <si>
    <t>SAN CRISTÓBAL</t>
  </si>
  <si>
    <t>5. Las Yayas de Viajama</t>
  </si>
  <si>
    <t>SAN JOSÉ DE OCOA</t>
  </si>
  <si>
    <t>6. Padre Las Casas</t>
  </si>
  <si>
    <t>R2 - SRS Norcentral</t>
  </si>
  <si>
    <t>ESPAILLAT</t>
  </si>
  <si>
    <t>7. Peralta</t>
  </si>
  <si>
    <t>PUERTO PLATA</t>
  </si>
  <si>
    <t>8. Pueblo Viejo</t>
  </si>
  <si>
    <t>SANTIAGO</t>
  </si>
  <si>
    <t>9. Sabana Yegua</t>
  </si>
  <si>
    <t>R3 - SRS Nordeste</t>
  </si>
  <si>
    <t>DUARTE</t>
  </si>
  <si>
    <t>10. Tábara Arriba</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</si>
  <si>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</si>
  <si>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</si>
  <si>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</si>
  <si>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</si>
  <si>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</si>
  <si>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</si>
  <si>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</si>
  <si>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</si>
  <si>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</si>
  <si>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</si>
  <si>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</si>
  <si>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</si>
  <si>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</si>
  <si>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</si>
  <si>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</si>
  <si>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</si>
  <si>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</si>
  <si>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</si>
  <si>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</si>
  <si>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</si>
  <si>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</si>
  <si>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</si>
  <si>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</si>
  <si>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</si>
  <si>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</si>
  <si>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</si>
  <si>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</si>
  <si>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</si>
  <si>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</si>
  <si>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</si>
  <si>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ELÍAS PIÑA</t>
  </si>
  <si>
    <t>9. Paraíso</t>
  </si>
  <si>
    <t>SAN JUAN</t>
  </si>
  <si>
    <t>10. Polo</t>
  </si>
  <si>
    <t>R7 - SRS Cibao Occidental</t>
  </si>
  <si>
    <t>DAJABÓN</t>
  </si>
  <si>
    <t>11. Vicente Noble</t>
  </si>
  <si>
    <t>MONTECRISTI</t>
  </si>
  <si>
    <t>Dajabon</t>
  </si>
  <si>
    <t>1. Dajabón</t>
  </si>
  <si>
    <t>SANTIAGO RODRÍGUEZ</t>
  </si>
  <si>
    <t>2. El Pino</t>
  </si>
  <si>
    <t>VALVERDE</t>
  </si>
  <si>
    <t>3. Loma de Cabrera</t>
  </si>
  <si>
    <t>R8 - SRS Cibao Central</t>
  </si>
  <si>
    <t>LA VEGA</t>
  </si>
  <si>
    <t>4. Partido</t>
  </si>
  <si>
    <t>MONSEÑOR NOUEL</t>
  </si>
  <si>
    <t>5. Restauración</t>
  </si>
  <si>
    <t>SÁNCHEZ RAMÍREZ</t>
  </si>
  <si>
    <t>Duarte</t>
  </si>
  <si>
    <t>1. San Francisco de Macorís</t>
  </si>
  <si>
    <t>2. Arenoso</t>
  </si>
  <si>
    <t>3. Castillo</t>
  </si>
  <si>
    <t>4. Eugenio María de Hostos</t>
  </si>
  <si>
    <t>5. Las Guáranas</t>
  </si>
  <si>
    <t>6. Pimentel</t>
  </si>
  <si>
    <t>7. Villa Riva</t>
  </si>
  <si>
    <t>El_Seibo</t>
  </si>
  <si>
    <t>1. El Seibo</t>
  </si>
  <si>
    <t>2. Miches</t>
  </si>
  <si>
    <t>Elias_Pina</t>
  </si>
  <si>
    <t>1. Comendador</t>
  </si>
  <si>
    <t>2. Bánica</t>
  </si>
  <si>
    <t>3. El Llano</t>
  </si>
  <si>
    <t>4. Hondo Valle</t>
  </si>
  <si>
    <t>5. Juan Santiago</t>
  </si>
  <si>
    <t>6. Pedro Santana</t>
  </si>
  <si>
    <t>Espaillat</t>
  </si>
  <si>
    <t>1. Moca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</si>
  <si>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</si>
  <si>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</si>
  <si>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</si>
  <si>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</si>
  <si>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</si>
  <si>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</si>
  <si>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</si>
  <si>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</si>
  <si>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</si>
  <si>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</si>
  <si>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</si>
  <si>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</si>
  <si>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</si>
  <si>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</si>
  <si>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</si>
  <si>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</si>
  <si>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</si>
  <si>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</si>
  <si>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</si>
  <si>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</si>
  <si>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</si>
  <si>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</si>
  <si>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</si>
  <si>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</si>
  <si>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</si>
  <si>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</si>
  <si>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</si>
  <si>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</si>
  <si>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</si>
  <si>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</si>
  <si>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</si>
  <si>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</si>
  <si>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</si>
  <si>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</si>
  <si>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</si>
  <si>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</si>
  <si>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</si>
  <si>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</si>
  <si>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</si>
  <si>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</si>
  <si>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</si>
  <si>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</si>
  <si>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</si>
  <si>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</si>
  <si>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</si>
  <si>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</si>
  <si>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</si>
  <si>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</si>
  <si>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</si>
  <si>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</si>
  <si>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</si>
  <si>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</si>
  <si>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</si>
  <si>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</si>
  <si>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</si>
  <si>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</si>
  <si>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</si>
  <si>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</si>
  <si>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Puerto_Plata</t>
  </si>
  <si>
    <t>1. Puerto Plata</t>
  </si>
  <si>
    <t>2. Altamira</t>
  </si>
  <si>
    <t>3. Guananico</t>
  </si>
  <si>
    <t>4. Imbert</t>
  </si>
  <si>
    <t>5. Los Hidalgos</t>
  </si>
  <si>
    <t>6. Luperón</t>
  </si>
  <si>
    <t>7. Sosúa</t>
  </si>
  <si>
    <t>8. Villa Isabela</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</si>
  <si>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</si>
  <si>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</si>
  <si>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</si>
  <si>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</si>
  <si>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</si>
  <si>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</si>
  <si>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</si>
  <si>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</si>
  <si>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</si>
  <si>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</si>
  <si>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</si>
  <si>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</si>
  <si>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</si>
  <si>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</si>
  <si>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</si>
  <si>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</si>
  <si>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</si>
  <si>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</si>
  <si>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San_Juan</t>
  </si>
  <si>
    <t>1. San Juan de la Maguana</t>
  </si>
  <si>
    <t>2. Bohechío</t>
  </si>
  <si>
    <t>3. El Cercado</t>
  </si>
  <si>
    <t>4. Juan de Herrera</t>
  </si>
  <si>
    <t>5. Las Matas de Farfán</t>
  </si>
  <si>
    <t>6. Vallejuelo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</si>
  <si>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</si>
  <si>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</si>
  <si>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</si>
  <si>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</si>
  <si>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</si>
  <si>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</si>
  <si>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</si>
  <si>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</si>
  <si>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</si>
  <si>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</si>
  <si>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</si>
  <si>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</si>
  <si>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Santiago</t>
  </si>
  <si>
    <t>1. Santiago</t>
  </si>
  <si>
    <t>2. Bisonó</t>
  </si>
  <si>
    <t>3. Jánico</t>
  </si>
  <si>
    <t>4. Licey al Medio</t>
  </si>
  <si>
    <t>5. Puñal</t>
  </si>
  <si>
    <t>6. Sabana Iglesia</t>
  </si>
  <si>
    <t>8. San José de las Matas</t>
  </si>
  <si>
    <t>7. Tamboril</t>
  </si>
  <si>
    <t>9. Villa González</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</si>
  <si>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</si>
  <si>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</si>
  <si>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</si>
  <si>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</si>
  <si>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</si>
  <si>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</si>
  <si>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</si>
  <si>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</si>
  <si>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</si>
  <si>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</si>
  <si>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</si>
  <si>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</si>
  <si>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</si>
  <si>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</si>
  <si>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</si>
  <si>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</si>
  <si>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</si>
  <si>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</si>
  <si>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</si>
  <si>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</si>
  <si>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unidad</t>
  </si>
  <si>
    <t>2.3.2.2.01</t>
  </si>
  <si>
    <t>Manteles en encajes para bandejas pequeñas (rectangulares)</t>
  </si>
  <si>
    <t>Almuerzo tipo Buffet para 10 personas (Cristaleria, Cuberteria, Servilletas, Jugo)</t>
  </si>
  <si>
    <t>Refrigerio tipo Buffet p/150 personas (Diferentes Variedades, Bambalinas, Manteles, Desechables, Hielo, Servilletas)</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</si>
  <si>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</si>
  <si>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</si>
  <si>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 xml:space="preserve">Refrigerio tipo preempacado p/250 personas (4 Variedades, Jugo, Desechables Transparentes, Mesas, Manteles) </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</si>
  <si>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</si>
  <si>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</si>
  <si>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</si>
  <si>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</si>
  <si>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</si>
  <si>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</si>
  <si>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</si>
  <si>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</si>
  <si>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</si>
  <si>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lsElectrodomesticos</t>
  </si>
  <si>
    <t>Aspiradora</t>
  </si>
  <si>
    <t>2.6.1.4.01</t>
  </si>
  <si>
    <t>Estufas de 20 pulgadas</t>
  </si>
  <si>
    <t>Microondas de 7 pies</t>
  </si>
  <si>
    <t>Refrigeradores de 8 pies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</si>
  <si>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</si>
  <si>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</si>
  <si>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</si>
  <si>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</si>
  <si>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</si>
  <si>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</si>
  <si>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</si>
  <si>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</si>
  <si>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</si>
  <si>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</si>
  <si>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</si>
  <si>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</si>
  <si>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</si>
  <si>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</si>
  <si>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</si>
  <si>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</si>
  <si>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</si>
  <si>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</si>
  <si>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</si>
  <si>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Asa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</si>
  <si>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</si>
  <si>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</si>
  <si>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</si>
  <si>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</si>
  <si>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</si>
  <si>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</si>
  <si>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</si>
  <si>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</si>
  <si>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</si>
  <si>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</si>
  <si>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</si>
  <si>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</si>
  <si>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</si>
  <si>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</si>
  <si>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</si>
  <si>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</si>
  <si>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</si>
  <si>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</si>
  <si>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</si>
  <si>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</si>
  <si>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</si>
  <si>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</si>
  <si>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</si>
  <si>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</si>
  <si>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</si>
  <si>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</si>
  <si>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</si>
  <si>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</si>
  <si>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</si>
  <si>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</si>
  <si>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</si>
  <si>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</si>
  <si>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</si>
  <si>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</si>
  <si>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</si>
  <si>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</si>
  <si>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</si>
  <si>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</si>
  <si>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</si>
  <si>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</si>
  <si>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</si>
  <si>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</si>
  <si>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</si>
  <si>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</si>
  <si>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</si>
  <si>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</si>
  <si>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</si>
  <si>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</si>
  <si>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</si>
  <si>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</si>
  <si>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</si>
  <si>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</si>
  <si>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</si>
  <si>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</si>
  <si>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</si>
  <si>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</si>
  <si>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</si>
  <si>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</si>
  <si>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</si>
  <si>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</si>
  <si>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</si>
  <si>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</si>
  <si>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</si>
  <si>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</si>
  <si>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</si>
  <si>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</si>
  <si>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</si>
  <si>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</si>
  <si>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</si>
  <si>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</si>
  <si>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</si>
  <si>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</si>
  <si>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</si>
  <si>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</si>
  <si>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</si>
  <si>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</si>
  <si>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</si>
  <si>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</si>
  <si>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</si>
  <si>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</si>
  <si>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</si>
  <si>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</si>
  <si>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</si>
  <si>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</si>
  <si>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</si>
  <si>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</si>
  <si>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</si>
  <si>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</si>
  <si>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</si>
  <si>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</si>
  <si>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</si>
  <si>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</si>
  <si>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</si>
  <si>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Alojamiento por una Noche por persona</t>
  </si>
  <si>
    <t>2.2.8.6.01</t>
  </si>
  <si>
    <t>Tickets de Combustible de RD$1,000.00</t>
  </si>
  <si>
    <t xml:space="preserve">2.3.7.1.02 </t>
  </si>
  <si>
    <t>Tickets de Combustible de RD$2000.00</t>
  </si>
  <si>
    <t>Tickets de Combustible de RD$500.00</t>
  </si>
  <si>
    <t>Galones de Gasoil Optimo</t>
  </si>
  <si>
    <t>galon</t>
  </si>
  <si>
    <t>2.3.7.1.02</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</si>
  <si>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</si>
  <si>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</si>
  <si>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</si>
  <si>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</si>
  <si>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</si>
  <si>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</si>
  <si>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</si>
  <si>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</si>
  <si>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</si>
  <si>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</si>
  <si>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</si>
  <si>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</si>
  <si>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</si>
  <si>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</si>
  <si>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</si>
  <si>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</si>
  <si>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</si>
  <si>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</si>
  <si>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</si>
  <si>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</si>
  <si>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</si>
  <si>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</si>
  <si>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</si>
  <si>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</si>
  <si>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</si>
  <si>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</si>
  <si>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</si>
  <si>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</si>
  <si>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</si>
  <si>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</si>
  <si>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</si>
  <si>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</si>
  <si>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</si>
  <si>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</si>
  <si>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</si>
  <si>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</si>
  <si>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</si>
  <si>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</si>
  <si>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</si>
  <si>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</si>
  <si>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</si>
  <si>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</si>
  <si>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</si>
  <si>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</si>
  <si>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</si>
  <si>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</si>
  <si>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</si>
  <si>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</si>
  <si>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</si>
  <si>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</si>
  <si>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</si>
  <si>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</si>
  <si>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</si>
  <si>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</si>
  <si>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</si>
  <si>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</si>
  <si>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</si>
  <si>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</si>
  <si>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</si>
  <si>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</si>
  <si>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</si>
  <si>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</si>
  <si>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</si>
  <si>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</si>
  <si>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</si>
  <si>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</si>
  <si>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</si>
  <si>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</si>
  <si>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</si>
  <si>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</si>
  <si>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</si>
  <si>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</si>
  <si>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</si>
  <si>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</si>
  <si>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</si>
  <si>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</si>
  <si>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</si>
  <si>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</si>
  <si>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</si>
  <si>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</si>
  <si>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</si>
  <si>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</si>
  <si>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</si>
  <si>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</si>
  <si>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</si>
  <si>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</si>
  <si>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</si>
  <si>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</si>
  <si>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</si>
  <si>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</si>
  <si>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</si>
  <si>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</si>
  <si>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</si>
  <si>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</si>
  <si>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</si>
  <si>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</si>
  <si>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</si>
  <si>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</si>
  <si>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</si>
  <si>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</si>
  <si>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</si>
  <si>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</si>
  <si>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</si>
  <si>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</si>
  <si>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</si>
  <si>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</si>
  <si>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</si>
  <si>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</si>
  <si>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</si>
  <si>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</si>
  <si>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</si>
  <si>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</si>
  <si>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</si>
  <si>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</si>
  <si>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</si>
  <si>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</si>
  <si>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</si>
  <si>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</si>
  <si>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</si>
  <si>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</si>
  <si>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</si>
  <si>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</si>
  <si>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</si>
  <si>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</si>
  <si>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</si>
  <si>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</si>
  <si>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</si>
  <si>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</si>
  <si>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</si>
  <si>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</si>
  <si>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</si>
  <si>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</si>
  <si>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</si>
  <si>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</si>
  <si>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</si>
  <si>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</si>
  <si>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</si>
  <si>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</si>
  <si>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</si>
  <si>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</si>
  <si>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</si>
  <si>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</si>
  <si>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</si>
  <si>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</si>
  <si>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</si>
  <si>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</si>
  <si>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</si>
  <si>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</si>
  <si>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</si>
  <si>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</si>
  <si>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</si>
  <si>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</si>
  <si>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</si>
  <si>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</si>
  <si>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</si>
  <si>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</si>
  <si>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</si>
  <si>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</si>
  <si>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</si>
  <si>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</si>
  <si>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</si>
  <si>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</si>
  <si>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</si>
  <si>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</si>
  <si>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</si>
  <si>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</si>
  <si>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</si>
  <si>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</si>
  <si>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</si>
  <si>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</si>
  <si>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</si>
  <si>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</si>
  <si>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</si>
  <si>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</si>
  <si>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</si>
  <si>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</si>
  <si>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</si>
  <si>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</si>
  <si>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</si>
  <si>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</si>
  <si>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</si>
  <si>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</si>
  <si>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</si>
  <si>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</si>
  <si>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</si>
  <si>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</si>
  <si>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</si>
  <si>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</si>
  <si>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</si>
  <si>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</si>
  <si>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</si>
  <si>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</si>
  <si>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</si>
  <si>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</si>
  <si>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</si>
  <si>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</si>
  <si>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</si>
  <si>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</si>
  <si>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</si>
  <si>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</si>
  <si>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</si>
  <si>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</si>
  <si>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</si>
  <si>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</si>
  <si>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</si>
  <si>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</si>
  <si>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</si>
  <si>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</si>
  <si>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</si>
  <si>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</si>
  <si>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</si>
  <si>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</si>
  <si>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</si>
  <si>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</si>
  <si>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</si>
  <si>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</si>
  <si>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</si>
  <si>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</si>
  <si>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</si>
  <si>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</si>
  <si>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</si>
  <si>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</si>
  <si>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</si>
  <si>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</si>
  <si>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</si>
  <si>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</si>
  <si>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</si>
  <si>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</si>
  <si>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</si>
  <si>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</si>
  <si>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</si>
  <si>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</si>
  <si>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</si>
  <si>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</si>
  <si>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</si>
  <si>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</si>
  <si>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</si>
  <si>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</si>
  <si>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</si>
  <si>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</si>
  <si>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</si>
  <si>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</si>
  <si>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</si>
  <si>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</si>
  <si>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</si>
  <si>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</si>
  <si>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</si>
  <si>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</si>
  <si>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</si>
  <si>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</si>
  <si>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</si>
  <si>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</si>
  <si>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</si>
  <si>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</si>
  <si>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</si>
  <si>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</si>
  <si>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</si>
  <si>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</si>
  <si>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</si>
  <si>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</si>
  <si>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</si>
  <si>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</si>
  <si>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</si>
  <si>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</si>
  <si>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</si>
  <si>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</si>
  <si>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</si>
  <si>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</si>
  <si>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</si>
  <si>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</si>
  <si>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</si>
  <si>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</si>
  <si>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</si>
  <si>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</si>
  <si>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</si>
  <si>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</si>
  <si>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</si>
  <si>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</si>
  <si>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</si>
  <si>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</si>
  <si>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</si>
  <si>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</si>
  <si>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</si>
  <si>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</si>
  <si>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</si>
  <si>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</si>
  <si>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</si>
  <si>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</si>
  <si>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</si>
  <si>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</si>
  <si>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</si>
  <si>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</si>
  <si>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</si>
  <si>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</si>
  <si>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</si>
  <si>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</si>
  <si>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</si>
  <si>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</si>
  <si>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</si>
  <si>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</si>
  <si>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</si>
  <si>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</si>
  <si>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</si>
  <si>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</si>
  <si>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</si>
  <si>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</si>
  <si>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</si>
  <si>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</si>
  <si>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</si>
  <si>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</si>
  <si>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</si>
  <si>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</si>
  <si>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</si>
  <si>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</si>
  <si>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</si>
  <si>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</si>
  <si>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</si>
  <si>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</si>
  <si>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</si>
  <si>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</si>
  <si>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</si>
  <si>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</si>
  <si>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</si>
  <si>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</si>
  <si>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</si>
  <si>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</si>
  <si>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</si>
  <si>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</si>
  <si>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</si>
  <si>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</si>
  <si>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</si>
  <si>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</si>
  <si>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</si>
  <si>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</si>
  <si>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</si>
  <si>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</si>
  <si>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</si>
  <si>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</si>
  <si>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</si>
  <si>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</si>
  <si>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</si>
  <si>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</si>
  <si>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</si>
  <si>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</si>
  <si>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</si>
  <si>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</si>
  <si>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</si>
  <si>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</si>
  <si>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</si>
  <si>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</si>
  <si>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</si>
  <si>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</si>
  <si>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</si>
  <si>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</si>
  <si>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</si>
  <si>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</si>
  <si>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</si>
  <si>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</si>
  <si>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</si>
  <si>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</si>
  <si>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</si>
  <si>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</si>
  <si>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</si>
  <si>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</si>
  <si>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</si>
  <si>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</si>
  <si>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</si>
  <si>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</si>
  <si>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</si>
  <si>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</si>
  <si>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</si>
  <si>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</si>
  <si>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</si>
  <si>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</si>
  <si>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</si>
  <si>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</si>
  <si>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</si>
  <si>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</si>
  <si>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</si>
  <si>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</si>
  <si>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</si>
  <si>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</si>
  <si>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</si>
  <si>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</si>
  <si>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</si>
  <si>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</si>
  <si>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</si>
  <si>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</si>
  <si>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</si>
  <si>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</si>
  <si>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</si>
  <si>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</si>
  <si>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</si>
  <si>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</si>
  <si>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</si>
  <si>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</si>
  <si>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</si>
  <si>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</si>
  <si>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</si>
  <si>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</si>
  <si>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</si>
  <si>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</si>
  <si>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</si>
  <si>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</si>
  <si>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</si>
  <si>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</si>
  <si>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</si>
  <si>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</si>
  <si>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</si>
  <si>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</si>
  <si>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</si>
  <si>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</si>
  <si>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</si>
  <si>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</si>
  <si>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</si>
  <si>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</si>
  <si>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</si>
  <si>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</si>
  <si>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</si>
  <si>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</si>
  <si>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</si>
  <si>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</si>
  <si>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</si>
  <si>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</si>
  <si>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</si>
  <si>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</si>
  <si>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</si>
  <si>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</si>
  <si>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</si>
  <si>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</si>
  <si>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</si>
  <si>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</si>
  <si>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</si>
  <si>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</si>
  <si>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</si>
  <si>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</si>
  <si>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</si>
  <si>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</si>
  <si>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</si>
  <si>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</si>
  <si>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</si>
  <si>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</si>
  <si>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Viaticos Chofer Hospedaje</t>
  </si>
  <si>
    <t>Depósito</t>
  </si>
  <si>
    <t>2.2.3.1.01</t>
  </si>
  <si>
    <t>Viaticos Técnicos Hospedaje</t>
  </si>
  <si>
    <t>Viaticos Profesionales Hospedaje</t>
  </si>
  <si>
    <t>Viaticos Profesionales sin Hospedaje</t>
  </si>
  <si>
    <t>Viaticos Encargados Secciones/Coordinadores Hospedaje</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</si>
  <si>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</si>
  <si>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</si>
  <si>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</si>
  <si>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</si>
  <si>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</si>
  <si>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</si>
  <si>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</si>
  <si>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</si>
  <si>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2.6.4.1.01</t>
  </si>
  <si>
    <t>2.6.4.2.01</t>
  </si>
  <si>
    <t>2.6.4.8.01</t>
  </si>
  <si>
    <t>lsFuentesFinanciamiento</t>
  </si>
  <si>
    <t>Anticipo Financiero</t>
  </si>
  <si>
    <t>Facturación de servicios</t>
  </si>
  <si>
    <t>Financiamiento externo</t>
  </si>
  <si>
    <t>Presupuesto Institucional</t>
  </si>
  <si>
    <t>lsInsumosEquipos</t>
  </si>
  <si>
    <t>Ls_LinesEstategica</t>
  </si>
  <si>
    <t>Le_code</t>
  </si>
  <si>
    <t>Ls_ObjEstrategico</t>
  </si>
  <si>
    <t>Cod. Obj.</t>
  </si>
  <si>
    <t>Cod: LE</t>
  </si>
  <si>
    <t>Obj1.1</t>
  </si>
  <si>
    <t>LE</t>
  </si>
  <si>
    <t>Obj1.3</t>
  </si>
  <si>
    <t>Obj1.6</t>
  </si>
  <si>
    <t>Obj1.8</t>
  </si>
  <si>
    <t>LE.1</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</si>
  <si>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</si>
  <si>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</si>
  <si>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</si>
  <si>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</si>
  <si>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</si>
  <si>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</si>
  <si>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</si>
  <si>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</si>
  <si>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</si>
  <si>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LE.2</t>
  </si>
  <si>
    <t>Avanzar en la articulación de las redes de servicios, asegurando que la atención sea integral y acorde con las necesidades territoriales de la población.</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</si>
  <si>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</si>
  <si>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</si>
  <si>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</si>
  <si>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</si>
  <si>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</si>
  <si>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</si>
  <si>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</si>
  <si>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</si>
  <si>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</si>
  <si>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</si>
  <si>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</si>
  <si>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</si>
  <si>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</si>
  <si>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</si>
  <si>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</si>
  <si>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Obj2.1</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</si>
  <si>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</si>
  <si>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</si>
  <si>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</si>
  <si>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</si>
  <si>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</si>
  <si>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</si>
  <si>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</si>
  <si>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</si>
  <si>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</si>
  <si>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</si>
  <si>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</si>
  <si>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</si>
  <si>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</si>
  <si>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</si>
  <si>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</si>
  <si>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</si>
  <si>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Obj3.1</t>
  </si>
  <si>
    <t>Obj1.5</t>
  </si>
  <si>
    <t>Obj1.7</t>
  </si>
  <si>
    <t>Obj1.10</t>
  </si>
  <si>
    <t>Aumentar la sostenibilidad financiera de la institución, mediante la optimización de recursos y la implementación de estrategias de financiamiento a mediano y largo plazo.</t>
  </si>
  <si>
    <t>Obj3.2</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</si>
  <si>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</si>
  <si>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</si>
  <si>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</si>
  <si>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</si>
  <si>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</si>
  <si>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</si>
  <si>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</si>
  <si>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</si>
  <si>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</si>
  <si>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Obj3.3</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</si>
  <si>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</si>
  <si>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</si>
  <si>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</si>
  <si>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</si>
  <si>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</si>
  <si>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Obj3.4</t>
  </si>
  <si>
    <t>Fortalecer el uso de tecnologías y sistemas de información en la gestión institucional, para mejorar la calidad y eficiencia operativa.</t>
  </si>
  <si>
    <t>Obj3.5</t>
  </si>
  <si>
    <t>Fortalecer la infraestructura física y el equipamiento médico, asegurando que los centros de salud cuenten con recursos adecuados para ofrecer atención de calidad.</t>
  </si>
  <si>
    <t>Obj3.6</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</si>
  <si>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</si>
  <si>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</si>
  <si>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</si>
  <si>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</si>
  <si>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</si>
  <si>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</si>
  <si>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</si>
  <si>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Obj3.7</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</si>
  <si>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</si>
  <si>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</si>
  <si>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</si>
  <si>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</si>
  <si>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</si>
  <si>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</si>
  <si>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</si>
  <si>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</si>
  <si>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</si>
  <si>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</si>
  <si>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</si>
  <si>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</si>
  <si>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</si>
  <si>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</si>
  <si>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</si>
  <si>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</si>
  <si>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</si>
  <si>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</si>
  <si>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</si>
  <si>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</si>
  <si>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</si>
  <si>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</si>
  <si>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</si>
  <si>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</si>
  <si>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</si>
  <si>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</si>
  <si>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</si>
  <si>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</si>
  <si>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1.1.4  Garantizado el cierre de brecha según cartera de servicios y Modelo de Atención en términos de recursos, a través del adecuado financiamiento del PN con las metas de la Red Pública</t>
  </si>
  <si>
    <t>1.2.4  Redes de servicios ofertando servicios de promoción de la salud y prevención de la enfermedad, acorde a sus carteras de servicios por nivel de atención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</si>
  <si>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</si>
  <si>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</si>
  <si>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</si>
  <si>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</si>
  <si>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</si>
  <si>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Le</t>
  </si>
  <si>
    <t>2.2  Mejorar los subsistemas de Recursos Humanos con el objetivo de optimizar la provisión de servicios de salud, garantizando una gestión más eficiente del personal.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</si>
  <si>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</si>
  <si>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</si>
  <si>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</si>
  <si>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</si>
  <si>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</si>
  <si>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</si>
  <si>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</si>
  <si>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</si>
  <si>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</si>
  <si>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</si>
  <si>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</si>
  <si>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</si>
  <si>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</si>
  <si>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</si>
  <si>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</si>
  <si>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</si>
  <si>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</si>
  <si>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</si>
  <si>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</si>
  <si>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</si>
  <si>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</si>
  <si>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</si>
  <si>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</si>
  <si>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</si>
  <si>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</si>
  <si>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</si>
  <si>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t>
  </si>
  <si>
    <t>Ls_Regiones</t>
  </si>
  <si>
    <t>Ls_Estructura</t>
  </si>
  <si>
    <t>LsTipoEESS</t>
  </si>
  <si>
    <t>ls_TiposAcciones</t>
  </si>
  <si>
    <t>R10 - SRS Ozama</t>
  </si>
  <si>
    <t>Ls_DependenciasSRS</t>
  </si>
  <si>
    <t>Almacen</t>
  </si>
  <si>
    <t>Compra</t>
  </si>
  <si>
    <t>ls_ComprayAlquiler</t>
  </si>
  <si>
    <t>R5 - SRS Valdesia</t>
  </si>
  <si>
    <t>Centro Primer Nivel</t>
  </si>
  <si>
    <t>Alquiler</t>
  </si>
  <si>
    <t>R1 - SRS Cibao Norte</t>
  </si>
  <si>
    <t>Centro Diagnóstico</t>
  </si>
  <si>
    <t>Reparación</t>
  </si>
  <si>
    <t>lsMantenimientoyReparacion</t>
  </si>
  <si>
    <t>R3 - SRS Cibao Nordeste</t>
  </si>
  <si>
    <t>Gerencia de Área</t>
  </si>
  <si>
    <t>Mantenimiento</t>
  </si>
  <si>
    <t>R6 - SRS Enriquillo</t>
  </si>
  <si>
    <t>Hospital</t>
  </si>
  <si>
    <t>R8- SRS Yuma</t>
  </si>
  <si>
    <t>R9- SRS Higüamo</t>
  </si>
  <si>
    <t>R7 - SRS El Valle</t>
  </si>
  <si>
    <t>R4 - SRS Cibao Noroeste</t>
  </si>
  <si>
    <t>lsTipoIntervencion</t>
  </si>
  <si>
    <t>PPGR4</t>
  </si>
  <si>
    <t>R2 - SRS Cibao Sur</t>
  </si>
  <si>
    <t>Alquiler de edicficio</t>
  </si>
  <si>
    <t>2.2.5.1.01</t>
  </si>
  <si>
    <t>Edificaciones no residenciales</t>
  </si>
  <si>
    <t>2.6.9.2.01</t>
  </si>
  <si>
    <t>Indirecto</t>
  </si>
  <si>
    <t>Instalaciones eléctricas</t>
  </si>
  <si>
    <t>Ls_Direccion</t>
  </si>
  <si>
    <t xml:space="preserve">Dirección: </t>
  </si>
  <si>
    <t>Servicios de pinturas y derivados con fines de higienes y embellecimiento</t>
  </si>
  <si>
    <t>Dirección de Área</t>
  </si>
  <si>
    <t>Ls_DirecciondeÁrea</t>
  </si>
  <si>
    <t xml:space="preserve">Dirección de Área: </t>
  </si>
  <si>
    <t>Mantenimiento y reparación de obras civiles en instalaciones vacias</t>
  </si>
  <si>
    <t>Departamento</t>
  </si>
  <si>
    <t>Ls_Departamento</t>
  </si>
  <si>
    <t xml:space="preserve">Departamento: </t>
  </si>
  <si>
    <t>División</t>
  </si>
  <si>
    <t>Ls_DivisionesSRS</t>
  </si>
  <si>
    <t xml:space="preserve">División: </t>
  </si>
  <si>
    <t>PPGR5</t>
  </si>
  <si>
    <t>Oficina</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</si>
  <si>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</si>
  <si>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</si>
  <si>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</si>
  <si>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</si>
  <si>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</si>
  <si>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</si>
  <si>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</si>
  <si>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</si>
  <si>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</si>
  <si>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</si>
  <si>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</si>
  <si>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</si>
  <si>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</si>
  <si>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</si>
  <si>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</si>
  <si>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</si>
  <si>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</si>
  <si>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</si>
  <si>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</si>
  <si>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</si>
  <si>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Dirección Jurídica</t>
  </si>
  <si>
    <t>ARH</t>
  </si>
  <si>
    <t>Elaboración Documentos Legales (EDL)</t>
  </si>
  <si>
    <t>AST</t>
  </si>
  <si>
    <t>Oficina Acceso a la Información (OAI)</t>
  </si>
  <si>
    <t>AU</t>
  </si>
  <si>
    <t>Registro y Control (DRC)</t>
  </si>
  <si>
    <t>Dirección Recursos Humanos</t>
  </si>
  <si>
    <t>COP</t>
  </si>
  <si>
    <t>División Nómina (DNO)</t>
  </si>
  <si>
    <t>CPS</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</si>
  <si>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</si>
  <si>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</si>
  <si>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</si>
  <si>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</si>
  <si>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</si>
  <si>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</si>
  <si>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</si>
  <si>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</si>
  <si>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</si>
  <si>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</si>
  <si>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</si>
  <si>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</si>
  <si>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</si>
  <si>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</si>
  <si>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</si>
  <si>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</si>
  <si>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</si>
  <si>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</si>
  <si>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</si>
  <si>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Dirección Administrativa</t>
  </si>
  <si>
    <t>MED</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</si>
  <si>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</si>
  <si>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</si>
  <si>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</si>
  <si>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</si>
  <si>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</si>
  <si>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</si>
  <si>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</si>
  <si>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</si>
  <si>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</si>
  <si>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</si>
  <si>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</si>
  <si>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</si>
  <si>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</si>
  <si>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</si>
  <si>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</si>
  <si>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</si>
  <si>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</si>
  <si>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</si>
  <si>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</si>
  <si>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</si>
  <si>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</si>
  <si>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</si>
  <si>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</si>
  <si>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</si>
  <si>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</si>
  <si>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</si>
  <si>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</si>
  <si>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</si>
  <si>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</si>
  <si>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</si>
  <si>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</si>
  <si>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</si>
  <si>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</si>
  <si>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</si>
  <si>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</si>
  <si>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</si>
  <si>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</si>
  <si>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</si>
  <si>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</si>
  <si>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</si>
  <si>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</si>
  <si>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</si>
  <si>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</si>
  <si>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</si>
  <si>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</si>
  <si>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</si>
  <si>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</si>
  <si>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</si>
  <si>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</si>
  <si>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</si>
  <si>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</si>
  <si>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</si>
  <si>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</si>
  <si>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</si>
  <si>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</si>
  <si>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</si>
  <si>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</si>
  <si>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ls_SubDireccion</t>
  </si>
  <si>
    <t>DCE</t>
  </si>
  <si>
    <t>JUR</t>
  </si>
  <si>
    <t>DRH</t>
  </si>
  <si>
    <t>DFC</t>
  </si>
  <si>
    <t>DPD</t>
  </si>
  <si>
    <t>ADM</t>
  </si>
  <si>
    <t>TIC</t>
  </si>
  <si>
    <t>DFI</t>
  </si>
  <si>
    <t>DEM</t>
  </si>
  <si>
    <t>DMI</t>
  </si>
  <si>
    <t>DGI</t>
  </si>
  <si>
    <t>DCSS</t>
  </si>
  <si>
    <t>MIA</t>
  </si>
  <si>
    <t>DAR</t>
  </si>
  <si>
    <t>DCH</t>
  </si>
  <si>
    <t>DPN</t>
  </si>
  <si>
    <t>DSF</t>
  </si>
  <si>
    <t>04_División</t>
  </si>
  <si>
    <t>Oficina de Acceso a la Información</t>
  </si>
  <si>
    <t>OFC</t>
  </si>
  <si>
    <t>Oficina de Control y Fiscalización</t>
  </si>
  <si>
    <t>Gerencia</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</si>
  <si>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</si>
  <si>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</si>
  <si>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</si>
  <si>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</si>
  <si>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</si>
  <si>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</si>
  <si>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</si>
  <si>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</si>
  <si>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</si>
  <si>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</si>
  <si>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</si>
  <si>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</si>
  <si>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</si>
  <si>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</si>
  <si>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</si>
  <si>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</si>
  <si>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</si>
  <si>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</si>
  <si>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</si>
  <si>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</si>
  <si>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</si>
  <si>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</si>
  <si>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</si>
  <si>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</si>
  <si>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</si>
  <si>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</si>
  <si>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</si>
  <si>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</si>
  <si>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</si>
  <si>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</si>
  <si>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</si>
  <si>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</si>
  <si>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</si>
  <si>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</si>
  <si>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Atención al Usuario</t>
  </si>
  <si>
    <t>Tesorería</t>
  </si>
  <si>
    <t>Revisión y Análisis</t>
  </si>
  <si>
    <t>Monitoreo y Evaluación</t>
  </si>
  <si>
    <t>Formulación de PPP</t>
  </si>
  <si>
    <t>Desarrollo Institucional</t>
  </si>
  <si>
    <t>Regional (Consolidado)</t>
  </si>
  <si>
    <t>Calidad de la Gestión</t>
  </si>
  <si>
    <t>Estadísticas</t>
  </si>
  <si>
    <t>Atención Primaria</t>
  </si>
  <si>
    <t>Atención Especializada</t>
  </si>
  <si>
    <t>Materno Infantil</t>
  </si>
  <si>
    <t>Asistencial</t>
  </si>
  <si>
    <t>Atencion a los Usuarios</t>
  </si>
  <si>
    <t>Estratégico</t>
  </si>
  <si>
    <t>Gestión Humana</t>
  </si>
  <si>
    <t>Monitoreo</t>
  </si>
  <si>
    <t>Servicios Diagnósticos</t>
  </si>
  <si>
    <t>Acceso a la Información</t>
  </si>
  <si>
    <t>URGM</t>
  </si>
  <si>
    <t>Ls_Medio_Verificacion</t>
  </si>
  <si>
    <t>Protocolo</t>
  </si>
  <si>
    <t>Manual</t>
  </si>
  <si>
    <t>Hoja de supervisión</t>
  </si>
  <si>
    <t>Inventario</t>
  </si>
  <si>
    <t>Reglamento</t>
  </si>
  <si>
    <t>Encuesta</t>
  </si>
  <si>
    <t>Informe trimestral y plan de mejora</t>
  </si>
  <si>
    <t>correo electronico de convocatorio que realicen a los EES de su SRS</t>
  </si>
  <si>
    <t>3.5.1.3.03</t>
  </si>
  <si>
    <t>Remision de los informes de las auditorias de calidad del dato, a la direccion de gestion de la información (DGI)</t>
  </si>
  <si>
    <t>Correo de confirmación</t>
  </si>
  <si>
    <r>
      <t>1 Capacitación por SRS, convocar representantes de c/CEAS. De la sede central (2) serán los facilitadores.</t>
    </r>
    <r>
      <rPr>
        <sz val="12"/>
        <rFont val="Times New Roman"/>
        <family val="1"/>
      </rPr>
      <t xml:space="preserve"> Se agrego el correo de confirmacion 10/03/2025</t>
    </r>
  </si>
  <si>
    <r>
      <t>El SRS debe garantizar al menos un grupo focal anual para cada CEAS de su demarcación. Tienen que identificar en que mes realizarían el grupo focal. El SRS debe realizar esta actividad en todos los hospitales durante el año.</t>
    </r>
    <r>
      <rPr>
        <b/>
        <sz val="12"/>
        <color theme="5"/>
        <rFont val="Times New Roman"/>
        <family val="1"/>
      </rPr>
      <t xml:space="preserve"> Reporte con el registro de participantes (puede ser digital).</t>
    </r>
  </si>
  <si>
    <t xml:space="preserve">
Cronograma de grupos focales</t>
  </si>
  <si>
    <t>Formulario Supervision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</si>
</sst>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43" formatCode="_(* #,##0.00_);_(* \(#,##0.00\);_(* &quot;-&quot;??_);_(@_)"/>
    <numFmt numFmtId="164" formatCode="#,##0.00;[Red]#,##0.00"/>
  </numFmts>
  <fonts count="64"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name val="Calibri"/>
      <family val="2"/>
    </font>
    <font>
      <sz val="8"/>
      <color indexed="81"/>
      <name val="Tahoma"/>
      <family val="2"/>
    </font>
    <font>
      <sz val="8"/>
      <name val="Calibri"/>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rgb="FFFF0000"/>
      <name val="Times New Roman"/>
      <family val="1"/>
    </font>
    <font>
      <b/>
      <sz val="10"/>
      <color rgb="FFFF0000"/>
      <name val="Calibri"/>
      <family val="2"/>
      <scheme val="minor"/>
    </font>
    <font>
      <sz val="12"/>
      <name val="Times New Roman"/>
      <family val="1"/>
    </font>
    <font>
      <sz val="12"/>
      <color theme="1"/>
      <name val="Times New Roman"/>
      <family val="1"/>
    </font>
    <font>
      <b/>
      <sz val="12"/>
      <color theme="1"/>
      <name val="Times New Roman"/>
      <family val="1"/>
    </font>
    <font>
      <sz val="12"/>
      <color rgb="FFFF0000"/>
      <name val="Times New Roman"/>
      <family val="1"/>
    </font>
    <font>
      <b/>
      <sz val="12"/>
      <name val="Times New Roman"/>
      <family val="1"/>
    </font>
    <font>
      <sz val="14"/>
      <color theme="1"/>
      <name val="Times New Roman"/>
      <family val="1"/>
    </font>
    <font>
      <b/>
      <sz val="14"/>
      <color theme="1"/>
      <name val="Times New Roman"/>
      <family val="1"/>
    </font>
    <font>
      <sz val="14"/>
      <color rgb="FF000000"/>
      <name val="Times New Roman"/>
      <family val="1"/>
    </font>
    <font>
      <sz val="14"/>
      <color rgb="FFFF0000"/>
      <name val="Times New Roman"/>
      <family val="1"/>
    </font>
    <font>
      <sz val="14"/>
      <name val="Times New Roman"/>
      <family val="1"/>
    </font>
    <font>
      <sz val="14"/>
      <color theme="1"/>
      <name val="Calibri"/>
      <family val="2"/>
      <scheme val="minor"/>
    </font>
    <font>
      <sz val="14"/>
      <name val="Rockwell"/>
      <family val="1"/>
    </font>
    <font>
      <b/>
      <sz val="12"/>
      <color theme="5"/>
      <name val="Times New Roman"/>
      <family val="1"/>
    </font>
  </fonts>
  <fills count="4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theme="4" tint="0.39997558519241921"/>
        <bgColor indexed="64"/>
      </patternFill>
    </fill>
    <fill>
      <patternFill patternType="solid">
        <fgColor rgb="FFF573F5"/>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s>
  <cellStyleXfs count="10">
    <xf numFmtId="0" fontId="0" fillId="0" borderId="0"/>
    <xf numFmtId="43" fontId="16" fillId="0" borderId="0" applyFont="0" applyFill="0" applyBorder="0" applyAlignment="0" applyProtection="0"/>
    <xf numFmtId="43" fontId="2" fillId="0" borderId="0" applyFont="0" applyFill="0" applyBorder="0" applyAlignment="0" applyProtection="0"/>
    <xf numFmtId="44" fontId="16" fillId="0" borderId="0" applyFont="0" applyFill="0" applyBorder="0" applyAlignment="0" applyProtection="0"/>
    <xf numFmtId="0" fontId="1" fillId="0" borderId="0"/>
    <xf numFmtId="0" fontId="16" fillId="0" borderId="0"/>
    <xf numFmtId="0" fontId="2" fillId="0" borderId="0"/>
    <xf numFmtId="0" fontId="3" fillId="0" borderId="0"/>
    <xf numFmtId="0" fontId="18" fillId="0" borderId="0"/>
    <xf numFmtId="9" fontId="16" fillId="0" borderId="0" applyFont="0" applyFill="0" applyBorder="0" applyAlignment="0" applyProtection="0"/>
  </cellStyleXfs>
  <cellXfs count="725">
    <xf numFmtId="0" fontId="0" fillId="0" borderId="0" xfId="0"/>
    <xf numFmtId="0" fontId="20" fillId="0" borderId="0" xfId="0" applyFont="1"/>
    <xf numFmtId="0" fontId="1" fillId="0" borderId="0" xfId="4"/>
    <xf numFmtId="0" fontId="2" fillId="0" borderId="0" xfId="6"/>
    <xf numFmtId="0" fontId="21" fillId="0" borderId="0" xfId="4" applyFont="1"/>
    <xf numFmtId="0" fontId="22" fillId="4" borderId="35" xfId="5" applyFont="1" applyFill="1" applyBorder="1" applyAlignment="1">
      <alignment horizontal="center" textRotation="90" wrapText="1"/>
    </xf>
    <xf numFmtId="0" fontId="22" fillId="4" borderId="35" xfId="5" applyFont="1" applyFill="1" applyBorder="1" applyAlignment="1">
      <alignment horizontal="center" vertical="center" wrapText="1"/>
    </xf>
    <xf numFmtId="0" fontId="22" fillId="4" borderId="35" xfId="5" applyFont="1" applyFill="1" applyBorder="1" applyAlignment="1">
      <alignment horizontal="center" vertical="center"/>
    </xf>
    <xf numFmtId="0" fontId="23" fillId="5" borderId="36" xfId="5" applyFont="1" applyFill="1" applyBorder="1" applyAlignment="1">
      <alignment horizontal="left" vertical="top" wrapText="1"/>
    </xf>
    <xf numFmtId="0" fontId="23" fillId="5" borderId="36" xfId="5" applyFont="1" applyFill="1" applyBorder="1" applyAlignment="1">
      <alignment horizontal="center" vertical="top" wrapText="1"/>
    </xf>
    <xf numFmtId="0" fontId="23" fillId="5" borderId="36" xfId="5" applyFont="1" applyFill="1" applyBorder="1" applyAlignment="1">
      <alignment vertical="top" wrapText="1"/>
    </xf>
    <xf numFmtId="4" fontId="23" fillId="5" borderId="36" xfId="5" applyNumberFormat="1" applyFont="1" applyFill="1" applyBorder="1" applyAlignment="1">
      <alignment vertical="top" wrapText="1"/>
    </xf>
    <xf numFmtId="0" fontId="23" fillId="2" borderId="37" xfId="5" applyFont="1" applyFill="1" applyBorder="1" applyAlignment="1">
      <alignment horizontal="left" vertical="top" wrapText="1"/>
    </xf>
    <xf numFmtId="0" fontId="23" fillId="2" borderId="37" xfId="5" applyFont="1" applyFill="1" applyBorder="1" applyAlignment="1">
      <alignment horizontal="center" vertical="top" wrapText="1"/>
    </xf>
    <xf numFmtId="0" fontId="23" fillId="2" borderId="37" xfId="5" applyFont="1" applyFill="1" applyBorder="1" applyAlignment="1">
      <alignment vertical="top" wrapText="1"/>
    </xf>
    <xf numFmtId="4" fontId="23" fillId="2" borderId="37" xfId="5" applyNumberFormat="1" applyFont="1" applyFill="1" applyBorder="1" applyAlignment="1">
      <alignment vertical="top" wrapText="1"/>
    </xf>
    <xf numFmtId="0" fontId="24" fillId="2" borderId="37" xfId="5" applyFont="1" applyFill="1" applyBorder="1" applyAlignment="1">
      <alignment horizontal="left" vertical="top" wrapText="1"/>
    </xf>
    <xf numFmtId="0" fontId="24" fillId="2" borderId="37" xfId="5" applyFont="1" applyFill="1" applyBorder="1" applyAlignment="1">
      <alignment horizontal="center" vertical="top" wrapText="1"/>
    </xf>
    <xf numFmtId="0" fontId="24" fillId="2" borderId="37" xfId="5" applyFont="1" applyFill="1" applyBorder="1" applyAlignment="1">
      <alignment vertical="top" wrapText="1"/>
    </xf>
    <xf numFmtId="4" fontId="24" fillId="6" borderId="37" xfId="5" applyNumberFormat="1" applyFont="1" applyFill="1" applyBorder="1" applyAlignment="1">
      <alignment horizontal="right" vertical="top" wrapText="1"/>
    </xf>
    <xf numFmtId="0" fontId="23" fillId="5" borderId="37" xfId="5" applyFont="1" applyFill="1" applyBorder="1" applyAlignment="1">
      <alignment horizontal="left" vertical="top" wrapText="1"/>
    </xf>
    <xf numFmtId="0" fontId="23" fillId="5" borderId="37" xfId="5" applyFont="1" applyFill="1" applyBorder="1" applyAlignment="1">
      <alignment horizontal="center" vertical="top" wrapText="1"/>
    </xf>
    <xf numFmtId="0" fontId="23" fillId="5" borderId="37" xfId="5" applyFont="1" applyFill="1" applyBorder="1" applyAlignment="1">
      <alignment vertical="top" wrapText="1"/>
    </xf>
    <xf numFmtId="4" fontId="23" fillId="5" borderId="37" xfId="5" applyNumberFormat="1" applyFont="1" applyFill="1" applyBorder="1" applyAlignment="1">
      <alignment vertical="top" wrapText="1"/>
    </xf>
    <xf numFmtId="4" fontId="23" fillId="6" borderId="37" xfId="5" applyNumberFormat="1" applyFont="1" applyFill="1" applyBorder="1" applyAlignment="1">
      <alignment vertical="top" wrapText="1"/>
    </xf>
    <xf numFmtId="0" fontId="21" fillId="4" borderId="35" xfId="5" applyFont="1" applyFill="1" applyBorder="1" applyAlignment="1">
      <alignment vertical="top" wrapText="1"/>
    </xf>
    <xf numFmtId="0" fontId="22" fillId="4" borderId="35" xfId="5" applyFont="1" applyFill="1" applyBorder="1" applyAlignment="1">
      <alignment vertical="top" wrapText="1"/>
    </xf>
    <xf numFmtId="4" fontId="22" fillId="4" borderId="35" xfId="5" applyNumberFormat="1" applyFont="1" applyFill="1" applyBorder="1" applyAlignment="1">
      <alignment vertical="top" wrapText="1"/>
    </xf>
    <xf numFmtId="0" fontId="16" fillId="0" borderId="0" xfId="5"/>
    <xf numFmtId="0" fontId="25" fillId="7" borderId="36" xfId="5" applyFont="1" applyFill="1" applyBorder="1" applyAlignment="1">
      <alignment vertical="top"/>
    </xf>
    <xf numFmtId="0" fontId="26" fillId="7" borderId="36" xfId="5" applyFont="1" applyFill="1" applyBorder="1" applyAlignment="1">
      <alignment horizontal="center" vertical="top"/>
    </xf>
    <xf numFmtId="0" fontId="26" fillId="7" borderId="36" xfId="5" applyFont="1" applyFill="1" applyBorder="1" applyAlignment="1">
      <alignment vertical="top"/>
    </xf>
    <xf numFmtId="164" fontId="26" fillId="7" borderId="36" xfId="1" applyNumberFormat="1" applyFont="1" applyFill="1" applyBorder="1" applyAlignment="1" applyProtection="1">
      <alignment vertical="top"/>
      <protection hidden="1"/>
    </xf>
    <xf numFmtId="0" fontId="25" fillId="8" borderId="37" xfId="5" applyFont="1" applyFill="1" applyBorder="1"/>
    <xf numFmtId="0" fontId="26" fillId="8" borderId="37" xfId="5" applyFont="1" applyFill="1" applyBorder="1" applyAlignment="1">
      <alignment horizontal="center"/>
    </xf>
    <xf numFmtId="0" fontId="26" fillId="8" borderId="37" xfId="5" applyFont="1" applyFill="1" applyBorder="1" applyAlignment="1">
      <alignment horizontal="center" vertical="top"/>
    </xf>
    <xf numFmtId="0" fontId="26" fillId="8" borderId="37" xfId="6" applyFont="1" applyFill="1" applyBorder="1"/>
    <xf numFmtId="164" fontId="26" fillId="8" borderId="37" xfId="1" applyNumberFormat="1" applyFont="1" applyFill="1" applyBorder="1" applyAlignment="1" applyProtection="1">
      <alignment vertical="top"/>
      <protection hidden="1"/>
    </xf>
    <xf numFmtId="164" fontId="26" fillId="8" borderId="37" xfId="1" applyNumberFormat="1" applyFont="1" applyFill="1" applyBorder="1" applyAlignment="1" applyProtection="1">
      <alignment horizontal="right" vertical="top"/>
      <protection hidden="1"/>
    </xf>
    <xf numFmtId="0" fontId="25" fillId="9" borderId="37" xfId="5" applyFont="1" applyFill="1" applyBorder="1" applyAlignment="1">
      <alignment vertical="top"/>
    </xf>
    <xf numFmtId="0" fontId="26" fillId="9" borderId="37" xfId="5" applyFont="1" applyFill="1" applyBorder="1" applyAlignment="1">
      <alignment horizontal="center" vertical="top"/>
    </xf>
    <xf numFmtId="0" fontId="26" fillId="9" borderId="37" xfId="6" applyFont="1" applyFill="1" applyBorder="1" applyAlignment="1">
      <alignment vertical="top"/>
    </xf>
    <xf numFmtId="164" fontId="26" fillId="9" borderId="37" xfId="1" applyNumberFormat="1" applyFont="1" applyFill="1" applyBorder="1" applyAlignment="1" applyProtection="1">
      <alignment vertical="top"/>
      <protection hidden="1"/>
    </xf>
    <xf numFmtId="164" fontId="26" fillId="9"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6" applyFont="1" applyFill="1" applyBorder="1" applyAlignment="1">
      <alignment vertical="top"/>
    </xf>
    <xf numFmtId="164" fontId="26" fillId="10" borderId="37" xfId="1" applyNumberFormat="1" applyFont="1" applyFill="1" applyBorder="1" applyAlignment="1" applyProtection="1">
      <alignment vertical="top"/>
      <protection hidden="1"/>
    </xf>
    <xf numFmtId="164" fontId="26" fillId="6" borderId="37" xfId="1" applyNumberFormat="1" applyFont="1" applyFill="1" applyBorder="1" applyAlignment="1" applyProtection="1">
      <alignment horizontal="right" vertical="top"/>
      <protection hidden="1"/>
    </xf>
    <xf numFmtId="0" fontId="27" fillId="10" borderId="37" xfId="5" applyFont="1" applyFill="1" applyBorder="1" applyAlignment="1">
      <alignment vertical="top"/>
    </xf>
    <xf numFmtId="0" fontId="28" fillId="10" borderId="37" xfId="5" applyFont="1" applyFill="1" applyBorder="1" applyAlignment="1">
      <alignment horizontal="center" vertical="top"/>
    </xf>
    <xf numFmtId="0" fontId="28" fillId="10" borderId="37" xfId="5" applyFont="1" applyFill="1" applyBorder="1" applyAlignment="1">
      <alignment vertical="top"/>
    </xf>
    <xf numFmtId="164" fontId="28" fillId="10" borderId="37" xfId="1" applyNumberFormat="1" applyFont="1" applyFill="1" applyBorder="1" applyAlignment="1" applyProtection="1">
      <alignment vertical="top"/>
      <protection locked="0"/>
    </xf>
    <xf numFmtId="0" fontId="28" fillId="10" borderId="37" xfId="6" applyFont="1" applyFill="1" applyBorder="1" applyAlignment="1">
      <alignment vertical="top"/>
    </xf>
    <xf numFmtId="0" fontId="28" fillId="10" borderId="37" xfId="6" applyFont="1" applyFill="1" applyBorder="1" applyAlignment="1" applyProtection="1">
      <alignment vertical="top"/>
      <protection locked="0"/>
    </xf>
    <xf numFmtId="0" fontId="28" fillId="10" borderId="37" xfId="6" applyFont="1" applyFill="1" applyBorder="1" applyAlignment="1">
      <alignment vertical="top" wrapText="1"/>
    </xf>
    <xf numFmtId="0" fontId="26" fillId="10" borderId="37" xfId="5" applyFont="1" applyFill="1" applyBorder="1" applyAlignment="1">
      <alignment vertical="top"/>
    </xf>
    <xf numFmtId="0" fontId="27" fillId="10" borderId="37" xfId="5" applyFont="1" applyFill="1" applyBorder="1"/>
    <xf numFmtId="0" fontId="28" fillId="10" borderId="37" xfId="6" applyFont="1" applyFill="1" applyBorder="1"/>
    <xf numFmtId="164" fontId="26" fillId="10" borderId="37" xfId="1" applyNumberFormat="1" applyFont="1" applyFill="1" applyBorder="1" applyAlignment="1" applyProtection="1">
      <alignment vertical="top"/>
      <protection locked="0"/>
    </xf>
    <xf numFmtId="0" fontId="25" fillId="10" borderId="37" xfId="5" applyFont="1" applyFill="1" applyBorder="1"/>
    <xf numFmtId="0" fontId="26" fillId="10" borderId="37" xfId="6" applyFont="1" applyFill="1" applyBorder="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0" fontId="28" fillId="10" borderId="37" xfId="6" applyFont="1" applyFill="1" applyBorder="1" applyAlignment="1">
      <alignment wrapText="1"/>
    </xf>
    <xf numFmtId="0" fontId="28" fillId="10" borderId="37" xfId="5" applyFont="1" applyFill="1" applyBorder="1" applyAlignment="1">
      <alignment vertical="top" wrapText="1"/>
    </xf>
    <xf numFmtId="0" fontId="26" fillId="10" borderId="37" xfId="6" applyFont="1" applyFill="1" applyBorder="1" applyAlignment="1">
      <alignment vertical="top" wrapText="1"/>
    </xf>
    <xf numFmtId="0" fontId="27" fillId="10" borderId="38" xfId="5" applyFont="1" applyFill="1" applyBorder="1" applyAlignment="1">
      <alignment vertical="top"/>
    </xf>
    <xf numFmtId="0" fontId="28" fillId="10" borderId="38" xfId="5" applyFont="1" applyFill="1" applyBorder="1" applyAlignment="1">
      <alignment horizontal="center" vertical="top"/>
    </xf>
    <xf numFmtId="0" fontId="28" fillId="10" borderId="38" xfId="6" applyFont="1" applyFill="1" applyBorder="1" applyAlignment="1">
      <alignment vertical="top" wrapText="1"/>
    </xf>
    <xf numFmtId="0" fontId="27" fillId="10" borderId="38" xfId="6" applyFont="1" applyFill="1" applyBorder="1" applyProtection="1">
      <protection locked="0"/>
    </xf>
    <xf numFmtId="0" fontId="29" fillId="11" borderId="39" xfId="6" applyFont="1" applyFill="1" applyBorder="1" applyAlignment="1" applyProtection="1">
      <alignment horizontal="left"/>
      <protection locked="0"/>
    </xf>
    <xf numFmtId="0" fontId="30" fillId="11" borderId="0" xfId="6" applyFont="1" applyFill="1"/>
    <xf numFmtId="0" fontId="30" fillId="11" borderId="40" xfId="6" applyFont="1" applyFill="1" applyBorder="1"/>
    <xf numFmtId="0" fontId="21" fillId="6" borderId="39" xfId="6" applyFont="1" applyFill="1" applyBorder="1" applyAlignment="1">
      <alignment horizontal="left"/>
    </xf>
    <xf numFmtId="0" fontId="21" fillId="6" borderId="0" xfId="6" applyFont="1" applyFill="1"/>
    <xf numFmtId="4" fontId="21" fillId="6" borderId="0" xfId="6" applyNumberFormat="1" applyFont="1" applyFill="1" applyProtection="1">
      <protection locked="0"/>
    </xf>
    <xf numFmtId="0" fontId="21" fillId="6" borderId="40" xfId="6" applyFont="1" applyFill="1" applyBorder="1"/>
    <xf numFmtId="0" fontId="21" fillId="6" borderId="39" xfId="5" applyFont="1" applyFill="1" applyBorder="1" applyAlignment="1">
      <alignment horizontal="left" indent="2"/>
    </xf>
    <xf numFmtId="0" fontId="22" fillId="4" borderId="39" xfId="6" applyFont="1" applyFill="1" applyBorder="1" applyAlignment="1">
      <alignment horizontal="left"/>
    </xf>
    <xf numFmtId="0" fontId="21" fillId="4" borderId="0" xfId="6" applyFont="1" applyFill="1"/>
    <xf numFmtId="4" fontId="21" fillId="4" borderId="0" xfId="6" applyNumberFormat="1" applyFont="1" applyFill="1" applyProtection="1">
      <protection locked="0"/>
    </xf>
    <xf numFmtId="0" fontId="21" fillId="4" borderId="40" xfId="6" applyFont="1" applyFill="1" applyBorder="1"/>
    <xf numFmtId="0" fontId="22" fillId="11" borderId="39" xfId="6" applyFont="1" applyFill="1" applyBorder="1" applyProtection="1">
      <protection locked="0"/>
    </xf>
    <xf numFmtId="0" fontId="22" fillId="11" borderId="0" xfId="6" applyFont="1" applyFill="1" applyProtection="1">
      <protection locked="0"/>
    </xf>
    <xf numFmtId="0" fontId="22" fillId="11" borderId="40" xfId="6" applyFont="1" applyFill="1" applyBorder="1" applyProtection="1">
      <protection locked="0"/>
    </xf>
    <xf numFmtId="0" fontId="16" fillId="0" borderId="0" xfId="6" applyFont="1"/>
    <xf numFmtId="0" fontId="21" fillId="0" borderId="0" xfId="6" applyFont="1"/>
    <xf numFmtId="0" fontId="26" fillId="4" borderId="35" xfId="6" applyFont="1" applyFill="1" applyBorder="1" applyAlignment="1">
      <alignment horizontal="center" vertical="center" wrapText="1"/>
    </xf>
    <xf numFmtId="0" fontId="0" fillId="10" borderId="0" xfId="0" applyFill="1"/>
    <xf numFmtId="0" fontId="17" fillId="10" borderId="0" xfId="0" applyFont="1" applyFill="1"/>
    <xf numFmtId="0" fontId="1" fillId="10" borderId="0" xfId="4" applyFill="1"/>
    <xf numFmtId="0" fontId="31" fillId="10" borderId="0" xfId="6" applyFont="1" applyFill="1"/>
    <xf numFmtId="0" fontId="17" fillId="10" borderId="0" xfId="5" applyFont="1" applyFill="1" applyProtection="1">
      <protection locked="0"/>
    </xf>
    <xf numFmtId="0" fontId="17" fillId="10" borderId="0" xfId="5" applyFont="1" applyFill="1"/>
    <xf numFmtId="164" fontId="28" fillId="10" borderId="37" xfId="1" applyNumberFormat="1" applyFont="1" applyFill="1" applyBorder="1" applyAlignment="1" applyProtection="1">
      <alignment vertical="top"/>
    </xf>
    <xf numFmtId="164" fontId="28" fillId="6" borderId="37" xfId="1" applyNumberFormat="1" applyFont="1" applyFill="1" applyBorder="1" applyAlignment="1" applyProtection="1">
      <alignment horizontal="right" vertical="top"/>
    </xf>
    <xf numFmtId="164" fontId="28" fillId="10" borderId="38" xfId="1" applyNumberFormat="1" applyFont="1" applyFill="1" applyBorder="1" applyAlignment="1" applyProtection="1">
      <alignment vertical="top"/>
    </xf>
    <xf numFmtId="164" fontId="28" fillId="6" borderId="38" xfId="1" applyNumberFormat="1" applyFont="1" applyFill="1" applyBorder="1" applyAlignment="1" applyProtection="1">
      <alignment horizontal="right" vertical="top"/>
    </xf>
    <xf numFmtId="0" fontId="24" fillId="10" borderId="37" xfId="5" applyFont="1" applyFill="1" applyBorder="1" applyAlignment="1">
      <alignment vertical="top" wrapText="1"/>
    </xf>
    <xf numFmtId="0" fontId="23" fillId="10" borderId="37" xfId="5" applyFont="1" applyFill="1" applyBorder="1" applyAlignment="1">
      <alignment vertical="top" wrapText="1"/>
    </xf>
    <xf numFmtId="0" fontId="32" fillId="0" borderId="1" xfId="0" applyFont="1" applyBorder="1"/>
    <xf numFmtId="0" fontId="0" fillId="0" borderId="1" xfId="0" applyBorder="1"/>
    <xf numFmtId="0" fontId="19"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2" fillId="0" borderId="12" xfId="0" applyFont="1" applyBorder="1"/>
    <xf numFmtId="0" fontId="32" fillId="0" borderId="3" xfId="0" applyFont="1" applyBorder="1"/>
    <xf numFmtId="0" fontId="32" fillId="0" borderId="5" xfId="0" applyFont="1" applyBorder="1"/>
    <xf numFmtId="0" fontId="0" fillId="0" borderId="13" xfId="0" applyBorder="1"/>
    <xf numFmtId="0" fontId="33" fillId="10" borderId="0" xfId="0" applyFont="1" applyFill="1"/>
    <xf numFmtId="0" fontId="34" fillId="10" borderId="0" xfId="0" applyFont="1" applyFill="1"/>
    <xf numFmtId="0" fontId="35" fillId="10" borderId="0" xfId="0" applyFont="1" applyFill="1"/>
    <xf numFmtId="0" fontId="36" fillId="10" borderId="0" xfId="0" applyFont="1" applyFill="1"/>
    <xf numFmtId="0" fontId="18" fillId="0" borderId="0" xfId="8"/>
    <xf numFmtId="0" fontId="18" fillId="0" borderId="1" xfId="8" applyBorder="1"/>
    <xf numFmtId="0" fontId="18" fillId="0" borderId="1" xfId="8" applyBorder="1" applyAlignment="1">
      <alignment wrapText="1"/>
    </xf>
    <xf numFmtId="0" fontId="18" fillId="0" borderId="0" xfId="8" applyAlignment="1">
      <alignment wrapText="1"/>
    </xf>
    <xf numFmtId="0" fontId="18" fillId="0" borderId="1" xfId="8" applyBorder="1" applyAlignment="1">
      <alignment vertical="top" wrapText="1"/>
    </xf>
    <xf numFmtId="0" fontId="18" fillId="0" borderId="1" xfId="8" applyBorder="1" applyAlignment="1">
      <alignment vertical="top"/>
    </xf>
    <xf numFmtId="0" fontId="18" fillId="0" borderId="0" xfId="8"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center" vertical="center"/>
    </xf>
    <xf numFmtId="0" fontId="18" fillId="0" borderId="1" xfId="8" applyBorder="1" applyAlignment="1">
      <alignment horizontal="left" vertical="center" wrapText="1"/>
    </xf>
    <xf numFmtId="0" fontId="18" fillId="0" borderId="1" xfId="8" applyBorder="1" applyAlignment="1">
      <alignment horizontal="left" vertical="center"/>
    </xf>
    <xf numFmtId="0" fontId="18" fillId="0" borderId="0" xfId="8" applyAlignment="1">
      <alignment horizontal="left" vertical="center"/>
    </xf>
    <xf numFmtId="0" fontId="0" fillId="10" borderId="1" xfId="0" applyFill="1" applyBorder="1"/>
    <xf numFmtId="0" fontId="0" fillId="10" borderId="8" xfId="0" applyFill="1" applyBorder="1"/>
    <xf numFmtId="0" fontId="19" fillId="0" borderId="14" xfId="0" applyFont="1" applyBorder="1"/>
    <xf numFmtId="0" fontId="19" fillId="0" borderId="15" xfId="0" applyFont="1" applyBorder="1"/>
    <xf numFmtId="0" fontId="0" fillId="0" borderId="16" xfId="0" applyBorder="1"/>
    <xf numFmtId="0" fontId="0" fillId="0" borderId="17" xfId="0" applyBorder="1"/>
    <xf numFmtId="0" fontId="19" fillId="0" borderId="18" xfId="0" applyFont="1" applyBorder="1"/>
    <xf numFmtId="0" fontId="37" fillId="0" borderId="19" xfId="0" applyFont="1" applyBorder="1" applyAlignment="1">
      <alignment horizontal="left" vertical="top"/>
    </xf>
    <xf numFmtId="0" fontId="38" fillId="0" borderId="9" xfId="0" applyFont="1" applyBorder="1" applyAlignment="1">
      <alignment horizontal="left" vertical="top"/>
    </xf>
    <xf numFmtId="0" fontId="38" fillId="0" borderId="10" xfId="0" applyFont="1" applyBorder="1" applyAlignment="1">
      <alignment horizontal="left" vertical="top"/>
    </xf>
    <xf numFmtId="0" fontId="38" fillId="0" borderId="11" xfId="0" applyFont="1" applyBorder="1" applyAlignment="1">
      <alignment horizontal="left" vertical="top"/>
    </xf>
    <xf numFmtId="0" fontId="29" fillId="12" borderId="1" xfId="0" applyFont="1" applyFill="1" applyBorder="1" applyAlignment="1">
      <alignment horizontal="center" vertical="center"/>
    </xf>
    <xf numFmtId="0" fontId="29" fillId="12" borderId="19" xfId="0" applyFont="1" applyFill="1" applyBorder="1" applyAlignment="1">
      <alignment horizontal="center" vertical="center"/>
    </xf>
    <xf numFmtId="0" fontId="19" fillId="0" borderId="41" xfId="0" applyFont="1" applyBorder="1"/>
    <xf numFmtId="0" fontId="22"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9" fillId="25" borderId="1" xfId="6" applyNumberFormat="1" applyFont="1" applyFill="1" applyBorder="1" applyAlignment="1">
      <alignment horizontal="center" vertical="center" wrapText="1"/>
    </xf>
    <xf numFmtId="43" fontId="39" fillId="25" borderId="20" xfId="2" applyFont="1" applyFill="1" applyBorder="1" applyAlignment="1">
      <alignment horizontal="right" vertical="center" wrapText="1"/>
    </xf>
    <xf numFmtId="49" fontId="39" fillId="26" borderId="1" xfId="6" applyNumberFormat="1" applyFont="1" applyFill="1" applyBorder="1" applyAlignment="1">
      <alignment horizontal="center" vertical="center" wrapText="1"/>
    </xf>
    <xf numFmtId="43" fontId="39" fillId="26" borderId="20" xfId="2" applyFont="1" applyFill="1" applyBorder="1" applyAlignment="1">
      <alignment horizontal="right" vertical="center" wrapText="1"/>
    </xf>
    <xf numFmtId="49" fontId="39"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9" fillId="33" borderId="1" xfId="6" applyNumberFormat="1" applyFont="1" applyFill="1" applyBorder="1" applyAlignment="1">
      <alignment horizontal="left" vertical="center" wrapText="1"/>
    </xf>
    <xf numFmtId="49" fontId="39" fillId="33" borderId="1" xfId="6" applyNumberFormat="1" applyFont="1" applyFill="1" applyBorder="1" applyAlignment="1">
      <alignment horizontal="center" vertical="center" wrapText="1"/>
    </xf>
    <xf numFmtId="43" fontId="39"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9" fillId="0" borderId="42" xfId="0" applyFont="1" applyBorder="1"/>
    <xf numFmtId="0" fontId="22" fillId="0" borderId="0" xfId="0" applyFont="1" applyAlignment="1">
      <alignment horizontal="justify" vertical="top" wrapText="1"/>
    </xf>
    <xf numFmtId="0" fontId="34" fillId="0" borderId="0" xfId="0" applyFont="1"/>
    <xf numFmtId="0" fontId="35" fillId="0" borderId="0" xfId="0" applyFont="1"/>
    <xf numFmtId="0" fontId="36" fillId="0" borderId="0" xfId="0" applyFont="1"/>
    <xf numFmtId="0" fontId="33" fillId="0" borderId="43" xfId="0" applyFont="1" applyBorder="1"/>
    <xf numFmtId="0" fontId="17" fillId="0" borderId="0" xfId="0" applyFont="1"/>
    <xf numFmtId="0" fontId="22" fillId="0" borderId="0" xfId="0" applyFont="1" applyAlignment="1">
      <alignment vertical="top"/>
    </xf>
    <xf numFmtId="0" fontId="22" fillId="0" borderId="37" xfId="4" applyFont="1" applyBorder="1" applyAlignment="1">
      <alignment vertical="center" wrapText="1"/>
    </xf>
    <xf numFmtId="2" fontId="22" fillId="0" borderId="37" xfId="4" applyNumberFormat="1" applyFont="1" applyBorder="1" applyAlignment="1">
      <alignment vertical="center" wrapText="1"/>
    </xf>
    <xf numFmtId="0" fontId="21" fillId="0" borderId="37" xfId="4" applyFont="1" applyBorder="1" applyAlignment="1">
      <alignment vertical="center" wrapText="1"/>
    </xf>
    <xf numFmtId="0" fontId="21" fillId="0" borderId="39" xfId="4" applyFont="1" applyBorder="1" applyAlignment="1">
      <alignment vertical="center" wrapText="1"/>
    </xf>
    <xf numFmtId="0" fontId="19"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21" fillId="10" borderId="0" xfId="4" applyFont="1" applyFill="1"/>
    <xf numFmtId="0" fontId="40" fillId="10" borderId="0" xfId="4" applyFont="1" applyFill="1"/>
    <xf numFmtId="0" fontId="41" fillId="10" borderId="0" xfId="4" applyFont="1" applyFill="1"/>
    <xf numFmtId="0" fontId="22" fillId="0" borderId="0" xfId="0" applyFont="1" applyAlignment="1">
      <alignment vertical="center" wrapText="1"/>
    </xf>
    <xf numFmtId="0" fontId="21" fillId="0" borderId="0" xfId="0" applyFont="1" applyAlignment="1">
      <alignment vertical="top"/>
    </xf>
    <xf numFmtId="0" fontId="22" fillId="0" borderId="0" xfId="0" applyFont="1" applyAlignment="1" applyProtection="1">
      <alignment horizontal="left" vertical="center" wrapText="1"/>
      <protection locked="0"/>
    </xf>
    <xf numFmtId="0" fontId="22" fillId="0" borderId="0" xfId="0" applyFont="1" applyAlignment="1" applyProtection="1">
      <alignment vertical="center"/>
      <protection locked="0"/>
    </xf>
    <xf numFmtId="0" fontId="22" fillId="0" borderId="37" xfId="4" applyFont="1" applyBorder="1" applyAlignment="1" applyProtection="1">
      <alignment vertical="center" wrapText="1"/>
      <protection locked="0"/>
    </xf>
    <xf numFmtId="0" fontId="21" fillId="0" borderId="37" xfId="4" applyFont="1" applyBorder="1" applyAlignment="1" applyProtection="1">
      <alignment vertical="center" wrapText="1"/>
      <protection locked="0"/>
    </xf>
    <xf numFmtId="0" fontId="33" fillId="0" borderId="43" xfId="0" applyFont="1" applyBorder="1" applyAlignment="1">
      <alignment horizontal="center"/>
    </xf>
    <xf numFmtId="0" fontId="20" fillId="0" borderId="0" xfId="0" applyFont="1" applyAlignment="1">
      <alignment horizontal="center"/>
    </xf>
    <xf numFmtId="0" fontId="21" fillId="0" borderId="37" xfId="4" applyFont="1" applyBorder="1" applyAlignment="1">
      <alignment horizontal="center" vertical="center" wrapText="1"/>
    </xf>
    <xf numFmtId="0" fontId="21" fillId="0" borderId="0" xfId="4" applyFont="1" applyAlignment="1">
      <alignment horizontal="center"/>
    </xf>
    <xf numFmtId="0" fontId="21" fillId="0" borderId="39" xfId="4" applyFont="1" applyBorder="1" applyAlignment="1" applyProtection="1">
      <alignment vertical="center" wrapText="1"/>
      <protection locked="0"/>
    </xf>
    <xf numFmtId="0" fontId="0" fillId="0" borderId="22" xfId="0" applyBorder="1"/>
    <xf numFmtId="0" fontId="22" fillId="0" borderId="44"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46" xfId="0" applyFont="1" applyBorder="1" applyAlignment="1">
      <alignment horizontal="center" vertical="center" wrapText="1"/>
    </xf>
    <xf numFmtId="0" fontId="21" fillId="0" borderId="39" xfId="4" applyFont="1" applyBorder="1" applyAlignment="1">
      <alignment vertical="center"/>
    </xf>
    <xf numFmtId="0" fontId="21" fillId="0" borderId="0" xfId="4" applyFont="1" applyAlignment="1">
      <alignment vertical="center"/>
    </xf>
    <xf numFmtId="0" fontId="21" fillId="0" borderId="40" xfId="4" applyFont="1" applyBorder="1" applyAlignment="1">
      <alignment vertical="center"/>
    </xf>
    <xf numFmtId="0" fontId="22" fillId="0" borderId="0" xfId="4" applyFont="1" applyAlignment="1" applyProtection="1">
      <alignment vertical="center"/>
      <protection locked="0"/>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xf numFmtId="0" fontId="22" fillId="0" borderId="37" xfId="4" applyFont="1" applyBorder="1" applyAlignment="1" applyProtection="1">
      <alignment horizontal="left" vertical="center" wrapText="1"/>
      <protection locked="0"/>
    </xf>
    <xf numFmtId="0" fontId="22" fillId="0" borderId="37" xfId="4" applyFont="1" applyBorder="1" applyAlignment="1">
      <alignment horizontal="left" vertical="center" wrapText="1"/>
    </xf>
    <xf numFmtId="0" fontId="21" fillId="0" borderId="37" xfId="4" applyFont="1" applyBorder="1" applyAlignment="1" applyProtection="1">
      <alignment horizontal="left" vertical="center" wrapText="1"/>
      <protection locked="0"/>
    </xf>
    <xf numFmtId="0" fontId="21" fillId="0" borderId="37" xfId="4" applyFont="1" applyBorder="1" applyAlignment="1">
      <alignment horizontal="left" vertical="center" wrapText="1"/>
    </xf>
    <xf numFmtId="0" fontId="21" fillId="0" borderId="39" xfId="4" applyFont="1" applyBorder="1" applyAlignment="1" applyProtection="1">
      <alignment horizontal="left" vertical="center" wrapText="1"/>
      <protection locked="0"/>
    </xf>
    <xf numFmtId="0" fontId="21" fillId="0" borderId="0" xfId="4" applyFont="1" applyAlignment="1">
      <alignment vertical="center" wrapText="1"/>
    </xf>
    <xf numFmtId="43" fontId="21" fillId="0" borderId="37" xfId="4" applyNumberFormat="1" applyFont="1" applyBorder="1" applyAlignment="1" applyProtection="1">
      <alignment vertical="center" wrapText="1"/>
      <protection locked="0"/>
    </xf>
    <xf numFmtId="0" fontId="42" fillId="0" borderId="0" xfId="0" applyFont="1" applyAlignment="1">
      <alignment wrapText="1"/>
    </xf>
    <xf numFmtId="0" fontId="20" fillId="37" borderId="1" xfId="0" applyFont="1" applyFill="1" applyBorder="1" applyAlignment="1">
      <alignment horizontal="left" vertical="center" wrapText="1"/>
    </xf>
    <xf numFmtId="0" fontId="20" fillId="37" borderId="1" xfId="0" applyFont="1" applyFill="1" applyBorder="1" applyAlignment="1">
      <alignment horizontal="center" vertical="center" wrapText="1"/>
    </xf>
    <xf numFmtId="0" fontId="20" fillId="0" borderId="1" xfId="0" applyFont="1" applyBorder="1" applyAlignment="1">
      <alignment horizontal="left" vertical="center" wrapText="1"/>
    </xf>
    <xf numFmtId="9" fontId="20" fillId="0" borderId="1" xfId="0" applyNumberFormat="1" applyFont="1" applyBorder="1" applyAlignment="1">
      <alignment horizontal="center" vertical="center" wrapText="1"/>
    </xf>
    <xf numFmtId="9" fontId="20" fillId="0" borderId="1" xfId="9" applyFont="1" applyBorder="1" applyAlignment="1">
      <alignment horizontal="center" vertical="center" wrapText="1"/>
    </xf>
    <xf numFmtId="9" fontId="20" fillId="37"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10" fontId="20"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42" fillId="0" borderId="0" xfId="0" applyFont="1"/>
    <xf numFmtId="16" fontId="20" fillId="37" borderId="1" xfId="0" applyNumberFormat="1" applyFont="1" applyFill="1" applyBorder="1" applyAlignment="1">
      <alignment horizontal="center" vertical="center" wrapText="1"/>
    </xf>
    <xf numFmtId="9" fontId="20" fillId="0" borderId="1" xfId="9" applyFont="1" applyBorder="1" applyAlignment="1">
      <alignment horizontal="left" vertical="center" wrapText="1"/>
    </xf>
    <xf numFmtId="9" fontId="20" fillId="37" borderId="1" xfId="0" applyNumberFormat="1" applyFont="1" applyFill="1" applyBorder="1" applyAlignment="1">
      <alignment horizontal="left" vertical="center" wrapText="1"/>
    </xf>
    <xf numFmtId="9" fontId="20" fillId="0" borderId="1" xfId="0" applyNumberFormat="1" applyFont="1" applyBorder="1" applyAlignment="1">
      <alignment horizontal="left" vertical="center" wrapText="1"/>
    </xf>
    <xf numFmtId="1" fontId="20" fillId="0" borderId="1" xfId="9" applyNumberFormat="1" applyFont="1" applyBorder="1" applyAlignment="1">
      <alignment horizontal="center" vertical="center" wrapText="1"/>
    </xf>
    <xf numFmtId="0" fontId="43" fillId="0" borderId="0" xfId="0" applyFont="1" applyAlignment="1" applyProtection="1">
      <alignment horizontal="left" vertical="center" wrapText="1"/>
      <protection locked="0"/>
    </xf>
    <xf numFmtId="0" fontId="43"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43" fillId="0" borderId="0" xfId="0" applyFont="1" applyAlignment="1" applyProtection="1">
      <alignment horizontal="left" vertical="top" wrapText="1"/>
      <protection locked="0"/>
    </xf>
    <xf numFmtId="0" fontId="36" fillId="0" borderId="0" xfId="0" applyFont="1" applyAlignment="1">
      <alignment vertical="top"/>
    </xf>
    <xf numFmtId="0" fontId="36" fillId="10" borderId="0" xfId="0" applyFont="1" applyFill="1" applyAlignment="1">
      <alignment vertical="top"/>
    </xf>
    <xf numFmtId="0" fontId="22" fillId="0" borderId="0" xfId="0" applyFont="1" applyAlignment="1">
      <alignment vertical="top" wrapText="1"/>
    </xf>
    <xf numFmtId="4" fontId="22" fillId="0" borderId="0" xfId="0" applyNumberFormat="1" applyFont="1" applyAlignment="1">
      <alignment vertical="top" wrapText="1"/>
    </xf>
    <xf numFmtId="3" fontId="21" fillId="0" borderId="0" xfId="0" applyNumberFormat="1" applyFont="1" applyAlignment="1" applyProtection="1">
      <alignment horizontal="left" vertical="top"/>
      <protection locked="0"/>
    </xf>
    <xf numFmtId="0" fontId="30" fillId="0" borderId="0" xfId="0" applyFont="1"/>
    <xf numFmtId="0" fontId="43" fillId="0" borderId="0" xfId="0" applyFont="1"/>
    <xf numFmtId="0" fontId="21" fillId="10" borderId="0" xfId="0" applyFont="1" applyFill="1"/>
    <xf numFmtId="0" fontId="40" fillId="10" borderId="0" xfId="0" applyFont="1" applyFill="1"/>
    <xf numFmtId="0" fontId="40" fillId="0" borderId="0" xfId="0" applyFont="1"/>
    <xf numFmtId="0" fontId="22" fillId="0" borderId="0" xfId="0" applyFont="1" applyAlignment="1">
      <alignment horizontal="right" vertical="center"/>
    </xf>
    <xf numFmtId="0" fontId="33" fillId="0" borderId="0" xfId="0" applyFont="1"/>
    <xf numFmtId="0" fontId="30" fillId="0" borderId="0" xfId="0" applyFont="1" applyAlignment="1">
      <alignment wrapText="1"/>
    </xf>
    <xf numFmtId="0" fontId="21" fillId="0" borderId="0" xfId="0" applyFont="1" applyAlignment="1">
      <alignment horizontal="center" vertical="center" wrapText="1"/>
    </xf>
    <xf numFmtId="0" fontId="21" fillId="10" borderId="0" xfId="0" applyFont="1" applyFill="1" applyAlignment="1">
      <alignment wrapText="1"/>
    </xf>
    <xf numFmtId="0" fontId="40" fillId="10" borderId="0" xfId="0" applyFont="1" applyFill="1" applyAlignment="1">
      <alignment wrapText="1"/>
    </xf>
    <xf numFmtId="0" fontId="40" fillId="0" borderId="0" xfId="0" applyFont="1" applyAlignment="1">
      <alignment wrapText="1"/>
    </xf>
    <xf numFmtId="0" fontId="30" fillId="10" borderId="0" xfId="0" applyFont="1" applyFill="1"/>
    <xf numFmtId="0" fontId="43" fillId="10" borderId="0" xfId="0" applyFont="1" applyFill="1"/>
    <xf numFmtId="0" fontId="43" fillId="10" borderId="0" xfId="0" applyFont="1" applyFill="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center"/>
    </xf>
    <xf numFmtId="0" fontId="43" fillId="0" borderId="0" xfId="0" applyFont="1" applyAlignment="1">
      <alignment horizontal="left" vertical="center" wrapText="1"/>
    </xf>
    <xf numFmtId="0" fontId="43" fillId="10" borderId="0" xfId="0" applyFont="1" applyFill="1" applyAlignment="1">
      <alignment horizontal="left" vertical="center"/>
    </xf>
    <xf numFmtId="0" fontId="30" fillId="10" borderId="0" xfId="0" applyFont="1" applyFill="1" applyAlignment="1">
      <alignment horizontal="center" vertical="center" wrapText="1"/>
    </xf>
    <xf numFmtId="0" fontId="30" fillId="0" borderId="0" xfId="0" applyFont="1" applyAlignment="1">
      <alignment horizontal="center" vertical="center" wrapText="1"/>
    </xf>
    <xf numFmtId="0" fontId="43" fillId="0" borderId="0" xfId="0" applyFont="1" applyAlignment="1" applyProtection="1">
      <alignment horizontal="left" vertical="center"/>
      <protection locked="0"/>
    </xf>
    <xf numFmtId="0" fontId="29" fillId="0" borderId="0" xfId="0" applyFont="1"/>
    <xf numFmtId="0" fontId="30" fillId="0" borderId="0" xfId="0" applyFont="1" applyAlignment="1">
      <alignment vertical="top"/>
    </xf>
    <xf numFmtId="0" fontId="40" fillId="0" borderId="0" xfId="0" applyFont="1" applyAlignment="1">
      <alignment vertical="top"/>
    </xf>
    <xf numFmtId="0" fontId="43" fillId="0" borderId="0" xfId="0" applyFont="1" applyAlignment="1">
      <alignment vertical="top"/>
    </xf>
    <xf numFmtId="0" fontId="43" fillId="0" borderId="0" xfId="0" applyFont="1" applyAlignment="1">
      <alignment horizontal="center" vertical="top"/>
    </xf>
    <xf numFmtId="0" fontId="43" fillId="0" borderId="0" xfId="0" applyFont="1" applyAlignment="1">
      <alignment horizontal="left" vertical="top"/>
    </xf>
    <xf numFmtId="0" fontId="43" fillId="0" borderId="0" xfId="0" applyFont="1" applyAlignment="1">
      <alignment horizontal="left" vertical="top" wrapText="1"/>
    </xf>
    <xf numFmtId="0" fontId="30" fillId="10" borderId="0" xfId="0" applyFont="1" applyFill="1" applyAlignment="1">
      <alignment vertical="top"/>
    </xf>
    <xf numFmtId="4" fontId="43" fillId="0" borderId="0" xfId="0" applyNumberFormat="1" applyFont="1" applyAlignment="1">
      <alignment vertical="top"/>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5"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5" fillId="0" borderId="8" xfId="9" applyFont="1" applyBorder="1" applyAlignment="1">
      <alignment horizontal="center"/>
    </xf>
    <xf numFmtId="10" fontId="45" fillId="0" borderId="8" xfId="9" applyNumberFormat="1" applyFont="1" applyBorder="1" applyAlignment="1">
      <alignment horizontal="center"/>
    </xf>
    <xf numFmtId="9" fontId="45" fillId="0" borderId="1" xfId="9" applyFont="1" applyBorder="1" applyAlignment="1">
      <alignment horizontal="center"/>
    </xf>
    <xf numFmtId="10" fontId="45" fillId="0" borderId="1" xfId="9" applyNumberFormat="1" applyFont="1" applyBorder="1" applyAlignment="1">
      <alignment horizontal="center"/>
    </xf>
    <xf numFmtId="9" fontId="45" fillId="0" borderId="19" xfId="9" applyFont="1" applyBorder="1" applyAlignment="1">
      <alignment horizontal="center"/>
    </xf>
    <xf numFmtId="10" fontId="45" fillId="0" borderId="19" xfId="9" applyNumberFormat="1" applyFont="1" applyBorder="1" applyAlignment="1">
      <alignment horizontal="center"/>
    </xf>
    <xf numFmtId="0" fontId="44" fillId="0" borderId="0" xfId="0" applyFont="1" applyAlignment="1">
      <alignment horizontal="left" vertical="center" wrapText="1"/>
    </xf>
    <xf numFmtId="0" fontId="1" fillId="0" borderId="0" xfId="0" applyFont="1" applyAlignment="1">
      <alignment horizontal="left" vertical="center" wrapText="1"/>
    </xf>
    <xf numFmtId="0" fontId="44" fillId="0" borderId="0" xfId="0" applyFont="1" applyAlignment="1" applyProtection="1">
      <alignment horizontal="left" vertical="center" wrapText="1"/>
      <protection locked="0"/>
    </xf>
    <xf numFmtId="0" fontId="44" fillId="0" borderId="0" xfId="0" applyFont="1" applyAlignment="1" applyProtection="1">
      <alignment horizontal="left" vertical="top" wrapText="1"/>
      <protection locked="0"/>
    </xf>
    <xf numFmtId="0" fontId="19" fillId="26" borderId="0" xfId="0" applyFont="1" applyFill="1" applyAlignment="1">
      <alignment horizontal="center"/>
    </xf>
    <xf numFmtId="0" fontId="0" fillId="0" borderId="26" xfId="0" applyBorder="1"/>
    <xf numFmtId="0" fontId="0" fillId="0" borderId="19" xfId="0" applyBorder="1"/>
    <xf numFmtId="0" fontId="32" fillId="0" borderId="27" xfId="0" applyFont="1" applyBorder="1"/>
    <xf numFmtId="3" fontId="21" fillId="0" borderId="0" xfId="0" applyNumberFormat="1" applyFont="1" applyAlignment="1" applyProtection="1">
      <alignment horizontal="center" vertical="top" wrapText="1"/>
      <protection locked="0"/>
    </xf>
    <xf numFmtId="4" fontId="24" fillId="2" borderId="37" xfId="5" applyNumberFormat="1" applyFont="1" applyFill="1" applyBorder="1" applyAlignment="1" applyProtection="1">
      <alignment vertical="top" wrapText="1"/>
      <protection locked="0"/>
    </xf>
    <xf numFmtId="0" fontId="45" fillId="0" borderId="28" xfId="0" applyFont="1" applyBorder="1" applyProtection="1">
      <protection locked="0"/>
    </xf>
    <xf numFmtId="44" fontId="45" fillId="0" borderId="8" xfId="3" applyFont="1" applyBorder="1" applyAlignment="1" applyProtection="1">
      <alignment horizontal="center" vertical="center"/>
      <protection locked="0"/>
    </xf>
    <xf numFmtId="0" fontId="45" fillId="0" borderId="8" xfId="0" applyFont="1"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0" fontId="45" fillId="0" borderId="4" xfId="0" applyFont="1" applyBorder="1" applyProtection="1">
      <protection locked="0"/>
    </xf>
    <xf numFmtId="44" fontId="45" fillId="0" borderId="1" xfId="3" applyFont="1" applyBorder="1" applyAlignment="1" applyProtection="1">
      <alignment horizontal="center" vertical="center"/>
      <protection locked="0"/>
    </xf>
    <xf numFmtId="0" fontId="45" fillId="0" borderId="26" xfId="0" applyFont="1" applyBorder="1" applyProtection="1">
      <protection locked="0"/>
    </xf>
    <xf numFmtId="0" fontId="45" fillId="0" borderId="19" xfId="0" applyFont="1" applyBorder="1" applyAlignment="1" applyProtection="1">
      <alignment horizontal="center" vertical="center"/>
      <protection locked="0"/>
    </xf>
    <xf numFmtId="0" fontId="45" fillId="0" borderId="26" xfId="0" applyFont="1" applyBorder="1" applyAlignment="1" applyProtection="1">
      <alignment wrapText="1"/>
      <protection locked="0"/>
    </xf>
    <xf numFmtId="0" fontId="46" fillId="11" borderId="23" xfId="0" applyFont="1" applyFill="1" applyBorder="1" applyAlignment="1">
      <alignment horizontal="center" vertical="center"/>
    </xf>
    <xf numFmtId="44" fontId="46" fillId="11" borderId="24" xfId="3" applyFont="1" applyFill="1" applyBorder="1" applyAlignment="1" applyProtection="1">
      <alignment horizontal="right" vertical="center"/>
    </xf>
    <xf numFmtId="0" fontId="46" fillId="11" borderId="24" xfId="0" applyFont="1" applyFill="1" applyBorder="1" applyAlignment="1">
      <alignment horizontal="center" vertical="center"/>
    </xf>
    <xf numFmtId="9" fontId="46" fillId="11" borderId="24" xfId="9" applyFont="1" applyFill="1" applyBorder="1" applyAlignment="1" applyProtection="1">
      <alignment horizontal="center" vertical="center"/>
    </xf>
    <xf numFmtId="9" fontId="46" fillId="11" borderId="24" xfId="0" applyNumberFormat="1" applyFont="1" applyFill="1" applyBorder="1" applyAlignment="1">
      <alignment horizontal="center" vertical="center"/>
    </xf>
    <xf numFmtId="9" fontId="46" fillId="11" borderId="25" xfId="0" applyNumberFormat="1" applyFont="1" applyFill="1" applyBorder="1" applyAlignment="1">
      <alignment horizontal="center" vertical="center"/>
    </xf>
    <xf numFmtId="0" fontId="18" fillId="0" borderId="19" xfId="8" applyBorder="1" applyAlignment="1">
      <alignment horizontal="left" vertical="center" wrapText="1"/>
    </xf>
    <xf numFmtId="0" fontId="18" fillId="0" borderId="19" xfId="8" applyBorder="1" applyAlignment="1">
      <alignment horizontal="left" vertical="center"/>
    </xf>
    <xf numFmtId="0" fontId="18" fillId="0" borderId="0" xfId="8" applyAlignment="1">
      <alignment horizontal="left" vertical="center" wrapText="1"/>
    </xf>
    <xf numFmtId="0" fontId="18" fillId="0" borderId="1" xfId="8" applyBorder="1" applyAlignment="1">
      <alignment horizontal="left"/>
    </xf>
    <xf numFmtId="0" fontId="45" fillId="0" borderId="4" xfId="0" applyFont="1" applyBorder="1"/>
    <xf numFmtId="0" fontId="45" fillId="0" borderId="5" xfId="0" applyFont="1" applyBorder="1" applyAlignment="1">
      <alignment horizontal="center" vertical="center"/>
    </xf>
    <xf numFmtId="0" fontId="46" fillId="0" borderId="6" xfId="0" applyFont="1" applyBorder="1"/>
    <xf numFmtId="0" fontId="46" fillId="0" borderId="7" xfId="0" applyFont="1" applyBorder="1" applyAlignment="1">
      <alignment horizontal="center" vertical="center"/>
    </xf>
    <xf numFmtId="10" fontId="45" fillId="0" borderId="29" xfId="9" applyNumberFormat="1" applyFont="1" applyBorder="1" applyAlignment="1">
      <alignment horizontal="center"/>
    </xf>
    <xf numFmtId="10" fontId="45" fillId="0" borderId="5" xfId="9" applyNumberFormat="1" applyFont="1" applyBorder="1" applyAlignment="1">
      <alignment horizontal="center"/>
    </xf>
    <xf numFmtId="10" fontId="45" fillId="0" borderId="27" xfId="9" applyNumberFormat="1" applyFont="1" applyBorder="1" applyAlignment="1">
      <alignment horizontal="center"/>
    </xf>
    <xf numFmtId="0" fontId="12" fillId="10" borderId="0" xfId="0" applyFont="1" applyFill="1" applyAlignment="1" applyProtection="1">
      <alignment wrapText="1"/>
      <protection locked="0"/>
    </xf>
    <xf numFmtId="0" fontId="47" fillId="10" borderId="0" xfId="0" applyFont="1" applyFill="1"/>
    <xf numFmtId="0" fontId="48" fillId="10" borderId="0" xfId="0" applyFont="1" applyFill="1" applyAlignment="1">
      <alignment wrapText="1"/>
    </xf>
    <xf numFmtId="0" fontId="43" fillId="0" borderId="0" xfId="0" applyFont="1" applyAlignment="1" applyProtection="1">
      <alignment vertical="top"/>
      <protection locked="0"/>
    </xf>
    <xf numFmtId="0" fontId="28" fillId="10" borderId="37" xfId="5" applyFont="1" applyFill="1" applyBorder="1" applyAlignment="1">
      <alignment horizontal="center" vertical="top" wrapText="1"/>
    </xf>
    <xf numFmtId="4" fontId="23" fillId="5" borderId="36" xfId="5" applyNumberFormat="1" applyFont="1" applyFill="1" applyBorder="1" applyAlignment="1">
      <alignment horizontal="right" vertical="top" wrapText="1"/>
    </xf>
    <xf numFmtId="4" fontId="23" fillId="6" borderId="37" xfId="5" applyNumberFormat="1" applyFont="1" applyFill="1" applyBorder="1" applyAlignment="1">
      <alignment horizontal="right" vertical="top" wrapText="1"/>
    </xf>
    <xf numFmtId="0" fontId="24" fillId="2" borderId="39" xfId="5" applyFont="1" applyFill="1" applyBorder="1" applyAlignment="1">
      <alignment horizontal="center" vertical="top" wrapText="1"/>
    </xf>
    <xf numFmtId="4" fontId="23" fillId="2" borderId="40" xfId="5" applyNumberFormat="1" applyFont="1" applyFill="1" applyBorder="1" applyAlignment="1">
      <alignment vertical="top" wrapText="1"/>
    </xf>
    <xf numFmtId="0" fontId="24" fillId="10" borderId="37" xfId="5" applyFont="1" applyFill="1" applyBorder="1" applyAlignment="1">
      <alignment wrapText="1"/>
    </xf>
    <xf numFmtId="0" fontId="22" fillId="0" borderId="44" xfId="0" applyFont="1" applyBorder="1" applyAlignment="1">
      <alignment vertical="center" wrapText="1"/>
    </xf>
    <xf numFmtId="0" fontId="22" fillId="0" borderId="45" xfId="0" applyFont="1" applyBorder="1" applyAlignment="1">
      <alignment vertical="center" wrapText="1"/>
    </xf>
    <xf numFmtId="0" fontId="22" fillId="0" borderId="46" xfId="0" applyFont="1" applyBorder="1" applyAlignment="1">
      <alignment vertical="center" wrapText="1"/>
    </xf>
    <xf numFmtId="4" fontId="22" fillId="0" borderId="0" xfId="0" applyNumberFormat="1" applyFont="1" applyAlignment="1">
      <alignment vertical="center" wrapText="1"/>
    </xf>
    <xf numFmtId="0" fontId="30" fillId="10" borderId="0" xfId="0" applyFont="1" applyFill="1" applyAlignment="1">
      <alignment vertical="center"/>
    </xf>
    <xf numFmtId="0" fontId="30" fillId="0" borderId="0" xfId="0" applyFont="1" applyAlignment="1">
      <alignment vertical="center"/>
    </xf>
    <xf numFmtId="0" fontId="2" fillId="10" borderId="0" xfId="6" applyFill="1"/>
    <xf numFmtId="4" fontId="21" fillId="6" borderId="30" xfId="6" applyNumberFormat="1" applyFont="1" applyFill="1" applyBorder="1" applyAlignment="1" applyProtection="1">
      <alignment horizontal="right" vertical="center"/>
      <protection locked="0"/>
    </xf>
    <xf numFmtId="4" fontId="22" fillId="4" borderId="31" xfId="6" applyNumberFormat="1" applyFont="1" applyFill="1" applyBorder="1" applyAlignment="1">
      <alignment horizontal="right" vertical="center"/>
    </xf>
    <xf numFmtId="4" fontId="21" fillId="6" borderId="0" xfId="6" applyNumberFormat="1" applyFont="1" applyFill="1" applyAlignment="1" applyProtection="1">
      <alignment horizontal="right" vertical="center"/>
      <protection locked="0"/>
    </xf>
    <xf numFmtId="0" fontId="30" fillId="0" borderId="0" xfId="0" applyFont="1" applyAlignment="1">
      <alignment vertical="center" wrapText="1"/>
    </xf>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applyAlignment="1">
      <alignment horizontal="left" vertical="center" wrapText="1"/>
    </xf>
    <xf numFmtId="0" fontId="30" fillId="0" borderId="0" xfId="5" applyFont="1" applyAlignment="1">
      <alignment vertical="center"/>
    </xf>
    <xf numFmtId="0" fontId="30" fillId="0" borderId="0" xfId="6" applyFont="1" applyAlignment="1">
      <alignment vertical="center"/>
    </xf>
    <xf numFmtId="0" fontId="36" fillId="10" borderId="0" xfId="0" applyFont="1" applyFill="1" applyAlignment="1">
      <alignment vertical="center" wrapText="1"/>
    </xf>
    <xf numFmtId="0" fontId="40" fillId="10" borderId="0" xfId="6" applyFont="1" applyFill="1" applyAlignment="1">
      <alignment vertical="center"/>
    </xf>
    <xf numFmtId="0" fontId="40" fillId="10" borderId="0" xfId="6" applyFont="1" applyFill="1" applyAlignment="1">
      <alignment vertical="center" wrapText="1"/>
    </xf>
    <xf numFmtId="0" fontId="21" fillId="0" borderId="0" xfId="6" applyFont="1" applyAlignment="1">
      <alignment vertical="center"/>
    </xf>
    <xf numFmtId="0" fontId="29" fillId="11" borderId="39" xfId="6" applyFont="1" applyFill="1" applyBorder="1" applyAlignment="1" applyProtection="1">
      <alignment horizontal="left" vertical="center"/>
      <protection locked="0"/>
    </xf>
    <xf numFmtId="0" fontId="30" fillId="11" borderId="0" xfId="6" applyFont="1" applyFill="1" applyAlignment="1">
      <alignment vertical="center"/>
    </xf>
    <xf numFmtId="0" fontId="30" fillId="11" borderId="0" xfId="6" applyFont="1" applyFill="1" applyAlignment="1">
      <alignment vertical="center" wrapText="1"/>
    </xf>
    <xf numFmtId="0" fontId="30" fillId="11" borderId="40" xfId="6" applyFont="1" applyFill="1" applyBorder="1" applyAlignment="1">
      <alignment vertical="center"/>
    </xf>
    <xf numFmtId="0" fontId="21" fillId="6" borderId="39" xfId="6" applyFont="1" applyFill="1" applyBorder="1" applyAlignment="1">
      <alignment horizontal="left" vertical="center"/>
    </xf>
    <xf numFmtId="0" fontId="21" fillId="6" borderId="0" xfId="6" applyFont="1" applyFill="1" applyAlignment="1">
      <alignment vertical="center"/>
    </xf>
    <xf numFmtId="0" fontId="21" fillId="6" borderId="0" xfId="6" applyFont="1" applyFill="1" applyAlignment="1">
      <alignment vertical="center" wrapText="1"/>
    </xf>
    <xf numFmtId="4" fontId="21" fillId="6" borderId="0" xfId="6" applyNumberFormat="1" applyFont="1" applyFill="1" applyAlignment="1" applyProtection="1">
      <alignment vertical="center"/>
      <protection locked="0"/>
    </xf>
    <xf numFmtId="0" fontId="21" fillId="6" borderId="40" xfId="6" applyFont="1" applyFill="1" applyBorder="1" applyAlignment="1">
      <alignment vertical="center"/>
    </xf>
    <xf numFmtId="4" fontId="21" fillId="6" borderId="0" xfId="6" applyNumberFormat="1" applyFont="1" applyFill="1" applyAlignment="1">
      <alignment vertical="center"/>
    </xf>
    <xf numFmtId="0" fontId="21" fillId="6" borderId="39" xfId="5" applyFont="1" applyFill="1" applyBorder="1" applyAlignment="1">
      <alignment horizontal="left" vertical="center"/>
    </xf>
    <xf numFmtId="4" fontId="21" fillId="6" borderId="30" xfId="6" applyNumberFormat="1" applyFont="1" applyFill="1" applyBorder="1" applyAlignment="1">
      <alignment vertical="center"/>
    </xf>
    <xf numFmtId="0" fontId="22" fillId="4" borderId="39" xfId="6" applyFont="1" applyFill="1" applyBorder="1" applyAlignment="1">
      <alignment horizontal="left" vertical="center"/>
    </xf>
    <xf numFmtId="0" fontId="21" fillId="4" borderId="0" xfId="6" applyFont="1" applyFill="1" applyAlignment="1">
      <alignment vertical="center"/>
    </xf>
    <xf numFmtId="0" fontId="21" fillId="4" borderId="0" xfId="6" applyFont="1" applyFill="1" applyAlignment="1">
      <alignment vertical="center" wrapText="1"/>
    </xf>
    <xf numFmtId="4" fontId="22" fillId="4" borderId="32" xfId="6" applyNumberFormat="1" applyFont="1" applyFill="1" applyBorder="1" applyAlignment="1">
      <alignment vertical="center"/>
    </xf>
    <xf numFmtId="4" fontId="21" fillId="4" borderId="0" xfId="6" applyNumberFormat="1" applyFont="1" applyFill="1" applyAlignment="1" applyProtection="1">
      <alignment vertical="center"/>
      <protection locked="0"/>
    </xf>
    <xf numFmtId="0" fontId="21" fillId="4" borderId="40" xfId="6" applyFont="1" applyFill="1" applyBorder="1" applyAlignment="1">
      <alignment vertical="center"/>
    </xf>
    <xf numFmtId="0" fontId="22" fillId="11" borderId="39" xfId="6" applyFont="1" applyFill="1" applyBorder="1" applyAlignment="1" applyProtection="1">
      <alignment vertical="center"/>
      <protection locked="0"/>
    </xf>
    <xf numFmtId="0" fontId="22" fillId="11" borderId="0" xfId="6" applyFont="1" applyFill="1" applyAlignment="1" applyProtection="1">
      <alignment vertical="center"/>
      <protection locked="0"/>
    </xf>
    <xf numFmtId="0" fontId="22" fillId="11" borderId="0" xfId="6" applyFont="1" applyFill="1" applyAlignment="1" applyProtection="1">
      <alignment vertical="center" wrapText="1"/>
      <protection locked="0"/>
    </xf>
    <xf numFmtId="0" fontId="22" fillId="11" borderId="40" xfId="6" applyFont="1" applyFill="1" applyBorder="1" applyAlignment="1" applyProtection="1">
      <alignment vertical="center"/>
      <protection locked="0"/>
    </xf>
    <xf numFmtId="0" fontId="29" fillId="7" borderId="36" xfId="5" applyFont="1" applyFill="1" applyBorder="1" applyAlignment="1">
      <alignment vertical="center"/>
    </xf>
    <xf numFmtId="0" fontId="22" fillId="7" borderId="36" xfId="5" applyFont="1" applyFill="1" applyBorder="1" applyAlignment="1">
      <alignment horizontal="center" vertical="center"/>
    </xf>
    <xf numFmtId="0" fontId="22" fillId="7" borderId="36" xfId="5" applyFont="1" applyFill="1" applyBorder="1" applyAlignment="1">
      <alignment vertical="center" wrapText="1"/>
    </xf>
    <xf numFmtId="164" fontId="22" fillId="7" borderId="36" xfId="1" applyNumberFormat="1" applyFont="1" applyFill="1" applyBorder="1" applyAlignment="1" applyProtection="1">
      <alignment vertical="center"/>
      <protection hidden="1"/>
    </xf>
    <xf numFmtId="0" fontId="29" fillId="8" borderId="37" xfId="5" applyFont="1" applyFill="1" applyBorder="1" applyAlignment="1">
      <alignment vertical="center"/>
    </xf>
    <xf numFmtId="0" fontId="22" fillId="8" borderId="37" xfId="5" applyFont="1" applyFill="1" applyBorder="1" applyAlignment="1">
      <alignment horizontal="center" vertical="center"/>
    </xf>
    <xf numFmtId="0" fontId="22" fillId="8" borderId="37" xfId="6" applyFont="1" applyFill="1" applyBorder="1" applyAlignment="1">
      <alignment vertical="center" wrapText="1"/>
    </xf>
    <xf numFmtId="164" fontId="22" fillId="8" borderId="37" xfId="1" applyNumberFormat="1" applyFont="1" applyFill="1" applyBorder="1" applyAlignment="1" applyProtection="1">
      <alignment vertical="center"/>
      <protection hidden="1"/>
    </xf>
    <xf numFmtId="0" fontId="29" fillId="9" borderId="37" xfId="5" applyFont="1" applyFill="1" applyBorder="1" applyAlignment="1">
      <alignment vertical="center"/>
    </xf>
    <xf numFmtId="0" fontId="22" fillId="9" borderId="37" xfId="5" applyFont="1" applyFill="1" applyBorder="1" applyAlignment="1">
      <alignment horizontal="center" vertical="center"/>
    </xf>
    <xf numFmtId="0" fontId="22" fillId="9" borderId="37" xfId="6" applyFont="1" applyFill="1" applyBorder="1" applyAlignment="1">
      <alignment vertical="center" wrapText="1"/>
    </xf>
    <xf numFmtId="164" fontId="22" fillId="9" borderId="37" xfId="1" applyNumberFormat="1" applyFont="1" applyFill="1" applyBorder="1" applyAlignment="1" applyProtection="1">
      <alignment vertical="center"/>
      <protection hidden="1"/>
    </xf>
    <xf numFmtId="0" fontId="29" fillId="10" borderId="37" xfId="5" applyFont="1" applyFill="1" applyBorder="1" applyAlignment="1">
      <alignment vertical="center"/>
    </xf>
    <xf numFmtId="0" fontId="22" fillId="10" borderId="37" xfId="5" applyFont="1" applyFill="1" applyBorder="1" applyAlignment="1">
      <alignment horizontal="center" vertical="center"/>
    </xf>
    <xf numFmtId="0" fontId="22" fillId="10" borderId="37" xfId="6" applyFont="1" applyFill="1" applyBorder="1" applyAlignment="1">
      <alignment vertical="center" wrapText="1"/>
    </xf>
    <xf numFmtId="164" fontId="22" fillId="10" borderId="37" xfId="1" applyNumberFormat="1" applyFont="1" applyFill="1" applyBorder="1" applyAlignment="1" applyProtection="1">
      <alignment vertical="center"/>
      <protection hidden="1"/>
    </xf>
    <xf numFmtId="164" fontId="22" fillId="6" borderId="37" xfId="1" applyNumberFormat="1" applyFont="1" applyFill="1" applyBorder="1" applyAlignment="1" applyProtection="1">
      <alignment horizontal="right" vertical="center"/>
      <protection hidden="1"/>
    </xf>
    <xf numFmtId="0" fontId="30" fillId="10" borderId="37" xfId="5" applyFont="1" applyFill="1" applyBorder="1" applyAlignment="1">
      <alignment vertical="center"/>
    </xf>
    <xf numFmtId="0" fontId="21" fillId="10" borderId="37" xfId="5" applyFont="1" applyFill="1" applyBorder="1" applyAlignment="1">
      <alignment horizontal="center" vertical="center"/>
    </xf>
    <xf numFmtId="0" fontId="21" fillId="10" borderId="37" xfId="5" applyFont="1" applyFill="1" applyBorder="1" applyAlignment="1">
      <alignment vertical="center" wrapText="1"/>
    </xf>
    <xf numFmtId="164" fontId="21" fillId="10" borderId="37" xfId="1" applyNumberFormat="1" applyFont="1" applyFill="1" applyBorder="1" applyAlignment="1" applyProtection="1">
      <alignment vertical="center"/>
      <protection locked="0"/>
    </xf>
    <xf numFmtId="164" fontId="21" fillId="10" borderId="37" xfId="1" applyNumberFormat="1" applyFont="1" applyFill="1" applyBorder="1" applyAlignment="1" applyProtection="1">
      <alignment vertical="center"/>
    </xf>
    <xf numFmtId="164" fontId="21" fillId="6" borderId="37" xfId="1" applyNumberFormat="1" applyFont="1" applyFill="1" applyBorder="1" applyAlignment="1" applyProtection="1">
      <alignment horizontal="right" vertical="center"/>
    </xf>
    <xf numFmtId="0" fontId="21" fillId="10" borderId="37" xfId="6" applyFont="1" applyFill="1" applyBorder="1" applyAlignment="1">
      <alignment vertical="center" wrapText="1"/>
    </xf>
    <xf numFmtId="164" fontId="22" fillId="6" borderId="37" xfId="1" applyNumberFormat="1" applyFont="1" applyFill="1" applyBorder="1" applyAlignment="1" applyProtection="1">
      <alignment horizontal="right" vertical="center"/>
    </xf>
    <xf numFmtId="0" fontId="30" fillId="0" borderId="37" xfId="5" applyFont="1" applyBorder="1" applyAlignment="1">
      <alignment vertical="center"/>
    </xf>
    <xf numFmtId="0" fontId="21" fillId="0" borderId="37" xfId="5" applyFont="1" applyBorder="1" applyAlignment="1">
      <alignment horizontal="center" vertical="center"/>
    </xf>
    <xf numFmtId="0" fontId="21" fillId="0" borderId="37" xfId="6" applyFont="1" applyBorder="1" applyAlignment="1">
      <alignment vertical="center" wrapText="1"/>
    </xf>
    <xf numFmtId="0" fontId="21" fillId="10" borderId="37" xfId="6" applyFont="1" applyFill="1" applyBorder="1" applyAlignment="1" applyProtection="1">
      <alignment vertical="center" wrapText="1"/>
      <protection locked="0"/>
    </xf>
    <xf numFmtId="0" fontId="22" fillId="10" borderId="37" xfId="5" applyFont="1" applyFill="1" applyBorder="1" applyAlignment="1">
      <alignment vertical="center" wrapText="1"/>
    </xf>
    <xf numFmtId="164" fontId="22" fillId="9" borderId="37" xfId="1" applyNumberFormat="1" applyFont="1" applyFill="1" applyBorder="1" applyAlignment="1" applyProtection="1">
      <alignment horizontal="right" vertical="center"/>
      <protection hidden="1"/>
    </xf>
    <xf numFmtId="164" fontId="22" fillId="10" borderId="37" xfId="1" applyNumberFormat="1" applyFont="1" applyFill="1" applyBorder="1" applyAlignment="1" applyProtection="1">
      <alignment vertical="center"/>
      <protection locked="0"/>
    </xf>
    <xf numFmtId="0" fontId="33" fillId="10" borderId="0" xfId="6" applyFont="1" applyFill="1" applyAlignment="1">
      <alignment vertical="center"/>
    </xf>
    <xf numFmtId="0" fontId="22" fillId="0" borderId="0" xfId="6" applyFont="1" applyAlignment="1">
      <alignment vertical="center"/>
    </xf>
    <xf numFmtId="164" fontId="22" fillId="10" borderId="37" xfId="1" applyNumberFormat="1" applyFont="1" applyFill="1" applyBorder="1" applyAlignment="1" applyProtection="1">
      <alignment vertical="center"/>
    </xf>
    <xf numFmtId="164" fontId="21" fillId="10" borderId="37" xfId="1" applyNumberFormat="1" applyFont="1" applyFill="1" applyBorder="1" applyAlignment="1" applyProtection="1">
      <alignment vertical="center"/>
      <protection hidden="1"/>
    </xf>
    <xf numFmtId="0" fontId="21" fillId="10" borderId="37" xfId="5" applyFont="1" applyFill="1" applyBorder="1" applyAlignment="1">
      <alignment horizontal="center" vertical="center" wrapText="1"/>
    </xf>
    <xf numFmtId="0" fontId="22" fillId="10" borderId="37" xfId="5" applyFont="1" applyFill="1" applyBorder="1" applyAlignment="1">
      <alignment vertical="center"/>
    </xf>
    <xf numFmtId="0" fontId="21" fillId="10" borderId="37" xfId="5" applyFont="1" applyFill="1" applyBorder="1" applyAlignment="1">
      <alignment vertical="center"/>
    </xf>
    <xf numFmtId="164" fontId="22" fillId="8" borderId="37" xfId="1" applyNumberFormat="1" applyFont="1" applyFill="1" applyBorder="1" applyAlignment="1" applyProtection="1">
      <alignment horizontal="right" vertical="center"/>
      <protection hidden="1"/>
    </xf>
    <xf numFmtId="0" fontId="30" fillId="10" borderId="38" xfId="5" applyFont="1" applyFill="1" applyBorder="1" applyAlignment="1">
      <alignment vertical="center"/>
    </xf>
    <xf numFmtId="0" fontId="21" fillId="10" borderId="38" xfId="5" applyFont="1" applyFill="1" applyBorder="1" applyAlignment="1">
      <alignment horizontal="center" vertical="center"/>
    </xf>
    <xf numFmtId="0" fontId="21" fillId="10" borderId="38" xfId="5" applyFont="1" applyFill="1" applyBorder="1" applyAlignment="1">
      <alignment vertical="center" wrapText="1"/>
    </xf>
    <xf numFmtId="164" fontId="21" fillId="10" borderId="38" xfId="1" applyNumberFormat="1" applyFont="1" applyFill="1" applyBorder="1" applyAlignment="1" applyProtection="1">
      <alignment vertical="center"/>
      <protection hidden="1"/>
    </xf>
    <xf numFmtId="164" fontId="21" fillId="6" borderId="38" xfId="1" applyNumberFormat="1" applyFont="1" applyFill="1" applyBorder="1" applyAlignment="1" applyProtection="1">
      <alignment horizontal="right" vertical="center"/>
      <protection hidden="1"/>
    </xf>
    <xf numFmtId="0" fontId="30" fillId="0" borderId="0" xfId="6" applyFont="1" applyAlignment="1">
      <alignment vertical="center" wrapText="1"/>
    </xf>
    <xf numFmtId="164" fontId="21"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5" fillId="0" borderId="10" xfId="0" applyFont="1" applyBorder="1"/>
    <xf numFmtId="0" fontId="45" fillId="10" borderId="10" xfId="0" applyFont="1" applyFill="1" applyBorder="1"/>
    <xf numFmtId="0" fontId="18" fillId="0" borderId="1" xfId="8" applyBorder="1" applyAlignment="1">
      <alignment horizontal="left" vertical="top" wrapText="1"/>
    </xf>
    <xf numFmtId="0" fontId="18" fillId="0" borderId="0" xfId="8" applyAlignment="1">
      <alignment horizontal="left" vertical="top" wrapText="1"/>
    </xf>
    <xf numFmtId="0" fontId="0" fillId="0" borderId="1" xfId="0" applyBorder="1" applyAlignment="1">
      <alignment wrapText="1"/>
    </xf>
    <xf numFmtId="0" fontId="30" fillId="0" borderId="1" xfId="0" applyFont="1" applyBorder="1" applyAlignment="1">
      <alignment vertical="center" wrapText="1"/>
    </xf>
    <xf numFmtId="0" fontId="30"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9" fillId="12" borderId="14" xfId="0" applyFont="1" applyFill="1" applyBorder="1" applyAlignment="1">
      <alignment horizontal="center" vertical="center"/>
    </xf>
    <xf numFmtId="0" fontId="0" fillId="11" borderId="0" xfId="0" applyFill="1" applyAlignment="1">
      <alignment vertical="top" wrapText="1"/>
    </xf>
    <xf numFmtId="0" fontId="29" fillId="12" borderId="51" xfId="0" applyFont="1" applyFill="1" applyBorder="1" applyAlignment="1">
      <alignment horizontal="center" vertical="center"/>
    </xf>
    <xf numFmtId="0" fontId="30" fillId="19" borderId="34" xfId="0" applyFont="1" applyFill="1" applyBorder="1" applyAlignment="1">
      <alignment vertical="center" wrapText="1"/>
    </xf>
    <xf numFmtId="0" fontId="30" fillId="39" borderId="34" xfId="0" applyFont="1" applyFill="1" applyBorder="1" applyAlignment="1">
      <alignment vertical="center" wrapText="1"/>
    </xf>
    <xf numFmtId="0" fontId="30" fillId="40" borderId="34" xfId="0" applyFont="1" applyFill="1" applyBorder="1" applyAlignment="1">
      <alignment vertical="center" wrapText="1"/>
    </xf>
    <xf numFmtId="0" fontId="29" fillId="12" borderId="52" xfId="0" applyFont="1" applyFill="1" applyBorder="1" applyAlignment="1">
      <alignment horizontal="center" vertical="center"/>
    </xf>
    <xf numFmtId="0" fontId="30" fillId="0" borderId="20" xfId="0" applyFont="1" applyBorder="1" applyAlignment="1">
      <alignment horizontal="left" vertical="center" wrapText="1"/>
    </xf>
    <xf numFmtId="0" fontId="30" fillId="40" borderId="51" xfId="0" applyFont="1" applyFill="1" applyBorder="1" applyAlignment="1">
      <alignment vertical="center" wrapText="1"/>
    </xf>
    <xf numFmtId="0" fontId="18" fillId="0" borderId="19" xfId="8" applyBorder="1" applyAlignment="1">
      <alignment horizontal="left"/>
    </xf>
    <xf numFmtId="0" fontId="30" fillId="0" borderId="19" xfId="0" applyFont="1" applyBorder="1" applyAlignment="1">
      <alignment vertical="center" wrapText="1"/>
    </xf>
    <xf numFmtId="0" fontId="30" fillId="0" borderId="52" xfId="0" applyFont="1" applyBorder="1" applyAlignment="1">
      <alignment horizontal="left" vertical="center" wrapText="1"/>
    </xf>
    <xf numFmtId="0" fontId="18" fillId="0" borderId="20" xfId="8" applyBorder="1" applyAlignment="1">
      <alignment horizontal="left" vertical="center"/>
    </xf>
    <xf numFmtId="0" fontId="18" fillId="0" borderId="52" xfId="8" applyBorder="1" applyAlignment="1">
      <alignment horizontal="left" vertical="center"/>
    </xf>
    <xf numFmtId="0" fontId="18" fillId="0" borderId="8" xfId="8" applyBorder="1"/>
    <xf numFmtId="0" fontId="18" fillId="0" borderId="21" xfId="8" applyBorder="1"/>
    <xf numFmtId="0" fontId="0" fillId="0" borderId="21" xfId="0" applyBorder="1"/>
    <xf numFmtId="0" fontId="0" fillId="0" borderId="53"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1" xfId="0" applyBorder="1" applyAlignment="1">
      <alignment horizontal="left" vertical="center" wrapText="1"/>
    </xf>
    <xf numFmtId="0" fontId="0" fillId="0" borderId="52"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9"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9"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3"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2" xfId="6" applyFont="1" applyBorder="1" applyAlignment="1">
      <alignment vertical="center" wrapText="1"/>
    </xf>
    <xf numFmtId="0" fontId="21" fillId="0" borderId="0" xfId="0" applyFont="1" applyAlignment="1">
      <alignment vertical="top" wrapText="1"/>
    </xf>
    <xf numFmtId="0" fontId="21" fillId="0" borderId="0" xfId="0" applyFont="1" applyAlignment="1">
      <alignment horizontal="center" vertical="top"/>
    </xf>
    <xf numFmtId="0" fontId="21" fillId="0" borderId="0" xfId="0" applyFont="1" applyAlignment="1">
      <alignment horizontal="left" vertical="top"/>
    </xf>
    <xf numFmtId="4" fontId="21" fillId="0" borderId="0" xfId="0" applyNumberFormat="1" applyFont="1" applyAlignment="1">
      <alignment horizontal="left" vertical="top"/>
    </xf>
    <xf numFmtId="0" fontId="21" fillId="0" borderId="0" xfId="0" applyFont="1" applyAlignment="1" applyProtection="1">
      <alignment horizontal="left" vertical="top"/>
      <protection locked="0"/>
    </xf>
    <xf numFmtId="0" fontId="21" fillId="0" borderId="0" xfId="0" applyFont="1" applyAlignment="1" applyProtection="1">
      <alignment horizontal="left" vertical="top" wrapText="1"/>
      <protection locked="0"/>
    </xf>
    <xf numFmtId="0" fontId="21" fillId="0" borderId="0" xfId="0" applyFont="1" applyAlignment="1" applyProtection="1">
      <alignment vertical="top"/>
      <protection locked="0"/>
    </xf>
    <xf numFmtId="0" fontId="22" fillId="0" borderId="0" xfId="0" applyFont="1" applyAlignment="1" applyProtection="1">
      <alignment vertical="top"/>
      <protection locked="0"/>
    </xf>
    <xf numFmtId="0" fontId="21" fillId="38" borderId="0" xfId="0" applyFont="1" applyFill="1" applyAlignment="1" applyProtection="1">
      <alignment vertical="top"/>
      <protection locked="0"/>
    </xf>
    <xf numFmtId="0" fontId="21" fillId="0" borderId="0" xfId="0" applyFont="1" applyAlignment="1" applyProtection="1">
      <alignment vertical="top" wrapText="1"/>
      <protection locked="0"/>
    </xf>
    <xf numFmtId="0" fontId="1" fillId="0" borderId="0" xfId="0" applyFont="1" applyAlignment="1" applyProtection="1">
      <alignment vertical="top" wrapText="1"/>
      <protection locked="0"/>
    </xf>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1"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2" xfId="2" applyFont="1" applyBorder="1" applyAlignment="1">
      <alignment horizontal="right" vertical="center" wrapText="1"/>
    </xf>
    <xf numFmtId="0" fontId="22" fillId="0" borderId="0" xfId="0" applyFont="1" applyAlignment="1">
      <alignment horizontal="center" vertical="top" wrapText="1"/>
    </xf>
    <xf numFmtId="0" fontId="30" fillId="10" borderId="0" xfId="0" applyFont="1" applyFill="1" applyAlignment="1">
      <alignment horizontal="left" vertical="center" wrapText="1"/>
    </xf>
    <xf numFmtId="0" fontId="40" fillId="10" borderId="0" xfId="0" applyFont="1" applyFill="1" applyAlignment="1">
      <alignment horizontal="left" vertical="center" wrapText="1"/>
    </xf>
    <xf numFmtId="0" fontId="22" fillId="0" borderId="0" xfId="0" applyFont="1" applyAlignment="1">
      <alignment horizontal="left" vertical="center" wrapText="1"/>
    </xf>
    <xf numFmtId="2" fontId="36" fillId="10" borderId="0" xfId="0" applyNumberFormat="1" applyFont="1" applyFill="1"/>
    <xf numFmtId="2" fontId="21" fillId="10" borderId="0" xfId="0" applyNumberFormat="1" applyFont="1" applyFill="1"/>
    <xf numFmtId="2" fontId="21" fillId="0" borderId="0" xfId="0" applyNumberFormat="1" applyFont="1" applyAlignment="1">
      <alignment horizontal="center" vertical="center" wrapText="1"/>
    </xf>
    <xf numFmtId="2" fontId="43" fillId="0" borderId="0" xfId="9" applyNumberFormat="1" applyFont="1" applyFill="1" applyAlignment="1" applyProtection="1">
      <alignment horizontal="center" vertical="center" wrapText="1"/>
      <protection locked="0"/>
    </xf>
    <xf numFmtId="2" fontId="43" fillId="0" borderId="0" xfId="0" applyNumberFormat="1" applyFont="1" applyAlignment="1" applyProtection="1">
      <alignment horizontal="center" vertical="center" wrapText="1"/>
      <protection locked="0"/>
    </xf>
    <xf numFmtId="2" fontId="43" fillId="0" borderId="0" xfId="0" applyNumberFormat="1" applyFont="1" applyAlignment="1">
      <alignment horizontal="center" vertical="center" wrapText="1"/>
    </xf>
    <xf numFmtId="2" fontId="43" fillId="10" borderId="0" xfId="0" applyNumberFormat="1" applyFont="1" applyFill="1"/>
    <xf numFmtId="2" fontId="43" fillId="0" borderId="0" xfId="0" applyNumberFormat="1" applyFont="1"/>
    <xf numFmtId="2" fontId="36" fillId="10" borderId="0" xfId="0" applyNumberFormat="1" applyFont="1" applyFill="1" applyAlignment="1">
      <alignment horizontal="center" vertical="center"/>
    </xf>
    <xf numFmtId="2" fontId="21" fillId="10" borderId="0" xfId="0" applyNumberFormat="1" applyFont="1" applyFill="1" applyAlignment="1">
      <alignment horizontal="center" vertical="center"/>
    </xf>
    <xf numFmtId="2" fontId="43" fillId="10" borderId="0" xfId="0" applyNumberFormat="1" applyFont="1" applyFill="1" applyAlignment="1">
      <alignment horizontal="center" vertical="center"/>
    </xf>
    <xf numFmtId="2" fontId="43" fillId="0" borderId="0" xfId="0" applyNumberFormat="1" applyFont="1" applyAlignment="1">
      <alignment horizontal="center" vertical="center"/>
    </xf>
    <xf numFmtId="0" fontId="49" fillId="0" borderId="0" xfId="0" applyFont="1"/>
    <xf numFmtId="0" fontId="49" fillId="0" borderId="0" xfId="0" applyFont="1" applyAlignment="1" applyProtection="1">
      <alignment horizontal="left" vertical="center"/>
      <protection locked="0"/>
    </xf>
    <xf numFmtId="0" fontId="50" fillId="0" borderId="22" xfId="0" applyFont="1" applyBorder="1" applyAlignment="1">
      <alignment horizontal="center" vertical="center" wrapText="1"/>
    </xf>
    <xf numFmtId="0" fontId="51" fillId="0" borderId="0" xfId="0" applyFont="1" applyAlignment="1">
      <alignment horizontal="left" vertical="center" wrapText="1"/>
    </xf>
    <xf numFmtId="0" fontId="52" fillId="0" borderId="0" xfId="0" applyFont="1" applyAlignment="1" applyProtection="1">
      <alignment horizontal="left" vertical="center" wrapText="1"/>
      <protection locked="0"/>
    </xf>
    <xf numFmtId="0" fontId="52" fillId="0" borderId="0" xfId="0" applyFont="1" applyAlignment="1">
      <alignment horizontal="left" vertical="center" wrapText="1"/>
    </xf>
    <xf numFmtId="0" fontId="53" fillId="0" borderId="0" xfId="0" applyFont="1" applyAlignment="1">
      <alignment horizontal="left" vertical="center" wrapText="1"/>
    </xf>
    <xf numFmtId="0" fontId="56" fillId="0" borderId="0" xfId="0" applyFont="1" applyAlignment="1" applyProtection="1">
      <alignment horizontal="left" vertical="center" wrapText="1"/>
      <protection locked="0"/>
    </xf>
    <xf numFmtId="0" fontId="56" fillId="0" borderId="0" xfId="0" applyFont="1" applyAlignment="1" applyProtection="1">
      <alignment horizontal="center" vertical="center" wrapText="1"/>
      <protection locked="0"/>
    </xf>
    <xf numFmtId="0" fontId="56" fillId="0" borderId="0" xfId="0" applyFont="1" applyAlignment="1">
      <alignment horizontal="left" vertical="center" wrapText="1"/>
    </xf>
    <xf numFmtId="0" fontId="57" fillId="0" borderId="0" xfId="0" applyFont="1" applyAlignment="1" applyProtection="1">
      <alignment horizontal="left" vertical="center" wrapText="1"/>
      <protection locked="0"/>
    </xf>
    <xf numFmtId="0" fontId="57" fillId="0" borderId="0" xfId="0" applyFont="1" applyAlignment="1">
      <alignment horizontal="left" vertical="center" wrapText="1"/>
    </xf>
    <xf numFmtId="0" fontId="60" fillId="0" borderId="0" xfId="0" applyFont="1" applyAlignment="1" applyProtection="1">
      <alignment horizontal="left" vertical="center" wrapText="1"/>
      <protection locked="0"/>
    </xf>
    <xf numFmtId="0" fontId="60" fillId="0" borderId="0" xfId="0" applyFont="1" applyAlignment="1">
      <alignment horizontal="left" vertical="center" wrapText="1"/>
    </xf>
    <xf numFmtId="0" fontId="57" fillId="0" borderId="0" xfId="0" applyFont="1" applyAlignment="1">
      <alignment horizontal="center" vertical="center"/>
    </xf>
    <xf numFmtId="0" fontId="59" fillId="0" borderId="0" xfId="0" applyFont="1" applyAlignment="1" applyProtection="1">
      <alignment horizontal="left" vertical="center" wrapText="1"/>
      <protection locked="0"/>
    </xf>
    <xf numFmtId="0" fontId="60" fillId="0" borderId="0" xfId="0" applyFont="1" applyAlignment="1" applyProtection="1">
      <alignment horizontal="left" vertical="top" wrapText="1"/>
      <protection locked="0"/>
    </xf>
    <xf numFmtId="0" fontId="60" fillId="0" borderId="0" xfId="0" applyFont="1" applyAlignment="1" applyProtection="1">
      <alignment horizontal="center" vertical="top" wrapText="1"/>
      <protection locked="0"/>
    </xf>
    <xf numFmtId="0" fontId="56" fillId="0" borderId="0" xfId="0" applyFont="1" applyAlignment="1" applyProtection="1">
      <alignment horizontal="left" vertical="top" wrapText="1"/>
      <protection locked="0"/>
    </xf>
    <xf numFmtId="0" fontId="60" fillId="0" borderId="0" xfId="0" applyFont="1" applyAlignment="1" applyProtection="1">
      <alignment horizontal="center" vertical="center" wrapText="1"/>
      <protection locked="0"/>
    </xf>
    <xf numFmtId="0" fontId="52" fillId="0" borderId="0" xfId="0" applyFont="1" applyAlignment="1">
      <alignment horizontal="center" vertical="center" wrapText="1"/>
    </xf>
    <xf numFmtId="0" fontId="52" fillId="0" borderId="0" xfId="0" applyFont="1" applyAlignment="1">
      <alignment wrapText="1"/>
    </xf>
    <xf numFmtId="0" fontId="54" fillId="0" borderId="0" xfId="0" applyFont="1" applyAlignment="1">
      <alignment horizontal="center" vertical="center" wrapText="1"/>
    </xf>
    <xf numFmtId="0" fontId="55" fillId="0" borderId="0" xfId="0" applyFont="1" applyAlignment="1">
      <alignment wrapText="1"/>
    </xf>
    <xf numFmtId="0" fontId="55" fillId="0" borderId="0" xfId="0" applyFont="1" applyAlignment="1">
      <alignment horizontal="left" vertical="center" wrapText="1"/>
    </xf>
    <xf numFmtId="0" fontId="51" fillId="0" borderId="0" xfId="0" applyFont="1" applyAlignment="1">
      <alignment wrapText="1"/>
    </xf>
    <xf numFmtId="0" fontId="54" fillId="0" borderId="0" xfId="0" applyFont="1" applyAlignment="1">
      <alignment wrapText="1"/>
    </xf>
    <xf numFmtId="0" fontId="54" fillId="0" borderId="0" xfId="0" applyFont="1" applyAlignment="1">
      <alignment horizontal="left" vertical="center" wrapText="1"/>
    </xf>
    <xf numFmtId="0" fontId="52" fillId="0" borderId="0" xfId="0" applyFont="1" applyAlignment="1">
      <alignment horizontal="center" vertical="center"/>
    </xf>
    <xf numFmtId="3" fontId="21" fillId="0" borderId="0" xfId="0" applyNumberFormat="1" applyFont="1" applyAlignment="1" applyProtection="1">
      <alignment horizontal="right" vertical="top"/>
      <protection locked="0"/>
    </xf>
    <xf numFmtId="3" fontId="21" fillId="0" borderId="0" xfId="0" applyNumberFormat="1" applyFont="1" applyAlignment="1" applyProtection="1">
      <alignment horizontal="right" vertical="top" wrapText="1"/>
      <protection locked="0"/>
    </xf>
    <xf numFmtId="0" fontId="21" fillId="0" borderId="0" xfId="0" applyFont="1" applyAlignment="1">
      <alignment horizontal="right" vertical="top"/>
    </xf>
    <xf numFmtId="4" fontId="21" fillId="0" borderId="0" xfId="0" applyNumberFormat="1" applyFont="1" applyAlignment="1">
      <alignment vertical="top"/>
    </xf>
    <xf numFmtId="0" fontId="62" fillId="0" borderId="0" xfId="0" applyFont="1" applyAlignment="1" applyProtection="1">
      <alignment horizontal="left" vertical="center" wrapText="1"/>
      <protection locked="0"/>
    </xf>
    <xf numFmtId="0" fontId="60" fillId="0" borderId="1" xfId="0" applyFont="1" applyBorder="1" applyAlignment="1">
      <alignment horizontal="left" vertical="center" wrapText="1"/>
    </xf>
    <xf numFmtId="2" fontId="43" fillId="0" borderId="0" xfId="9" applyNumberFormat="1" applyFont="1" applyFill="1" applyAlignment="1" applyProtection="1">
      <alignment horizontal="center" vertical="center" wrapText="1"/>
    </xf>
    <xf numFmtId="0" fontId="44" fillId="0" borderId="0" xfId="0" applyFont="1" applyAlignment="1">
      <alignment horizontal="left" vertical="top" wrapText="1"/>
    </xf>
    <xf numFmtId="0" fontId="55" fillId="0" borderId="0" xfId="0" applyFont="1" applyAlignment="1">
      <alignment horizontal="center" vertical="center" wrapText="1"/>
    </xf>
    <xf numFmtId="0" fontId="52" fillId="0" borderId="0" xfId="0" applyFont="1" applyAlignment="1">
      <alignment vertical="center" wrapText="1"/>
    </xf>
    <xf numFmtId="0" fontId="56" fillId="0" borderId="0" xfId="0" applyFont="1" applyAlignment="1" applyProtection="1">
      <alignment horizontal="center" vertical="center"/>
      <protection locked="0"/>
    </xf>
    <xf numFmtId="2" fontId="56" fillId="0" borderId="0" xfId="0" applyNumberFormat="1" applyFont="1" applyAlignment="1" applyProtection="1">
      <alignment horizontal="center" vertical="center" wrapText="1"/>
      <protection locked="0"/>
    </xf>
    <xf numFmtId="0" fontId="57" fillId="0" borderId="0" xfId="0" applyFont="1" applyAlignment="1" applyProtection="1">
      <alignment horizontal="center" vertical="center" wrapText="1"/>
      <protection locked="0"/>
    </xf>
    <xf numFmtId="0" fontId="60" fillId="0" borderId="0" xfId="0" applyFont="1" applyAlignment="1" applyProtection="1">
      <alignment horizontal="center" vertical="center"/>
      <protection locked="0"/>
    </xf>
    <xf numFmtId="0" fontId="61" fillId="0" borderId="0" xfId="0" applyFont="1" applyAlignment="1" applyProtection="1">
      <alignment horizontal="center" vertical="center" wrapText="1"/>
      <protection locked="0"/>
    </xf>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30" fillId="0" borderId="30" xfId="0" applyFont="1" applyBorder="1" applyAlignment="1" applyProtection="1">
      <alignment horizontal="left"/>
      <protection locked="0"/>
    </xf>
    <xf numFmtId="0" fontId="30" fillId="0" borderId="30" xfId="0" applyFont="1" applyBorder="1" applyAlignment="1" applyProtection="1">
      <alignment horizontal="left" vertical="center"/>
      <protection locked="0"/>
    </xf>
    <xf numFmtId="0" fontId="21" fillId="0" borderId="30" xfId="0" applyFont="1" applyBorder="1" applyAlignment="1" applyProtection="1">
      <alignment horizontal="left" vertical="center"/>
      <protection locked="0"/>
    </xf>
    <xf numFmtId="0" fontId="22" fillId="4" borderId="36" xfId="5" applyFont="1" applyFill="1" applyBorder="1" applyAlignment="1">
      <alignment horizontal="center" vertical="center" wrapText="1"/>
    </xf>
    <xf numFmtId="0" fontId="22" fillId="4" borderId="47" xfId="5" applyFont="1" applyFill="1" applyBorder="1" applyAlignment="1">
      <alignment horizontal="center" vertical="center" wrapText="1"/>
    </xf>
    <xf numFmtId="0" fontId="22" fillId="4" borderId="35" xfId="6" applyFont="1" applyFill="1" applyBorder="1" applyAlignment="1">
      <alignment horizontal="center" vertical="center" wrapText="1"/>
    </xf>
    <xf numFmtId="0" fontId="22" fillId="4" borderId="35" xfId="5" applyFont="1" applyFill="1" applyBorder="1" applyAlignment="1">
      <alignment horizontal="left" vertical="center" textRotation="90"/>
    </xf>
    <xf numFmtId="0" fontId="23" fillId="4" borderId="36" xfId="5" applyFont="1" applyFill="1" applyBorder="1" applyAlignment="1">
      <alignment horizontal="center" vertical="center" wrapText="1"/>
    </xf>
    <xf numFmtId="0" fontId="23" fillId="4" borderId="47" xfId="5" applyFont="1" applyFill="1" applyBorder="1" applyAlignment="1">
      <alignment horizontal="center" vertical="center" wrapText="1"/>
    </xf>
    <xf numFmtId="0" fontId="26" fillId="4" borderId="48" xfId="6" applyFont="1" applyFill="1" applyBorder="1" applyAlignment="1">
      <alignment horizontal="center" vertical="center" wrapText="1"/>
    </xf>
    <xf numFmtId="0" fontId="26" fillId="4" borderId="49" xfId="6" applyFont="1" applyFill="1" applyBorder="1" applyAlignment="1">
      <alignment horizontal="center" vertical="center" wrapText="1"/>
    </xf>
    <xf numFmtId="0" fontId="26" fillId="4" borderId="50" xfId="6" applyFont="1" applyFill="1" applyBorder="1" applyAlignment="1">
      <alignment horizontal="center" vertical="center" wrapText="1"/>
    </xf>
    <xf numFmtId="0" fontId="23" fillId="4" borderId="35" xfId="5" applyFont="1" applyFill="1" applyBorder="1" applyAlignment="1">
      <alignment horizontal="center" textRotation="90"/>
    </xf>
    <xf numFmtId="0" fontId="23" fillId="4" borderId="36" xfId="5" applyFont="1" applyFill="1" applyBorder="1" applyAlignment="1">
      <alignment horizontal="center" vertical="center"/>
    </xf>
    <xf numFmtId="0" fontId="23" fillId="4" borderId="47" xfId="5" applyFont="1" applyFill="1" applyBorder="1" applyAlignment="1">
      <alignment horizontal="center" vertical="center"/>
    </xf>
    <xf numFmtId="0" fontId="42" fillId="37" borderId="20" xfId="0" applyFont="1" applyFill="1" applyBorder="1" applyAlignment="1">
      <alignment horizontal="center" vertical="center" wrapText="1"/>
    </xf>
    <xf numFmtId="0" fontId="42" fillId="37" borderId="33" xfId="0" applyFont="1" applyFill="1" applyBorder="1" applyAlignment="1">
      <alignment horizontal="center" vertical="center" wrapText="1"/>
    </xf>
    <xf numFmtId="0" fontId="42" fillId="37" borderId="34" xfId="0" applyFont="1" applyFill="1" applyBorder="1" applyAlignment="1">
      <alignment horizontal="center" vertical="center" wrapText="1"/>
    </xf>
    <xf numFmtId="0" fontId="42" fillId="37" borderId="19" xfId="0" applyFont="1" applyFill="1" applyBorder="1" applyAlignment="1">
      <alignment horizontal="center" vertical="center" wrapText="1"/>
    </xf>
    <xf numFmtId="0" fontId="42" fillId="37" borderId="8" xfId="0" applyFont="1" applyFill="1" applyBorder="1" applyAlignment="1">
      <alignment horizontal="center" vertical="center" wrapText="1"/>
    </xf>
  </cellXfs>
  <cellStyles count="10">
    <cellStyle name="Millares 2" xfId="1" xr:uid="{00000000-0005-0000-0000-000000000000}"/>
    <cellStyle name="Millares 3" xfId="2" xr:uid="{00000000-0005-0000-0000-000001000000}"/>
    <cellStyle name="Moneda" xfId="3" builtinId="4"/>
    <cellStyle name="Normal" xfId="0" builtinId="0"/>
    <cellStyle name="Normal 2" xfId="4" xr:uid="{00000000-0005-0000-0000-000004000000}"/>
    <cellStyle name="Normal 2 2" xfId="5" xr:uid="{00000000-0005-0000-0000-000005000000}"/>
    <cellStyle name="Normal 3" xfId="6" xr:uid="{00000000-0005-0000-0000-000006000000}"/>
    <cellStyle name="Normal 4" xfId="7" xr:uid="{00000000-0005-0000-0000-000007000000}"/>
    <cellStyle name="Normal 5" xfId="8" xr:uid="{00000000-0005-0000-0000-000008000000}"/>
    <cellStyle name="Porcentaje" xfId="9" builtinId="5"/>
  </cellStyles>
  <dxfs count="227">
    <dxf>
      <fill>
        <patternFill>
          <bgColor rgb="FFFF0000"/>
        </patternFill>
      </fill>
    </dxf>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family val="2"/>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Times New Roman"/>
        <family val="1"/>
        <scheme val="none"/>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dxf>
    <dxf>
      <font>
        <strike val="0"/>
        <outline val="0"/>
        <shadow val="0"/>
        <u val="none"/>
        <vertAlign val="baseline"/>
        <sz val="14"/>
        <color theme="1"/>
        <name val="Times New Roman"/>
        <scheme val="none"/>
      </font>
      <fill>
        <patternFill patternType="none">
          <fgColor indexed="64"/>
          <bgColor indexed="65"/>
        </patternFill>
      </fill>
      <alignment horizontal="left" vertical="center" wrapText="1"/>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i val="0"/>
        <strike val="0"/>
        <condense val="0"/>
        <extend val="0"/>
        <outline val="0"/>
        <shadow val="0"/>
        <u val="none"/>
        <vertAlign val="baseline"/>
        <sz val="14"/>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2"/>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auto="1"/>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general" vertical="top" textRotation="0" wrapText="0" indent="0" justifyLastLine="0" shrinkToFit="0" readingOrder="0"/>
    </dxf>
    <dxf>
      <font>
        <b val="0"/>
        <i val="0"/>
        <strike val="0"/>
        <condense val="0"/>
        <extend val="0"/>
        <outline val="0"/>
        <shadow val="0"/>
        <u val="none"/>
        <vertAlign val="baseline"/>
        <sz val="14"/>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4"/>
        <color theme="1"/>
        <name val="Times New Roman"/>
        <family val="1"/>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2"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powerPivotData" Target="model/item.data"/><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onnections" Target="connections.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2.png"/><Relationship Id="rId1" Type="http://schemas.openxmlformats.org/officeDocument/2006/relationships/image" Target="../media/image4.png"/><Relationship Id="rId4" Type="http://schemas.openxmlformats.org/officeDocument/2006/relationships/image" Target="../media/image6.sv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7.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7.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5</xdr:col>
      <xdr:colOff>1733550</xdr:colOff>
      <xdr:row>5</xdr:row>
      <xdr:rowOff>79969</xdr:rowOff>
    </xdr:to>
    <xdr:pic>
      <xdr:nvPicPr>
        <xdr:cNvPr id="2179" name="Imagen 1">
          <a:extLst>
            <a:ext uri="{FF2B5EF4-FFF2-40B4-BE49-F238E27FC236}">
              <a16:creationId xmlns:a16="http://schemas.microsoft.com/office/drawing/2014/main" id="{00000000-0008-0000-0100-0000830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7840" cy="956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5</xdr:col>
          <xdr:colOff>266700</xdr:colOff>
          <xdr:row>5</xdr:row>
          <xdr:rowOff>60960</xdr:rowOff>
        </xdr:from>
        <xdr:to>
          <xdr:col>5</xdr:col>
          <xdr:colOff>1645920</xdr:colOff>
          <xdr:row>6</xdr:row>
          <xdr:rowOff>160020</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780415</xdr:colOff>
      <xdr:row>7</xdr:row>
      <xdr:rowOff>0</xdr:rowOff>
    </xdr:to>
    <xdr:pic>
      <xdr:nvPicPr>
        <xdr:cNvPr id="51124" name="2 Imagen">
          <a:extLst>
            <a:ext uri="{FF2B5EF4-FFF2-40B4-BE49-F238E27FC236}">
              <a16:creationId xmlns:a16="http://schemas.microsoft.com/office/drawing/2014/main"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25" name="2 Imagen">
          <a:extLst>
            <a:ext uri="{FF2B5EF4-FFF2-40B4-BE49-F238E27FC236}">
              <a16:creationId xmlns:a16="http://schemas.microsoft.com/office/drawing/2014/main" id="{00000000-0008-0000-0200-0000B5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92786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26" name="2 Imagen">
          <a:extLst>
            <a:ext uri="{FF2B5EF4-FFF2-40B4-BE49-F238E27FC236}">
              <a16:creationId xmlns:a16="http://schemas.microsoft.com/office/drawing/2014/main" id="{00000000-0008-0000-0200-0000B6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53340</xdr:colOff>
      <xdr:row>0</xdr:row>
      <xdr:rowOff>0</xdr:rowOff>
    </xdr:from>
    <xdr:to>
      <xdr:col>6</xdr:col>
      <xdr:colOff>2186940</xdr:colOff>
      <xdr:row>6</xdr:row>
      <xdr:rowOff>154305</xdr:rowOff>
    </xdr:to>
    <xdr:pic>
      <xdr:nvPicPr>
        <xdr:cNvPr id="51127" name="Imagen 5">
          <a:extLst>
            <a:ext uri="{FF2B5EF4-FFF2-40B4-BE49-F238E27FC236}">
              <a16:creationId xmlns:a16="http://schemas.microsoft.com/office/drawing/2014/main"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20" y="0"/>
          <a:ext cx="2133600" cy="1158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99060</xdr:colOff>
          <xdr:row>5</xdr:row>
          <xdr:rowOff>60960</xdr:rowOff>
        </xdr:from>
        <xdr:to>
          <xdr:col>6</xdr:col>
          <xdr:colOff>1546860</xdr:colOff>
          <xdr:row>7</xdr:row>
          <xdr:rowOff>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8</xdr:row>
      <xdr:rowOff>0</xdr:rowOff>
    </xdr:from>
    <xdr:to>
      <xdr:col>6</xdr:col>
      <xdr:colOff>1424940</xdr:colOff>
      <xdr:row>8</xdr:row>
      <xdr:rowOff>0</xdr:rowOff>
    </xdr:to>
    <xdr:pic>
      <xdr:nvPicPr>
        <xdr:cNvPr id="51128" name="2 Imagen">
          <a:extLst>
            <a:ext uri="{FF2B5EF4-FFF2-40B4-BE49-F238E27FC236}">
              <a16:creationId xmlns:a16="http://schemas.microsoft.com/office/drawing/2014/main" id="{00000000-0008-0000-0200-0000B8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29" name="2 Imagen">
          <a:extLst>
            <a:ext uri="{FF2B5EF4-FFF2-40B4-BE49-F238E27FC236}">
              <a16:creationId xmlns:a16="http://schemas.microsoft.com/office/drawing/2014/main" id="{00000000-0008-0000-0200-0000B9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0" name="2 Imagen">
          <a:extLst>
            <a:ext uri="{FF2B5EF4-FFF2-40B4-BE49-F238E27FC236}">
              <a16:creationId xmlns:a16="http://schemas.microsoft.com/office/drawing/2014/main" id="{00000000-0008-0000-0200-0000BA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1" name="2 Imagen">
          <a:extLst>
            <a:ext uri="{FF2B5EF4-FFF2-40B4-BE49-F238E27FC236}">
              <a16:creationId xmlns:a16="http://schemas.microsoft.com/office/drawing/2014/main" id="{00000000-0008-0000-0200-0000BB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2" name="2 Imagen">
          <a:extLst>
            <a:ext uri="{FF2B5EF4-FFF2-40B4-BE49-F238E27FC236}">
              <a16:creationId xmlns:a16="http://schemas.microsoft.com/office/drawing/2014/main" id="{00000000-0008-0000-0200-0000BC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3" name="2 Imagen">
          <a:extLst>
            <a:ext uri="{FF2B5EF4-FFF2-40B4-BE49-F238E27FC236}">
              <a16:creationId xmlns:a16="http://schemas.microsoft.com/office/drawing/2014/main" id="{00000000-0008-0000-0200-0000BD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4" name="2 Imagen">
          <a:extLst>
            <a:ext uri="{FF2B5EF4-FFF2-40B4-BE49-F238E27FC236}">
              <a16:creationId xmlns:a16="http://schemas.microsoft.com/office/drawing/2014/main" id="{00000000-0008-0000-0200-0000BE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5" name="2 Imagen">
          <a:extLst>
            <a:ext uri="{FF2B5EF4-FFF2-40B4-BE49-F238E27FC236}">
              <a16:creationId xmlns:a16="http://schemas.microsoft.com/office/drawing/2014/main" id="{00000000-0008-0000-0200-0000BF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6" name="2 Imagen">
          <a:extLst>
            <a:ext uri="{FF2B5EF4-FFF2-40B4-BE49-F238E27FC236}">
              <a16:creationId xmlns:a16="http://schemas.microsoft.com/office/drawing/2014/main" id="{00000000-0008-0000-0200-0000C0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1424940</xdr:colOff>
      <xdr:row>8</xdr:row>
      <xdr:rowOff>0</xdr:rowOff>
    </xdr:to>
    <xdr:pic>
      <xdr:nvPicPr>
        <xdr:cNvPr id="51137" name="2 Imagen">
          <a:extLst>
            <a:ext uri="{FF2B5EF4-FFF2-40B4-BE49-F238E27FC236}">
              <a16:creationId xmlns:a16="http://schemas.microsoft.com/office/drawing/2014/main" id="{00000000-0008-0000-0200-0000C1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2010129</xdr:colOff>
      <xdr:row>1</xdr:row>
      <xdr:rowOff>105218</xdr:rowOff>
    </xdr:from>
    <xdr:to>
      <xdr:col>25</xdr:col>
      <xdr:colOff>496635</xdr:colOff>
      <xdr:row>7</xdr:row>
      <xdr:rowOff>152717</xdr:rowOff>
    </xdr:to>
    <xdr:pic>
      <xdr:nvPicPr>
        <xdr:cNvPr id="3" name="Gráfico 2" descr="Atrás con relleno sólido">
          <a:extLst>
            <a:ext uri="{FF2B5EF4-FFF2-40B4-BE49-F238E27FC236}">
              <a16:creationId xmlns:a16="http://schemas.microsoft.com/office/drawing/2014/main" id="{9F1711A2-0ACC-51AF-D390-2E3227DF1076}"/>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rot="3923180">
          <a:off x="20426779" y="382968"/>
          <a:ext cx="1114299" cy="914400"/>
        </a:xfrm>
        <a:prstGeom prst="rect">
          <a:avLst/>
        </a:prstGeom>
      </xdr:spPr>
    </xdr:pic>
    <xdr:clientData/>
  </xdr:twoCellAnchor>
  <xdr:oneCellAnchor>
    <xdr:from>
      <xdr:col>23</xdr:col>
      <xdr:colOff>1574800</xdr:colOff>
      <xdr:row>0</xdr:row>
      <xdr:rowOff>12701</xdr:rowOff>
    </xdr:from>
    <xdr:ext cx="2921000" cy="781111"/>
    <xdr:sp macro="" textlink="">
      <xdr:nvSpPr>
        <xdr:cNvPr id="4" name="Rectángulo 3">
          <a:extLst>
            <a:ext uri="{FF2B5EF4-FFF2-40B4-BE49-F238E27FC236}">
              <a16:creationId xmlns:a16="http://schemas.microsoft.com/office/drawing/2014/main" id="{6F67EE8A-D7DF-66C0-1C15-10B877F52B5C}"/>
            </a:ext>
          </a:extLst>
        </xdr:cNvPr>
        <xdr:cNvSpPr/>
      </xdr:nvSpPr>
      <xdr:spPr>
        <a:xfrm>
          <a:off x="17805400" y="12701"/>
          <a:ext cx="2921000" cy="781111"/>
        </a:xfrm>
        <a:prstGeom prst="rect">
          <a:avLst/>
        </a:prstGeom>
        <a:noFill/>
      </xdr:spPr>
      <xdr:txBody>
        <a:bodyPr wrap="square" lIns="91440" tIns="45720" rIns="91440" bIns="45720">
          <a:spAutoFit/>
        </a:bodyPr>
        <a:lstStyle/>
        <a:p>
          <a:pPr algn="ctr"/>
          <a:r>
            <a:rPr lang="es-ES" sz="4400" b="1" cap="none" spc="0">
              <a:ln w="12700">
                <a:solidFill>
                  <a:schemeClr val="accent3">
                    <a:lumMod val="50000"/>
                  </a:schemeClr>
                </a:solidFill>
                <a:prstDash val="solid"/>
              </a:ln>
              <a:pattFill prst="narHorz">
                <a:fgClr>
                  <a:schemeClr val="accent3"/>
                </a:fgClr>
                <a:bgClr>
                  <a:schemeClr val="accent3">
                    <a:lumMod val="40000"/>
                    <a:lumOff val="60000"/>
                  </a:schemeClr>
                </a:bgClr>
              </a:pattFill>
              <a:effectLst>
                <a:innerShdw blurRad="177800">
                  <a:schemeClr val="accent3">
                    <a:lumMod val="50000"/>
                  </a:schemeClr>
                </a:innerShdw>
              </a:effectLst>
            </a:rPr>
            <a:t>Filtra Aquí</a:t>
          </a:r>
        </a:p>
      </xdr:txBody>
    </xdr:sp>
    <xdr:clientData/>
  </xdr:oneCellAnchor>
  <xdr:oneCellAnchor>
    <xdr:from>
      <xdr:col>9</xdr:col>
      <xdr:colOff>19305</xdr:colOff>
      <xdr:row>1</xdr:row>
      <xdr:rowOff>58235</xdr:rowOff>
    </xdr:from>
    <xdr:ext cx="7482433" cy="718466"/>
    <xdr:sp macro="" textlink="">
      <xdr:nvSpPr>
        <xdr:cNvPr id="5" name="Rectángulo 4">
          <a:extLst>
            <a:ext uri="{FF2B5EF4-FFF2-40B4-BE49-F238E27FC236}">
              <a16:creationId xmlns:a16="http://schemas.microsoft.com/office/drawing/2014/main" id="{9559CAC9-A267-2F98-91B8-2F8E44629A94}"/>
            </a:ext>
          </a:extLst>
        </xdr:cNvPr>
        <xdr:cNvSpPr/>
      </xdr:nvSpPr>
      <xdr:spPr>
        <a:xfrm>
          <a:off x="8007605" y="236035"/>
          <a:ext cx="7482433" cy="718466"/>
        </a:xfrm>
        <a:prstGeom prst="rect">
          <a:avLst/>
        </a:prstGeom>
        <a:noFill/>
      </xdr:spPr>
      <xdr:txBody>
        <a:bodyPr wrap="none" lIns="91440" tIns="45720" rIns="91440" bIns="45720">
          <a:spAutoFit/>
        </a:bodyPr>
        <a:lstStyle/>
        <a:p>
          <a:r>
            <a:rPr lang="es-ES" sz="4000" b="1">
              <a:solidFill>
                <a:srgbClr val="FF0000"/>
              </a:solidFill>
              <a:effectLst>
                <a:outerShdw dist="38100" dir="2700000" algn="bl" rotWithShape="0">
                  <a:schemeClr val="accent5"/>
                </a:outerShdw>
              </a:effectLst>
              <a:latin typeface="+mn-lt"/>
              <a:ea typeface="+mn-ea"/>
              <a:cs typeface="+mn-cs"/>
            </a:rPr>
            <a:t>POA 2025 Cibao Sur (SRSCC) VFa2-</a:t>
          </a:r>
          <a:endParaRPr lang="es-ES" sz="4000">
            <a:solidFill>
              <a:srgbClr val="FF0000"/>
            </a:solidFill>
            <a:effectLst/>
          </a:endParaRP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45720</xdr:colOff>
      <xdr:row>0</xdr:row>
      <xdr:rowOff>106680</xdr:rowOff>
    </xdr:from>
    <xdr:to>
      <xdr:col>7</xdr:col>
      <xdr:colOff>609600</xdr:colOff>
      <xdr:row>6</xdr:row>
      <xdr:rowOff>114300</xdr:rowOff>
    </xdr:to>
    <xdr:pic>
      <xdr:nvPicPr>
        <xdr:cNvPr id="10574" name="Imagen 1">
          <a:extLst>
            <a:ext uri="{FF2B5EF4-FFF2-40B4-BE49-F238E27FC236}">
              <a16:creationId xmlns:a16="http://schemas.microsoft.com/office/drawing/2014/main" id="{00000000-0008-0000-0300-00004E29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99060</xdr:colOff>
          <xdr:row>5</xdr:row>
          <xdr:rowOff>83820</xdr:rowOff>
        </xdr:from>
        <xdr:to>
          <xdr:col>7</xdr:col>
          <xdr:colOff>38100</xdr:colOff>
          <xdr:row>7</xdr:row>
          <xdr:rowOff>22860</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137160</xdr:rowOff>
    </xdr:to>
    <xdr:pic>
      <xdr:nvPicPr>
        <xdr:cNvPr id="43134" name="Imagen 2">
          <a:extLst>
            <a:ext uri="{FF2B5EF4-FFF2-40B4-BE49-F238E27FC236}">
              <a16:creationId xmlns:a16="http://schemas.microsoft.com/office/drawing/2014/main" id="{00000000-0008-0000-0400-00007EA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99060</xdr:rowOff>
        </xdr:from>
        <xdr:to>
          <xdr:col>6</xdr:col>
          <xdr:colOff>1493520</xdr:colOff>
          <xdr:row>6</xdr:row>
          <xdr:rowOff>205740</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45720</xdr:rowOff>
    </xdr:to>
    <xdr:pic>
      <xdr:nvPicPr>
        <xdr:cNvPr id="44158" name="Imagen 3">
          <a:extLst>
            <a:ext uri="{FF2B5EF4-FFF2-40B4-BE49-F238E27FC236}">
              <a16:creationId xmlns:a16="http://schemas.microsoft.com/office/drawing/2014/main" id="{00000000-0008-0000-0500-00007EA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1455420</xdr:colOff>
          <xdr:row>6</xdr:row>
          <xdr:rowOff>76200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45301" name="2 Imagen">
          <a:extLst>
            <a:ext uri="{FF2B5EF4-FFF2-40B4-BE49-F238E27FC236}">
              <a16:creationId xmlns:a16="http://schemas.microsoft.com/office/drawing/2014/main" id="{00000000-0008-0000-0600-0000F5B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880" y="1318260"/>
          <a:ext cx="5486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45302" name="Imagen 3">
          <a:extLst>
            <a:ext uri="{FF2B5EF4-FFF2-40B4-BE49-F238E27FC236}">
              <a16:creationId xmlns:a16="http://schemas.microsoft.com/office/drawing/2014/main" id="{00000000-0008-0000-0600-0000F6B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141220" cy="1089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52942" name="Imagen 18">
          <a:extLst>
            <a:ext uri="{FF2B5EF4-FFF2-40B4-BE49-F238E27FC236}">
              <a16:creationId xmlns:a16="http://schemas.microsoft.com/office/drawing/2014/main" id="{00000000-0008-0000-0700-0000CECE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27660"/>
          <a:ext cx="166116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52098" name="Imagen 18">
          <a:extLst>
            <a:ext uri="{FF2B5EF4-FFF2-40B4-BE49-F238E27FC236}">
              <a16:creationId xmlns:a16="http://schemas.microsoft.com/office/drawing/2014/main" id="{00000000-0008-0000-0800-000082C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200406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id="{00000000-0008-0000-0D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id="{00000000-0008-0000-0D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persons/person.xml><?xml version="1.0" encoding="utf-8"?>
<personList xmlns="http://schemas.microsoft.com/office/spreadsheetml/2018/threadedcomments" xmlns:x="http://schemas.openxmlformats.org/spreadsheetml/2006/main">
  <person displayName="Raul  Ruiz" id="{3E7F9C55-9E02-47F4-BF97-0CA3F88466A9}" userId="S::rruiz@srsviii.gob.do::e89bd3c3-def1-446c-90e8-daf46e94ac4b"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8:Q84" headerRowDxfId="226" dataDxfId="225" totalsRowDxfId="224">
  <autoFilter ref="B8:Q84" xr:uid="{00000000-0009-0000-0100-000003000000}"/>
  <tableColumns count="16">
    <tableColumn id="20" xr3:uid="{00000000-0010-0000-0000-000014000000}" name="ID_Dependendencia" dataDxfId="223">
      <calculatedColumnFormula>IF('Formulario PPGR1'!$F9="","",CONCATENATE('Formulario PPGR1'!$C9,".",'Formulario PPGR1'!$D9,".",'Formulario PPGR1'!$E9,".",#REF!))</calculatedColumnFormula>
    </tableColumn>
    <tableColumn id="13" xr3:uid="{00000000-0010-0000-0000-00000D000000}" name="POA" dataDxfId="222">
      <calculatedColumnFormula>IF('Formulario PPGR1'!$F9="","",#REF!)</calculatedColumnFormula>
    </tableColumn>
    <tableColumn id="17" xr3:uid="{00000000-0010-0000-0000-000011000000}" name="SRS" dataDxfId="221">
      <calculatedColumnFormula>IF('Formulario PPGR1'!$F9="","",#REF!)</calculatedColumnFormula>
    </tableColumn>
    <tableColumn id="18" xr3:uid="{00000000-0010-0000-0000-000012000000}" name="AREA" dataDxfId="220">
      <calculatedColumnFormula>IF('Formulario PPGR1'!$F9="","",#REF!)</calculatedColumnFormula>
    </tableColumn>
    <tableColumn id="1" xr3:uid="{00000000-0010-0000-0000-000001000000}" name="Eje Estratégico" totalsRowLabel="Total" dataDxfId="219" totalsRowDxfId="218"/>
    <tableColumn id="2" xr3:uid="{00000000-0010-0000-0000-000002000000}" name="Cod_LE" dataDxfId="217">
      <calculatedColumnFormula array="1">_xlfn.XLOOKUP($F9,LE_tbl[[#All],[Ls_LinesEstategica]],LE_tbl[[#All],[Le_code]],"",0)</calculatedColumnFormula>
    </tableColumn>
    <tableColumn id="15" xr3:uid="{00000000-0010-0000-0000-00000F000000}" name="Objetivo" dataDxfId="216" totalsRowDxfId="215"/>
    <tableColumn id="16" xr3:uid="{00000000-0010-0000-0000-000010000000}" name="Cod_Obj" dataDxfId="214" totalsRowDxfId="213">
      <calculatedColumnFormula>_xlfn.XLOOKUP($H9,Obj!$D$122:$D$134,Obj!$E$122:$E$134,"",0)</calculatedColumnFormula>
    </tableColumn>
    <tableColumn id="14" xr3:uid="{00000000-0010-0000-0000-00000E000000}" name="Resultado esperado" dataDxfId="212" totalsRowDxfId="211"/>
    <tableColumn id="3" xr3:uid="{00000000-0010-0000-0000-000003000000}" name="Productos" dataDxfId="210" totalsRowDxfId="209"/>
    <tableColumn id="4" xr3:uid="{00000000-0010-0000-0000-000004000000}" name="Indicador" dataDxfId="208" totalsRowDxfId="207"/>
    <tableColumn id="5" xr3:uid="{00000000-0010-0000-0000-000005000000}" name="Unidad de medida" dataDxfId="206" totalsRowDxfId="205"/>
    <tableColumn id="22" xr3:uid="{00000000-0010-0000-0000-000016000000}" name="Línea Base" dataDxfId="204" totalsRowDxfId="203"/>
    <tableColumn id="6" xr3:uid="{00000000-0010-0000-0000-000006000000}" name="Meta" dataDxfId="202" totalsRowDxfId="201"/>
    <tableColumn id="11" xr3:uid="{00000000-0010-0000-0000-00000B000000}" name="Supuestos" dataDxfId="200" totalsRowDxfId="199"/>
    <tableColumn id="12" xr3:uid="{00000000-0010-0000-0000-00000C000000}" name="Dependencia responsable" totalsRowFunction="count" dataDxfId="198" totalsRowDxfId="197"/>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AA270" totalsRowCount="1" headerRowDxfId="196" dataDxfId="195" totalsRowDxfId="194">
  <autoFilter ref="B8:AA269" xr:uid="{00000000-0009-0000-0100-000002000000}"/>
  <sortState xmlns:xlrd2="http://schemas.microsoft.com/office/spreadsheetml/2017/richdata2" ref="B9:AA269">
    <sortCondition ref="Z8:Z269"/>
  </sortState>
  <tableColumns count="26">
    <tableColumn id="1" xr3:uid="{00000000-0010-0000-0100-000001000000}" name="ID_Dependendencia" dataDxfId="193" totalsRowDxfId="192">
      <calculatedColumnFormula>IF('Formulario PPGR2'!$G9="","",CONCATENATE('Formulario PPGR2'!$C9,".",'Formulario PPGR2'!$D9,".",'Formulario PPGR2'!$E9,".",'Formulario PPGR2'!$F9))</calculatedColumnFormula>
    </tableColumn>
    <tableColumn id="4" xr3:uid="{00000000-0010-0000-0100-000004000000}" name="POA" dataDxfId="191" totalsRowDxfId="190"/>
    <tableColumn id="24" xr3:uid="{00000000-0010-0000-0100-000018000000}" name="SRS" dataDxfId="189" totalsRowDxfId="188">
      <calculatedColumnFormula>IF('Formulario PPGR2'!$G9="","",'Formulario PPGR1'!#REF!)</calculatedColumnFormula>
    </tableColumn>
    <tableColumn id="25" xr3:uid="{00000000-0010-0000-0100-000019000000}" name="AREA" dataDxfId="187" totalsRowDxfId="186">
      <calculatedColumnFormula>IF('Formulario PPGR2'!$G9="","",'Formulario PPGR1'!#REF!)</calculatedColumnFormula>
    </tableColumn>
    <tableColumn id="26" xr3:uid="{00000000-0010-0000-0100-00001A000000}" name="TIPO" dataDxfId="185" totalsRowDxfId="184">
      <calculatedColumnFormula>IF('Formulario PPGR2'!$G9="","",'Formulario PPGR1'!#REF!)</calculatedColumnFormula>
    </tableColumn>
    <tableColumn id="2" xr3:uid="{00000000-0010-0000-0100-000002000000}" name="Productos " dataDxfId="183" totalsRowDxfId="182"/>
    <tableColumn id="3" xr3:uid="{00000000-0010-0000-0100-000003000000}" name="Código" dataDxfId="181" totalsRowDxfId="180"/>
    <tableColumn id="23" xr3:uid="{00000000-0010-0000-0100-000017000000}" name="Actividades Programables Presupuestables" dataDxfId="179" totalsRowDxfId="178"/>
    <tableColumn id="5" xr3:uid="{00000000-0010-0000-0100-000005000000}" name="Ene" totalsRowFunction="sum" dataDxfId="177" totalsRowDxfId="176"/>
    <tableColumn id="6" xr3:uid="{00000000-0010-0000-0100-000006000000}" name="Feb" totalsRowFunction="sum" dataDxfId="175" totalsRowDxfId="174"/>
    <tableColumn id="7" xr3:uid="{00000000-0010-0000-0100-000007000000}" name="Mar" totalsRowFunction="sum" dataDxfId="173" totalsRowDxfId="172"/>
    <tableColumn id="8" xr3:uid="{00000000-0010-0000-0100-000008000000}" name="Abr" totalsRowFunction="sum" dataDxfId="171" totalsRowDxfId="170"/>
    <tableColumn id="9" xr3:uid="{00000000-0010-0000-0100-000009000000}" name="May" totalsRowFunction="sum" dataDxfId="169" totalsRowDxfId="168"/>
    <tableColumn id="10" xr3:uid="{00000000-0010-0000-0100-00000A000000}" name="Jun" totalsRowFunction="sum" dataDxfId="167" totalsRowDxfId="166"/>
    <tableColumn id="11" xr3:uid="{00000000-0010-0000-0100-00000B000000}" name="Jul" totalsRowFunction="sum" dataDxfId="165" totalsRowDxfId="164"/>
    <tableColumn id="12" xr3:uid="{00000000-0010-0000-0100-00000C000000}" name="Ago" totalsRowFunction="sum" dataDxfId="163" totalsRowDxfId="162"/>
    <tableColumn id="13" xr3:uid="{00000000-0010-0000-0100-00000D000000}" name="Sep" totalsRowFunction="sum" dataDxfId="161" totalsRowDxfId="160"/>
    <tableColumn id="14" xr3:uid="{00000000-0010-0000-0100-00000E000000}" name="Oct" totalsRowFunction="sum" dataDxfId="159" totalsRowDxfId="158"/>
    <tableColumn id="15" xr3:uid="{00000000-0010-0000-0100-00000F000000}" name="Nov" totalsRowFunction="sum" dataDxfId="157" totalsRowDxfId="156"/>
    <tableColumn id="16" xr3:uid="{00000000-0010-0000-0100-000010000000}" name="Dic" totalsRowFunction="sum" dataDxfId="155" totalsRowDxfId="154"/>
    <tableColumn id="17" xr3:uid="{00000000-0010-0000-0100-000011000000}" name="Total de Acciones " totalsRowFunction="sum" dataDxfId="153" totalsRowDxfId="152">
      <calculatedColumnFormula>SUM(Tabla2[[#This Row],[Ene]:[Dic]])</calculatedColumnFormula>
    </tableColumn>
    <tableColumn id="18" xr3:uid="{00000000-0010-0000-0100-000012000000}" name="Medio de Verificación 1" dataDxfId="151" totalsRowDxfId="150"/>
    <tableColumn id="19" xr3:uid="{00000000-0010-0000-0100-000013000000}" name="Medio de Verificación 2" dataDxfId="149" totalsRowDxfId="148"/>
    <tableColumn id="20" xr3:uid="{00000000-0010-0000-0100-000014000000}" name="Medio de Verificación 3" dataDxfId="147" totalsRowDxfId="146"/>
    <tableColumn id="22" xr3:uid="{00000000-0010-0000-0100-000016000000}" name="Responsable " dataDxfId="145" totalsRowDxfId="144"/>
    <tableColumn id="21" xr3:uid="{5477E05F-74DF-4877-AEB1-C476352AB1D9}" name="OBSERVACIONES POR EL SRS" dataDxfId="143" totalsRowDxfId="142"/>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a1" displayName="Tabla1" ref="B8:R1690" headerRowDxfId="141" dataDxfId="140" totalsRowDxfId="139">
  <autoFilter ref="B8:R1690" xr:uid="{00000000-0009-0000-0100-000001000000}"/>
  <tableColumns count="17">
    <tableColumn id="13" xr3:uid="{00000000-0010-0000-0200-00000D000000}" name="ID_Dependendencia" dataDxfId="138" totalsRowDxfId="137">
      <calculatedColumnFormula>IF('Formulario PPGR3'!$G9="","",CONCATENATE('Formulario PPGR3'!$C9,".",'Formulario PPGR3'!$D9,".",'Formulario PPGR3'!$E9,".",'Formulario PPGR3'!$F9))</calculatedColumnFormula>
    </tableColumn>
    <tableColumn id="14" xr3:uid="{00000000-0010-0000-0200-00000E000000}" name="POA" dataDxfId="136" totalsRowDxfId="135"/>
    <tableColumn id="15" xr3:uid="{00000000-0010-0000-0200-00000F000000}" name="SRS" dataDxfId="134" totalsRowDxfId="133"/>
    <tableColumn id="16" xr3:uid="{00000000-0010-0000-0200-000010000000}" name="AREA" dataDxfId="132" totalsRowDxfId="131">
      <calculatedColumnFormula>IF('Formulario PPGR3'!$G9="","",'Formulario PPGR1'!#REF!)</calculatedColumnFormula>
    </tableColumn>
    <tableColumn id="17" xr3:uid="{00000000-0010-0000-0200-000011000000}" name="TIPO" dataDxfId="130" totalsRowDxfId="129">
      <calculatedColumnFormula>IF('Formulario PPGR3'!$G9="","",'Formulario PPGR1'!#REF!)</calculatedColumnFormula>
    </tableColumn>
    <tableColumn id="1" xr3:uid="{00000000-0010-0000-0200-000001000000}" name="Código_Actividad" totalsRowLabel="Total" dataDxfId="128" totalsRowDxfId="127"/>
    <tableColumn id="2" xr3:uid="{00000000-0010-0000-0200-000002000000}" name="Actividad" dataDxfId="126" totalsRowDxfId="125">
      <calculatedColumnFormula>IF(Tabla1[[#This Row],[Código_Actividad]]="","",_xlfn.XLOOKUP(Tabla1[[#This Row],[Código_Actividad]],Tabla2[Código],Tabla2[Actividades Programables Presupuestables],"",0))</calculatedColumnFormula>
    </tableColumn>
    <tableColumn id="10" xr3:uid="{00000000-0010-0000-0200-00000A000000}" name="Total de Actividades " totalsRowFunction="sum" dataDxfId="124">
      <calculatedColumnFormula>IFERROR(VLOOKUP('Formulario PPGR3'!$G9,'Formulario PPGR2'!$H$9:$V$269,15,FALSE),"")</calculatedColumnFormula>
    </tableColumn>
    <tableColumn id="3" xr3:uid="{00000000-0010-0000-0200-000003000000}" name="Insumos" dataDxfId="123" totalsRowDxfId="122"/>
    <tableColumn id="12" xr3:uid="{00000000-0010-0000-0200-00000C000000}" name="InsumoAbrev" dataDxfId="121">
      <calculatedColumnFormula>IF(Tabla1[[#This Row],[Insumos]]="","",_xlfn.XLOOKUP(Tabla1[[#This Row],[Insumos]],Tabla10[Insumo],Tabla10[InsumoAbrev],"",0))</calculatedColumnFormula>
    </tableColumn>
    <tableColumn id="11" xr3:uid="{00000000-0010-0000-0200-00000B000000}" name="Descripción" dataDxfId="120" totalsRowDxfId="119"/>
    <tableColumn id="4" xr3:uid="{00000000-0010-0000-0200-000004000000}" name="Unidad de Medida" dataDxfId="118">
      <calculatedColumnFormula>IF(Tabla1[[#This Row],[Descripción]]="","",_xlfn.XLOOKUP(Tabla1[[#This Row],[Descripción]],Tabla10[Descripción],Tabla10[Unidad de Medida],"",0))</calculatedColumnFormula>
    </tableColumn>
    <tableColumn id="5" xr3:uid="{00000000-0010-0000-0200-000005000000}" name="Cantidad de Insumos" dataDxfId="117" totalsRowDxfId="116"/>
    <tableColumn id="6" xr3:uid="{00000000-0010-0000-0200-000006000000}" name="Precio Unitario" dataDxfId="115">
      <calculatedColumnFormula>IF(Tabla1[[#This Row],[Descripción]]="","",_xlfn.XLOOKUP(Tabla1[[#This Row],[Descripción]],Tabla10[Descripción],Tabla10[Precio Unitario],0))</calculatedColumnFormula>
    </tableColumn>
    <tableColumn id="7" xr3:uid="{00000000-0010-0000-0200-000007000000}" name="Valor Total" totalsRowFunction="sum" dataDxfId="114">
      <calculatedColumnFormula>IF(Tabla1[[#This Row],[Cantidad de Insumos]]="","",Tabla1[[#This Row],[Precio Unitario]]*Tabla1[[#This Row],[Cantidad de Insumos]])</calculatedColumnFormula>
    </tableColumn>
    <tableColumn id="8" xr3:uid="{00000000-0010-0000-0200-000008000000}" name="Código Presupuestario" dataDxfId="113">
      <calculatedColumnFormula>IF(Tabla1[[#This Row],[Descripción]]="","",_xlfn.XLOOKUP(Tabla1[[#This Row],[Descripción]],Tabla10[Descripción],Tabla10[CODIGO PRESUPUESTARIO],0))</calculatedColumnFormula>
    </tableColumn>
    <tableColumn id="9" xr3:uid="{00000000-0010-0000-0200-000009000000}" name="Fuente de Financiamiento" dataDxfId="112" totalsRowDxfId="111"/>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37" headerRowDxfId="110" dataDxfId="109" tableBorderDxfId="108" headerRowCellStyle="Normal 2" dataCellStyle="Normal 2">
  <autoFilter ref="B8:P37" xr:uid="{00000000-0009-0000-0100-000004000000}"/>
  <tableColumns count="15">
    <tableColumn id="11" xr3:uid="{00000000-0010-0000-0300-00000B000000}" name="ID_Dependendencia" dataDxfId="107" totalsRowDxfId="106" dataCellStyle="Normal 2">
      <calculatedColumnFormula>IF('Formulario PPGR4'!$G9="","",CONCATENATE('Formulario PPGR4'!$C9,".",'Formulario PPGR4'!$D9,".",'Formulario PPGR4'!$E9,".",'Formulario PPGR4'!$F9))</calculatedColumnFormula>
    </tableColumn>
    <tableColumn id="12" xr3:uid="{00000000-0010-0000-0300-00000C000000}" name="POA" dataDxfId="105" totalsRowDxfId="104" dataCellStyle="Normal 2">
      <calculatedColumnFormula>IF('Formulario PPGR4'!$G9="","",'Formulario PPGR1'!#REF!)</calculatedColumnFormula>
    </tableColumn>
    <tableColumn id="13" xr3:uid="{00000000-0010-0000-0300-00000D000000}" name="SRS" dataDxfId="103" totalsRowDxfId="102" dataCellStyle="Normal 2">
      <calculatedColumnFormula>IF('Formulario PPGR4'!$G9="","",'Formulario PPGR1'!#REF!)</calculatedColumnFormula>
    </tableColumn>
    <tableColumn id="14" xr3:uid="{00000000-0010-0000-0300-00000E000000}" name="AREA" dataDxfId="101" totalsRowDxfId="100" dataCellStyle="Normal 2">
      <calculatedColumnFormula>IF('Formulario PPGR4'!$G9="","",'Formulario PPGR1'!#REF!)</calculatedColumnFormula>
    </tableColumn>
    <tableColumn id="15" xr3:uid="{00000000-0010-0000-0300-00000F000000}" name="TIPO" dataDxfId="99" totalsRowDxfId="98" dataCellStyle="Normal 2">
      <calculatedColumnFormula>IF('Formulario PPGR4'!$G9="","",'Formulario PPGR1'!#REF!)</calculatedColumnFormula>
    </tableColumn>
    <tableColumn id="1" xr3:uid="{00000000-0010-0000-0300-000001000000}" name="Tipo de Intervención" totalsRowLabel="Total" dataDxfId="97" totalsRowDxfId="96"/>
    <tableColumn id="2" xr3:uid="{00000000-0010-0000-0300-000002000000}" name="Tipo EESS" dataDxfId="95" totalsRowDxfId="94"/>
    <tableColumn id="3" xr3:uid="{00000000-0010-0000-0300-000003000000}" name="Nombre de establecimiento" dataDxfId="93" totalsRowDxfId="92" dataCellStyle="Normal 2"/>
    <tableColumn id="4" xr3:uid="{00000000-0010-0000-0300-000004000000}" name="Provincia" dataDxfId="91" totalsRowDxfId="90" dataCellStyle="Normal 2"/>
    <tableColumn id="6" xr3:uid="{00000000-0010-0000-0300-000006000000}" name="ListaProvincia" dataDxfId="89" totalsRowDxfId="88" dataCellStyle="Normal 2">
      <calculatedColumnFormula>IFERROR(VLOOKUP('Formulario PPGR4'!$J9,Prov!$A$2:$B$156,2,FALSE),"")</calculatedColumnFormula>
    </tableColumn>
    <tableColumn id="5" xr3:uid="{00000000-0010-0000-0300-000005000000}" name="Municipio" dataDxfId="87" totalsRowDxfId="86" dataCellStyle="Normal 2"/>
    <tableColumn id="7" xr3:uid="{00000000-0010-0000-0300-000007000000}" name="Unidad de Medida" dataDxfId="85" totalsRowDxfId="84" dataCellStyle="Normal 2"/>
    <tableColumn id="8" xr3:uid="{00000000-0010-0000-0300-000008000000}" name="Monto Estimado" totalsRowFunction="sum" dataDxfId="83" totalsRowDxfId="82" dataCellStyle="Normal 2"/>
    <tableColumn id="9" xr3:uid="{00000000-0010-0000-0300-000009000000}" name="Código Presupuestario" dataDxfId="81" totalsRowDxfId="80" dataCellStyle="Normal 2">
      <calculatedColumnFormula>IFERROR(VLOOKUP($G9,Catalogo!$G$20:$H$25,2,FALSE),"")</calculatedColumnFormula>
    </tableColumn>
    <tableColumn id="10" xr3:uid="{00000000-0010-0000-0300-00000A000000}" name="Fuente de Financiamiento" totalsRowFunction="count" dataDxfId="79" totalsRowDxfId="78" dataCellStyle="Normal 2"/>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W66" headerRowDxfId="77" dataDxfId="76" tableBorderDxfId="75" headerRowCellStyle="Normal 2" dataCellStyle="Normal 2">
  <autoFilter ref="B8:W66" xr:uid="{00000000-0009-0000-0100-000005000000}"/>
  <tableColumns count="22">
    <tableColumn id="17" xr3:uid="{00000000-0010-0000-0400-000011000000}" name="ID_Dependendencia" dataDxfId="74" totalsRowDxfId="73" dataCellStyle="Normal 2">
      <calculatedColumnFormula>IF('Formulario PPGR5'!$G9="","",CONCATENATE('Formulario PPGR5'!$C9,".",'Formulario PPGR5'!$D9,".",'Formulario PPGR5'!$E9,".",'Formulario PPGR5'!$F9))</calculatedColumnFormula>
    </tableColumn>
    <tableColumn id="18" xr3:uid="{00000000-0010-0000-0400-000012000000}" name="POA" dataDxfId="72" totalsRowDxfId="71" dataCellStyle="Normal 2"/>
    <tableColumn id="19" xr3:uid="{00000000-0010-0000-0400-000013000000}" name="SRS" dataDxfId="70" totalsRowDxfId="69" dataCellStyle="Normal 2">
      <calculatedColumnFormula>IF('Formulario PPGR5'!$G9="","",'Formulario PPGR1'!#REF!)</calculatedColumnFormula>
    </tableColumn>
    <tableColumn id="20" xr3:uid="{00000000-0010-0000-0400-000014000000}" name="AREA" dataDxfId="68" totalsRowDxfId="67" dataCellStyle="Normal 2">
      <calculatedColumnFormula>IF('Formulario PPGR5'!$G9="","",'Formulario PPGR1'!#REF!)</calculatedColumnFormula>
    </tableColumn>
    <tableColumn id="21" xr3:uid="{00000000-0010-0000-0400-000015000000}" name="TIPO" dataDxfId="66" totalsRowDxfId="65" dataCellStyle="Normal 2">
      <calculatedColumnFormula>IF('Formulario PPGR5'!$G9="","",'Formulario PPGR1'!#REF!)</calculatedColumnFormula>
    </tableColumn>
    <tableColumn id="1" xr3:uid="{00000000-0010-0000-0400-000001000000}" name="Tipos de Acciones" totalsRowLabel="Total" dataDxfId="64" totalsRowDxfId="63"/>
    <tableColumn id="6" xr3:uid="{00000000-0010-0000-0400-000006000000}" name="Tipo de Equipo" dataDxfId="62" totalsRowDxfId="61"/>
    <tableColumn id="16" xr3:uid="{00000000-0010-0000-0400-000010000000}" name="InsumoAbrev" dataDxfId="60" totalsRowDxfId="59"/>
    <tableColumn id="11" xr3:uid="{00000000-0010-0000-0400-00000B000000}" name="Item" dataDxfId="58" totalsRowDxfId="57"/>
    <tableColumn id="12" xr3:uid="{00000000-0010-0000-0400-00000C000000}" name="Descripción" dataDxfId="56" totalsRowDxfId="55"/>
    <tableColumn id="2" xr3:uid="{00000000-0010-0000-0400-000002000000}" name="Tipo EESS" dataDxfId="54" totalsRowDxfId="53"/>
    <tableColumn id="3" xr3:uid="{00000000-0010-0000-0400-000003000000}" name="Nombre de establecimiento" dataDxfId="52" totalsRowDxfId="51" dataCellStyle="Normal 2"/>
    <tableColumn id="4" xr3:uid="{00000000-0010-0000-0400-000004000000}" name="Provincia" dataDxfId="50" totalsRowDxfId="49" dataCellStyle="Normal 2"/>
    <tableColumn id="15" xr3:uid="{00000000-0010-0000-0400-00000F000000}" name="ListaProvincia" dataDxfId="48" totalsRowDxfId="47" dataCellStyle="Normal 2"/>
    <tableColumn id="5" xr3:uid="{00000000-0010-0000-0400-000005000000}" name="Municipio" dataDxfId="46" totalsRowDxfId="45" dataCellStyle="Normal 2"/>
    <tableColumn id="7" xr3:uid="{00000000-0010-0000-0400-000007000000}" name="Unidad de Medida" dataDxfId="44" totalsRowDxfId="43" dataCellStyle="Normal 2"/>
    <tableColumn id="14" xr3:uid="{00000000-0010-0000-0400-00000E000000}" name="Cantidad de Insumos" dataDxfId="42" totalsRowDxfId="41" dataCellStyle="Normal 2"/>
    <tableColumn id="13" xr3:uid="{00000000-0010-0000-0400-00000D000000}" name="Precio Unitario" dataDxfId="40" totalsRowDxfId="39" dataCellStyle="Normal 2"/>
    <tableColumn id="8" xr3:uid="{00000000-0010-0000-0400-000008000000}" name="Valor Total Estimado" totalsRowFunction="sum" dataDxfId="38" totalsRowDxfId="37" dataCellStyle="Normal 2"/>
    <tableColumn id="9" xr3:uid="{00000000-0010-0000-0400-000009000000}" name="Código Presupuestario" dataDxfId="36" totalsRowDxfId="35" dataCellStyle="Normal 2"/>
    <tableColumn id="10" xr3:uid="{00000000-0010-0000-0400-00000A000000}" name="Fuente de Financiamiento" totalsRowFunction="count" dataDxfId="34" totalsRowDxfId="33" dataCellStyle="Normal 2"/>
    <tableColumn id="22" xr3:uid="{00000000-0010-0000-0400-000016000000}" name="Columna1" dataDxfId="32" totalsRowDxfId="31" dataCellStyle="Normal 2"/>
  </tableColumns>
  <tableStyleInfo name="TableStyleLight2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021F252-51AF-4853-9EA8-A11D3747684D}" name="Tabla10" displayName="Tabla10" ref="A1:F528" totalsRowShown="0" headerRowDxfId="30" headerRowBorderDxfId="29" tableBorderDxfId="28" headerRowCellStyle="Normal 3">
  <autoFilter ref="A1:F528" xr:uid="{4021F252-51AF-4853-9EA8-A11D3747684D}"/>
  <tableColumns count="6">
    <tableColumn id="1" xr3:uid="{D67036FA-2ACC-44F3-B541-50909B793F2B}" name="Insumo" dataDxfId="27" dataCellStyle="Normal 3"/>
    <tableColumn id="2" xr3:uid="{FE680637-AEA4-4B5F-8610-458A36E97FA7}" name="InsumoAbrev" dataDxfId="26" dataCellStyle="Normal 3"/>
    <tableColumn id="3" xr3:uid="{0D762FAB-9136-4494-AE4A-F1A1454A042E}" name="Descripción" dataDxfId="25" dataCellStyle="Normal 3"/>
    <tableColumn id="4" xr3:uid="{8B499464-17AD-4F86-AFDB-0C0441775295}" name="Unidad de Medida" dataDxfId="24" dataCellStyle="Normal 3"/>
    <tableColumn id="5" xr3:uid="{1B8DFA5B-DCC0-48BB-86ED-553104BA85EF}" name="Precio Unitario" dataDxfId="23" dataCellStyle="Millares 3"/>
    <tableColumn id="6" xr3:uid="{D94FFBFC-1BC8-4F8E-947D-BF2AC057C3A0}" name="CODIGO PRESUPUESTARIO" dataDxfId="22" dataCellStyle="Normal 3"/>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4D271AC-CFCF-44D9-A58D-B4E38B814570}" name="Tabla6" displayName="Tabla6" ref="B56:F80" totalsRowShown="0" headerRowDxfId="21" tableBorderDxfId="20">
  <autoFilter ref="B56:F80" xr:uid="{84D271AC-CFCF-44D9-A58D-B4E38B814570}"/>
  <tableColumns count="5">
    <tableColumn id="1" xr3:uid="{2D193611-46F1-4DC0-B163-BEDE34A94C79}" name="Línea Estratégica" dataDxfId="19"/>
    <tableColumn id="2" xr3:uid="{9DF710BD-0F3B-4A9B-89E5-404227D29DC2}" name="LE" dataDxfId="18" dataCellStyle="Normal 5"/>
    <tableColumn id="3" xr3:uid="{FB836612-4835-49F9-A082-B371CA571AA6}" name="Objetivo Estratégico" dataDxfId="17"/>
    <tableColumn id="4" xr3:uid="{7C22D24E-B3A2-431D-AF7F-7849A81FAB00}" name="Obj" dataDxfId="16" dataCellStyle="Normal 5"/>
    <tableColumn id="5" xr3:uid="{288AEAC4-9CD8-4B3F-8252-D2179F2ED4D0}" name="Resultados Esperados" dataDxfId="15"/>
  </tableColumns>
  <tableStyleInfo name="TableStyleLight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8A870B9-B36B-4538-A903-477D23130DDF}" name="Tabla7" displayName="Tabla7" ref="F5:H18" totalsRowShown="0" headerRowDxfId="14" headerRowBorderDxfId="13" tableBorderDxfId="12" headerRowCellStyle="Normal 5">
  <autoFilter ref="F5:H18" xr:uid="{48A870B9-B36B-4538-A903-477D23130DDF}"/>
  <tableColumns count="3">
    <tableColumn id="1" xr3:uid="{77BA70AB-DD79-4F70-A321-D930B49137ED}" name="Ls_ObjEstrategico" dataDxfId="11" dataCellStyle="Normal 5"/>
    <tableColumn id="2" xr3:uid="{6859D196-78EF-476B-B7AE-BEF939D5646B}" name="Cod. Obj." dataDxfId="10" dataCellStyle="Normal 5"/>
    <tableColumn id="3" xr3:uid="{BE351F4D-C019-4C06-99E2-0B41507161AE}" name="Cod: LE" dataDxfId="9" dataCellStyle="Normal 5"/>
  </tableColumns>
  <tableStyleInfo name="TableStyleLight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9CA3F19-D2A6-4748-A646-C0549ECF189F}" name="Tabla8" displayName="Tabla8" ref="C140:D164" totalsRowShown="0">
  <autoFilter ref="C140:D164" xr:uid="{69CA3F19-D2A6-4748-A646-C0549ECF189F}"/>
  <tableColumns count="2">
    <tableColumn id="1" xr3:uid="{496E23E4-3757-451F-8751-47788C3EA152}" name="# Obj." dataDxfId="8"/>
    <tableColumn id="2" xr3:uid="{94EADC75-CFA4-4312-9FB6-C597457ECB84}" name="Resultados Esperados" dataDxfId="7"/>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448D3AF-ABA3-4734-9CF8-DFFC8F6DB623}" name="LE_tbl" displayName="LE_tbl" ref="B5:C8" totalsRowShown="0" headerRowDxfId="6" headerRowBorderDxfId="5" tableBorderDxfId="4" totalsRowBorderDxfId="3">
  <autoFilter ref="B5:C8" xr:uid="{6448D3AF-ABA3-4734-9CF8-DFFC8F6DB623}"/>
  <tableColumns count="2">
    <tableColumn id="1" xr3:uid="{3F00FFD9-91B2-42A5-9F30-9F6BB56BE123}" name="Ls_LinesEstategica" dataDxfId="2"/>
    <tableColumn id="2" xr3:uid="{ED51DF07-45DC-4164-B39B-B28679CF073F}" name="Le_code" dataDxfId="1"/>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I48" dT="2024-12-16T21:17:30.53" personId="{3E7F9C55-9E02-47F4-BF97-0CA3F88466A9}" id="{C89E37BA-2D76-41D8-97E6-2577401DF09E}">
    <text>Se agrego esta actividad</text>
  </threadedComment>
  <threadedComment ref="I117" dT="2024-12-16T15:53:29.13" personId="{3E7F9C55-9E02-47F4-BF97-0CA3F88466A9}" id="{4AC9A69E-C953-4EA9-870C-3D4EFFCC819D}">
    <text>Actividad agregada</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8" Type="http://schemas.microsoft.com/office/2017/10/relationships/threadedComment" Target="../threadedComments/threadedComment1.xml"/><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7.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7.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7.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9.xml"/><Relationship Id="rId1" Type="http://schemas.openxmlformats.org/officeDocument/2006/relationships/printerSettings" Target="../printerSettings/printerSettings13.bin"/><Relationship Id="rId6" Type="http://schemas.openxmlformats.org/officeDocument/2006/relationships/table" Target="../tables/table10.xml"/><Relationship Id="rId5" Type="http://schemas.openxmlformats.org/officeDocument/2006/relationships/table" Target="../tables/table9.xml"/><Relationship Id="rId4" Type="http://schemas.openxmlformats.org/officeDocument/2006/relationships/table" Target="../tables/table8.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70"/>
  <sheetViews>
    <sheetView zoomScaleNormal="100" workbookViewId="0">
      <selection activeCell="D11" sqref="D11"/>
    </sheetView>
  </sheetViews>
  <sheetFormatPr baseColWidth="10" defaultColWidth="9.109375" defaultRowHeight="13.8" x14ac:dyDescent="0.3"/>
  <cols>
    <col min="1" max="1" width="39" style="254" customWidth="1"/>
    <col min="2" max="2" width="18.5546875" style="254" bestFit="1" customWidth="1"/>
    <col min="3" max="3" width="9.109375" style="254" customWidth="1"/>
    <col min="4" max="4" width="13.44140625" style="254" customWidth="1"/>
    <col min="5" max="5" width="14.5546875" style="254" customWidth="1"/>
    <col min="6" max="6" width="14" style="254" customWidth="1"/>
    <col min="7" max="7" width="13.88671875" style="254" customWidth="1"/>
    <col min="8" max="8" width="9.109375" style="254" customWidth="1"/>
    <col min="9" max="9" width="53.33203125" style="254" customWidth="1"/>
    <col min="10" max="16384" width="9.109375" style="254"/>
  </cols>
  <sheetData>
    <row r="1" spans="1:9" x14ac:dyDescent="0.3">
      <c r="I1" s="422" t="s">
        <v>0</v>
      </c>
    </row>
    <row r="2" spans="1:9" x14ac:dyDescent="0.3">
      <c r="A2" s="273" t="s">
        <v>1</v>
      </c>
      <c r="B2" s="274"/>
      <c r="C2" s="274"/>
      <c r="D2" s="275"/>
      <c r="E2" s="275"/>
      <c r="F2" s="275"/>
      <c r="G2" s="275"/>
      <c r="I2" s="423" t="s">
        <v>2</v>
      </c>
    </row>
    <row r="3" spans="1:9" x14ac:dyDescent="0.3">
      <c r="A3" s="276" t="s">
        <v>3</v>
      </c>
      <c r="B3" s="277"/>
      <c r="C3" s="277"/>
      <c r="D3" s="275"/>
      <c r="E3" s="275"/>
      <c r="F3" s="275"/>
      <c r="G3" s="275"/>
      <c r="I3" s="423" t="s">
        <v>4</v>
      </c>
    </row>
    <row r="4" spans="1:9" ht="14.4" thickBot="1" x14ac:dyDescent="0.35">
      <c r="A4" s="276"/>
      <c r="B4" s="277"/>
      <c r="C4" s="277"/>
      <c r="D4" s="275"/>
      <c r="E4" s="275"/>
      <c r="F4" s="275"/>
      <c r="G4" s="275"/>
      <c r="I4" s="423" t="s">
        <v>5</v>
      </c>
    </row>
    <row r="5" spans="1:9" ht="14.4" thickBot="1" x14ac:dyDescent="0.35">
      <c r="A5" s="703" t="s">
        <v>6</v>
      </c>
      <c r="B5" s="704"/>
      <c r="I5" s="423" t="s">
        <v>7</v>
      </c>
    </row>
    <row r="6" spans="1:9" x14ac:dyDescent="0.3">
      <c r="A6" s="316" t="s">
        <v>8</v>
      </c>
      <c r="B6" s="317">
        <f>+'Formulario PPGR2'!$J$270+'Formulario PPGR2'!$K$270+'Formulario PPGR2'!$L$270</f>
        <v>216</v>
      </c>
      <c r="I6" s="423" t="s">
        <v>9</v>
      </c>
    </row>
    <row r="7" spans="1:9" x14ac:dyDescent="0.3">
      <c r="A7" s="316" t="s">
        <v>10</v>
      </c>
      <c r="B7" s="317">
        <f>+'Formulario PPGR2'!$M$270+'Formulario PPGR2'!$N$270+'Formulario PPGR2'!$O$270</f>
        <v>314</v>
      </c>
      <c r="I7" s="423" t="s">
        <v>11</v>
      </c>
    </row>
    <row r="8" spans="1:9" x14ac:dyDescent="0.3">
      <c r="A8" s="316" t="s">
        <v>12</v>
      </c>
      <c r="B8" s="317">
        <f>+'Formulario PPGR2'!$P$270+'Formulario PPGR2'!$Q$270+'Formulario PPGR2'!$R$270</f>
        <v>291</v>
      </c>
      <c r="I8" s="423" t="s">
        <v>13</v>
      </c>
    </row>
    <row r="9" spans="1:9" x14ac:dyDescent="0.3">
      <c r="A9" s="316" t="s">
        <v>14</v>
      </c>
      <c r="B9" s="317">
        <f>+'Formulario PPGR2'!$S$270+'Formulario PPGR2'!$T$270+'Formulario PPGR2'!$U$270</f>
        <v>295</v>
      </c>
      <c r="I9" s="423" t="s">
        <v>15</v>
      </c>
    </row>
    <row r="10" spans="1:9" ht="14.4" thickBot="1" x14ac:dyDescent="0.35">
      <c r="A10" s="318" t="s">
        <v>16</v>
      </c>
      <c r="B10" s="319">
        <f>SUM(B6:B9)</f>
        <v>1116</v>
      </c>
      <c r="I10" s="423" t="s">
        <v>17</v>
      </c>
    </row>
    <row r="11" spans="1:9" x14ac:dyDescent="0.3">
      <c r="I11" s="423" t="s">
        <v>18</v>
      </c>
    </row>
    <row r="12" spans="1:9" x14ac:dyDescent="0.3">
      <c r="I12" s="423" t="s">
        <v>19</v>
      </c>
    </row>
    <row r="13" spans="1:9" x14ac:dyDescent="0.3">
      <c r="I13" s="423" t="s">
        <v>20</v>
      </c>
    </row>
    <row r="14" spans="1:9" x14ac:dyDescent="0.3">
      <c r="I14" s="423" t="s">
        <v>21</v>
      </c>
    </row>
    <row r="15" spans="1:9" x14ac:dyDescent="0.3">
      <c r="I15" s="423" t="s">
        <v>22</v>
      </c>
    </row>
    <row r="16" spans="1:9" x14ac:dyDescent="0.3">
      <c r="I16" s="423" t="s">
        <v>23</v>
      </c>
    </row>
    <row r="17" spans="1:9" ht="14.4" thickBot="1" x14ac:dyDescent="0.35">
      <c r="A17" s="323" t="s">
        <v>24</v>
      </c>
      <c r="B17" s="277">
        <f t="array" ref="B17:D17">+'Formulario PPGR1'!M2:O2</f>
        <v>2025</v>
      </c>
      <c r="C17" s="325">
        <v>0</v>
      </c>
      <c r="D17" s="324">
        <v>0</v>
      </c>
      <c r="E17" s="275"/>
      <c r="F17" s="275"/>
      <c r="G17" s="275"/>
      <c r="I17" s="423" t="s">
        <v>25</v>
      </c>
    </row>
    <row r="18" spans="1:9" ht="27" thickBot="1" x14ac:dyDescent="0.35">
      <c r="A18" s="278" t="s">
        <v>26</v>
      </c>
      <c r="B18" s="279" t="s">
        <v>27</v>
      </c>
      <c r="C18" s="279" t="s">
        <v>28</v>
      </c>
      <c r="D18" s="279" t="s">
        <v>29</v>
      </c>
      <c r="E18" s="279" t="s">
        <v>30</v>
      </c>
      <c r="F18" s="279" t="s">
        <v>31</v>
      </c>
      <c r="G18" s="280" t="s">
        <v>32</v>
      </c>
      <c r="I18" s="423" t="s">
        <v>33</v>
      </c>
    </row>
    <row r="19" spans="1:9" x14ac:dyDescent="0.3">
      <c r="A19" s="297"/>
      <c r="B19" s="298"/>
      <c r="C19" s="299"/>
      <c r="D19" s="299"/>
      <c r="E19" s="281" t="e">
        <f t="shared" ref="E19:E36" si="0">+C19/$C$37</f>
        <v>#DIV/0!</v>
      </c>
      <c r="F19" s="282" t="e">
        <f t="shared" ref="F19:F36" si="1">+D19/$D$37</f>
        <v>#DIV/0!</v>
      </c>
      <c r="G19" s="320" t="e">
        <f t="shared" ref="G19:G36" si="2">+B19/$B$37</f>
        <v>#DIV/0!</v>
      </c>
      <c r="I19" s="423" t="s">
        <v>34</v>
      </c>
    </row>
    <row r="20" spans="1:9" x14ac:dyDescent="0.3">
      <c r="A20" s="297"/>
      <c r="B20" s="298"/>
      <c r="C20" s="299"/>
      <c r="D20" s="300"/>
      <c r="E20" s="283" t="e">
        <f t="shared" si="0"/>
        <v>#DIV/0!</v>
      </c>
      <c r="F20" s="284" t="e">
        <f t="shared" si="1"/>
        <v>#DIV/0!</v>
      </c>
      <c r="G20" s="321" t="e">
        <f t="shared" si="2"/>
        <v>#DIV/0!</v>
      </c>
      <c r="I20" s="423" t="s">
        <v>35</v>
      </c>
    </row>
    <row r="21" spans="1:9" x14ac:dyDescent="0.3">
      <c r="A21" s="297"/>
      <c r="B21" s="298"/>
      <c r="C21" s="299"/>
      <c r="D21" s="300"/>
      <c r="E21" s="283" t="e">
        <f t="shared" si="0"/>
        <v>#DIV/0!</v>
      </c>
      <c r="F21" s="284" t="e">
        <f t="shared" si="1"/>
        <v>#DIV/0!</v>
      </c>
      <c r="G21" s="321" t="e">
        <f t="shared" si="2"/>
        <v>#DIV/0!</v>
      </c>
      <c r="I21" s="423" t="s">
        <v>36</v>
      </c>
    </row>
    <row r="22" spans="1:9" x14ac:dyDescent="0.3">
      <c r="A22" s="297"/>
      <c r="B22" s="298"/>
      <c r="C22" s="299"/>
      <c r="D22" s="300"/>
      <c r="E22" s="283" t="e">
        <f t="shared" si="0"/>
        <v>#DIV/0!</v>
      </c>
      <c r="F22" s="284" t="e">
        <f t="shared" si="1"/>
        <v>#DIV/0!</v>
      </c>
      <c r="G22" s="321" t="e">
        <f t="shared" si="2"/>
        <v>#DIV/0!</v>
      </c>
      <c r="I22" s="423" t="s">
        <v>37</v>
      </c>
    </row>
    <row r="23" spans="1:9" x14ac:dyDescent="0.3">
      <c r="A23" s="297"/>
      <c r="B23" s="298"/>
      <c r="C23" s="299"/>
      <c r="D23" s="300"/>
      <c r="E23" s="283" t="e">
        <f t="shared" si="0"/>
        <v>#DIV/0!</v>
      </c>
      <c r="F23" s="284" t="e">
        <f t="shared" si="1"/>
        <v>#DIV/0!</v>
      </c>
      <c r="G23" s="321" t="e">
        <f t="shared" si="2"/>
        <v>#DIV/0!</v>
      </c>
      <c r="I23" s="423" t="s">
        <v>38</v>
      </c>
    </row>
    <row r="24" spans="1:9" x14ac:dyDescent="0.3">
      <c r="A24" s="297"/>
      <c r="B24" s="298"/>
      <c r="C24" s="299"/>
      <c r="D24" s="300"/>
      <c r="E24" s="283" t="e">
        <f t="shared" si="0"/>
        <v>#DIV/0!</v>
      </c>
      <c r="F24" s="284" t="e">
        <f t="shared" si="1"/>
        <v>#DIV/0!</v>
      </c>
      <c r="G24" s="321" t="e">
        <f t="shared" si="2"/>
        <v>#DIV/0!</v>
      </c>
      <c r="I24" s="423" t="s">
        <v>39</v>
      </c>
    </row>
    <row r="25" spans="1:9" x14ac:dyDescent="0.3">
      <c r="A25" s="297"/>
      <c r="B25" s="298"/>
      <c r="C25" s="299"/>
      <c r="D25" s="300"/>
      <c r="E25" s="283" t="e">
        <f t="shared" si="0"/>
        <v>#DIV/0!</v>
      </c>
      <c r="F25" s="284" t="e">
        <f t="shared" si="1"/>
        <v>#DIV/0!</v>
      </c>
      <c r="G25" s="321" t="e">
        <f t="shared" si="2"/>
        <v>#DIV/0!</v>
      </c>
      <c r="I25" s="423" t="s">
        <v>40</v>
      </c>
    </row>
    <row r="26" spans="1:9" x14ac:dyDescent="0.3">
      <c r="A26" s="297"/>
      <c r="B26" s="298"/>
      <c r="C26" s="299"/>
      <c r="D26" s="300"/>
      <c r="E26" s="283" t="e">
        <f t="shared" si="0"/>
        <v>#DIV/0!</v>
      </c>
      <c r="F26" s="284" t="e">
        <f t="shared" si="1"/>
        <v>#DIV/0!</v>
      </c>
      <c r="G26" s="321" t="e">
        <f t="shared" si="2"/>
        <v>#DIV/0!</v>
      </c>
      <c r="I26" s="423" t="s">
        <v>41</v>
      </c>
    </row>
    <row r="27" spans="1:9" x14ac:dyDescent="0.3">
      <c r="A27" s="297"/>
      <c r="B27" s="298"/>
      <c r="C27" s="299"/>
      <c r="D27" s="300"/>
      <c r="E27" s="283" t="e">
        <f t="shared" si="0"/>
        <v>#DIV/0!</v>
      </c>
      <c r="F27" s="284" t="e">
        <f t="shared" si="1"/>
        <v>#DIV/0!</v>
      </c>
      <c r="G27" s="321" t="e">
        <f t="shared" si="2"/>
        <v>#DIV/0!</v>
      </c>
      <c r="I27" s="423" t="s">
        <v>42</v>
      </c>
    </row>
    <row r="28" spans="1:9" x14ac:dyDescent="0.3">
      <c r="A28" s="297"/>
      <c r="B28" s="298"/>
      <c r="C28" s="299"/>
      <c r="D28" s="300"/>
      <c r="E28" s="283" t="e">
        <f t="shared" si="0"/>
        <v>#DIV/0!</v>
      </c>
      <c r="F28" s="284" t="e">
        <f t="shared" si="1"/>
        <v>#DIV/0!</v>
      </c>
      <c r="G28" s="321" t="e">
        <f t="shared" si="2"/>
        <v>#DIV/0!</v>
      </c>
      <c r="I28" s="423" t="s">
        <v>43</v>
      </c>
    </row>
    <row r="29" spans="1:9" x14ac:dyDescent="0.3">
      <c r="A29" s="301"/>
      <c r="B29" s="302"/>
      <c r="C29" s="300"/>
      <c r="D29" s="300"/>
      <c r="E29" s="283" t="e">
        <f t="shared" si="0"/>
        <v>#DIV/0!</v>
      </c>
      <c r="F29" s="284" t="e">
        <f t="shared" si="1"/>
        <v>#DIV/0!</v>
      </c>
      <c r="G29" s="321" t="e">
        <f t="shared" si="2"/>
        <v>#DIV/0!</v>
      </c>
      <c r="I29" s="423" t="s">
        <v>44</v>
      </c>
    </row>
    <row r="30" spans="1:9" x14ac:dyDescent="0.3">
      <c r="A30" s="301"/>
      <c r="B30" s="302"/>
      <c r="C30" s="300"/>
      <c r="D30" s="300"/>
      <c r="E30" s="283" t="e">
        <f t="shared" si="0"/>
        <v>#DIV/0!</v>
      </c>
      <c r="F30" s="284" t="e">
        <f t="shared" si="1"/>
        <v>#DIV/0!</v>
      </c>
      <c r="G30" s="321" t="e">
        <f t="shared" si="2"/>
        <v>#DIV/0!</v>
      </c>
      <c r="I30" s="423" t="s">
        <v>45</v>
      </c>
    </row>
    <row r="31" spans="1:9" x14ac:dyDescent="0.3">
      <c r="A31" s="301"/>
      <c r="B31" s="302"/>
      <c r="C31" s="300"/>
      <c r="D31" s="300"/>
      <c r="E31" s="283" t="e">
        <f t="shared" si="0"/>
        <v>#DIV/0!</v>
      </c>
      <c r="F31" s="284" t="e">
        <f t="shared" si="1"/>
        <v>#DIV/0!</v>
      </c>
      <c r="G31" s="321" t="e">
        <f t="shared" si="2"/>
        <v>#DIV/0!</v>
      </c>
      <c r="I31" s="423" t="s">
        <v>46</v>
      </c>
    </row>
    <row r="32" spans="1:9" x14ac:dyDescent="0.3">
      <c r="A32" s="301"/>
      <c r="B32" s="302"/>
      <c r="C32" s="300"/>
      <c r="D32" s="300"/>
      <c r="E32" s="283" t="e">
        <f t="shared" si="0"/>
        <v>#DIV/0!</v>
      </c>
      <c r="F32" s="284" t="e">
        <f t="shared" si="1"/>
        <v>#DIV/0!</v>
      </c>
      <c r="G32" s="321" t="e">
        <f t="shared" si="2"/>
        <v>#DIV/0!</v>
      </c>
      <c r="I32" s="424" t="s">
        <v>47</v>
      </c>
    </row>
    <row r="33" spans="1:9" x14ac:dyDescent="0.3">
      <c r="A33" s="303"/>
      <c r="B33" s="302"/>
      <c r="C33" s="304"/>
      <c r="D33" s="304"/>
      <c r="E33" s="283" t="e">
        <f t="shared" si="0"/>
        <v>#DIV/0!</v>
      </c>
      <c r="F33" s="284" t="e">
        <f t="shared" si="1"/>
        <v>#DIV/0!</v>
      </c>
      <c r="G33" s="321" t="e">
        <f t="shared" si="2"/>
        <v>#DIV/0!</v>
      </c>
      <c r="I33" s="424" t="s">
        <v>48</v>
      </c>
    </row>
    <row r="34" spans="1:9" x14ac:dyDescent="0.3">
      <c r="A34" s="303"/>
      <c r="B34" s="302"/>
      <c r="C34" s="304"/>
      <c r="D34" s="304"/>
      <c r="E34" s="283" t="e">
        <f t="shared" si="0"/>
        <v>#DIV/0!</v>
      </c>
      <c r="F34" s="284" t="e">
        <f t="shared" si="1"/>
        <v>#DIV/0!</v>
      </c>
      <c r="G34" s="321" t="e">
        <f t="shared" si="2"/>
        <v>#DIV/0!</v>
      </c>
      <c r="I34" s="424" t="s">
        <v>49</v>
      </c>
    </row>
    <row r="35" spans="1:9" x14ac:dyDescent="0.3">
      <c r="A35" s="303"/>
      <c r="B35" s="302"/>
      <c r="C35" s="304"/>
      <c r="D35" s="304"/>
      <c r="E35" s="285" t="e">
        <f t="shared" si="0"/>
        <v>#DIV/0!</v>
      </c>
      <c r="F35" s="286" t="e">
        <f t="shared" si="1"/>
        <v>#DIV/0!</v>
      </c>
      <c r="G35" s="322" t="e">
        <f t="shared" si="2"/>
        <v>#DIV/0!</v>
      </c>
      <c r="I35" s="424" t="s">
        <v>50</v>
      </c>
    </row>
    <row r="36" spans="1:9" ht="14.4" thickBot="1" x14ac:dyDescent="0.35">
      <c r="A36" s="305"/>
      <c r="B36" s="302"/>
      <c r="C36" s="304"/>
      <c r="D36" s="304"/>
      <c r="E36" s="285" t="e">
        <f t="shared" si="0"/>
        <v>#DIV/0!</v>
      </c>
      <c r="F36" s="286" t="e">
        <f t="shared" si="1"/>
        <v>#DIV/0!</v>
      </c>
      <c r="G36" s="322" t="e">
        <f t="shared" si="2"/>
        <v>#DIV/0!</v>
      </c>
      <c r="I36" s="424" t="s">
        <v>51</v>
      </c>
    </row>
    <row r="37" spans="1:9" ht="14.4" thickBot="1" x14ac:dyDescent="0.35">
      <c r="A37" s="306" t="s">
        <v>52</v>
      </c>
      <c r="B37" s="307">
        <f t="shared" ref="B37:G37" si="3">SUM(B19:B36)</f>
        <v>0</v>
      </c>
      <c r="C37" s="308">
        <f t="shared" si="3"/>
        <v>0</v>
      </c>
      <c r="D37" s="308">
        <f t="shared" si="3"/>
        <v>0</v>
      </c>
      <c r="E37" s="309" t="e">
        <f t="shared" si="3"/>
        <v>#DIV/0!</v>
      </c>
      <c r="F37" s="310" t="e">
        <f t="shared" si="3"/>
        <v>#DIV/0!</v>
      </c>
      <c r="G37" s="311" t="e">
        <f t="shared" si="3"/>
        <v>#DIV/0!</v>
      </c>
      <c r="I37" s="424" t="s">
        <v>53</v>
      </c>
    </row>
    <row r="38" spans="1:9" x14ac:dyDescent="0.3">
      <c r="I38" s="424" t="s">
        <v>54</v>
      </c>
    </row>
    <row r="39" spans="1:9" x14ac:dyDescent="0.3">
      <c r="I39" s="424" t="s">
        <v>55</v>
      </c>
    </row>
    <row r="40" spans="1:9" x14ac:dyDescent="0.3">
      <c r="I40" s="424" t="s">
        <v>56</v>
      </c>
    </row>
    <row r="41" spans="1:9" x14ac:dyDescent="0.3">
      <c r="I41" s="424" t="s">
        <v>57</v>
      </c>
    </row>
    <row r="42" spans="1:9" x14ac:dyDescent="0.3">
      <c r="I42" s="424" t="s">
        <v>58</v>
      </c>
    </row>
    <row r="43" spans="1:9" x14ac:dyDescent="0.3">
      <c r="I43" s="424" t="s">
        <v>59</v>
      </c>
    </row>
    <row r="44" spans="1:9" x14ac:dyDescent="0.3">
      <c r="I44" s="424" t="s">
        <v>60</v>
      </c>
    </row>
    <row r="45" spans="1:9" x14ac:dyDescent="0.3">
      <c r="I45" s="424" t="s">
        <v>61</v>
      </c>
    </row>
    <row r="46" spans="1:9" x14ac:dyDescent="0.3">
      <c r="I46" s="424" t="s">
        <v>62</v>
      </c>
    </row>
    <row r="47" spans="1:9" x14ac:dyDescent="0.3">
      <c r="I47" s="424" t="s">
        <v>63</v>
      </c>
    </row>
    <row r="48" spans="1:9" x14ac:dyDescent="0.3">
      <c r="I48" s="424" t="s">
        <v>64</v>
      </c>
    </row>
    <row r="49" spans="9:9" x14ac:dyDescent="0.3">
      <c r="I49" s="424" t="s">
        <v>65</v>
      </c>
    </row>
    <row r="50" spans="9:9" x14ac:dyDescent="0.3">
      <c r="I50" s="424" t="s">
        <v>66</v>
      </c>
    </row>
    <row r="51" spans="9:9" x14ac:dyDescent="0.3">
      <c r="I51" s="424" t="s">
        <v>67</v>
      </c>
    </row>
    <row r="52" spans="9:9" x14ac:dyDescent="0.3">
      <c r="I52" s="424" t="s">
        <v>68</v>
      </c>
    </row>
    <row r="53" spans="9:9" x14ac:dyDescent="0.3">
      <c r="I53" s="424" t="s">
        <v>69</v>
      </c>
    </row>
    <row r="54" spans="9:9" x14ac:dyDescent="0.3">
      <c r="I54" s="424" t="s">
        <v>70</v>
      </c>
    </row>
    <row r="55" spans="9:9" x14ac:dyDescent="0.3">
      <c r="I55" s="424" t="s">
        <v>71</v>
      </c>
    </row>
    <row r="56" spans="9:9" x14ac:dyDescent="0.3">
      <c r="I56" s="424" t="s">
        <v>72</v>
      </c>
    </row>
    <row r="57" spans="9:9" x14ac:dyDescent="0.3">
      <c r="I57" s="424" t="s">
        <v>73</v>
      </c>
    </row>
    <row r="58" spans="9:9" x14ac:dyDescent="0.3">
      <c r="I58" s="424" t="s">
        <v>74</v>
      </c>
    </row>
    <row r="59" spans="9:9" x14ac:dyDescent="0.3">
      <c r="I59" s="424" t="s">
        <v>75</v>
      </c>
    </row>
    <row r="60" spans="9:9" x14ac:dyDescent="0.3">
      <c r="I60" s="424" t="s">
        <v>76</v>
      </c>
    </row>
    <row r="61" spans="9:9" x14ac:dyDescent="0.3">
      <c r="I61" s="424" t="s">
        <v>77</v>
      </c>
    </row>
    <row r="62" spans="9:9" x14ac:dyDescent="0.3">
      <c r="I62" s="424" t="s">
        <v>78</v>
      </c>
    </row>
    <row r="63" spans="9:9" x14ac:dyDescent="0.3">
      <c r="I63" s="424" t="s">
        <v>79</v>
      </c>
    </row>
    <row r="64" spans="9:9" x14ac:dyDescent="0.3">
      <c r="I64" s="424" t="s">
        <v>80</v>
      </c>
    </row>
    <row r="65" spans="9:9" x14ac:dyDescent="0.3">
      <c r="I65" s="424" t="s">
        <v>81</v>
      </c>
    </row>
    <row r="66" spans="9:9" x14ac:dyDescent="0.3">
      <c r="I66" s="424" t="s">
        <v>82</v>
      </c>
    </row>
    <row r="67" spans="9:9" x14ac:dyDescent="0.3">
      <c r="I67" s="424" t="s">
        <v>83</v>
      </c>
    </row>
    <row r="68" spans="9:9" x14ac:dyDescent="0.3">
      <c r="I68" s="424" t="s">
        <v>84</v>
      </c>
    </row>
    <row r="69" spans="9:9" x14ac:dyDescent="0.3">
      <c r="I69" s="424" t="s">
        <v>85</v>
      </c>
    </row>
    <row r="70" spans="9:9" x14ac:dyDescent="0.3">
      <c r="I70" s="424" t="s">
        <v>86</v>
      </c>
    </row>
  </sheetData>
  <sheetProtection sheet="1" objects="1" scenarios="1"/>
  <mergeCells count="1">
    <mergeCell ref="A5:B5"/>
  </mergeCells>
  <pageMargins left="0.7" right="0.7" top="0.75" bottom="0.75" header="0.3" footer="0.3"/>
  <pageSetup paperSize="5" scale="85" orientation="landscape" r:id="rId1"/>
  <ignoredErrors>
    <ignoredError sqref="E36:G37 E19:G3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AP86"/>
  <sheetViews>
    <sheetView showGridLines="0" view="pageBreakPreview" topLeftCell="F7" zoomScale="99" zoomScaleNormal="80" zoomScaleSheetLayoutView="100" workbookViewId="0">
      <selection activeCell="O9" sqref="O9"/>
    </sheetView>
  </sheetViews>
  <sheetFormatPr baseColWidth="10" defaultColWidth="9.109375" defaultRowHeight="13.8" x14ac:dyDescent="0.3"/>
  <cols>
    <col min="1" max="1" width="3.44140625" style="242" customWidth="1"/>
    <col min="2" max="2" width="19.6640625" style="242" hidden="1" customWidth="1"/>
    <col min="3" max="3" width="8.5546875" style="242" hidden="1" customWidth="1"/>
    <col min="4" max="4" width="7" style="242" hidden="1" customWidth="1"/>
    <col min="5" max="5" width="10.5546875" style="242" hidden="1" customWidth="1"/>
    <col min="6" max="6" width="35.88671875" style="243" customWidth="1"/>
    <col min="7" max="7" width="9.88671875" style="243" hidden="1" customWidth="1"/>
    <col min="8" max="8" width="37.5546875" style="243" customWidth="1"/>
    <col min="9" max="9" width="11.5546875" style="243" hidden="1" customWidth="1"/>
    <col min="10" max="10" width="30" style="243" customWidth="1"/>
    <col min="11" max="11" width="20.88671875" style="243" customWidth="1"/>
    <col min="12" max="12" width="21.33203125" style="243" customWidth="1"/>
    <col min="13" max="13" width="14.44140625" style="243" customWidth="1"/>
    <col min="14" max="14" width="14.44140625" style="658" customWidth="1"/>
    <col min="15" max="15" width="13.5546875" style="654" customWidth="1"/>
    <col min="16" max="16" width="15.33203125" style="244" bestFit="1" customWidth="1"/>
    <col min="17" max="17" width="28.6640625" style="244" customWidth="1"/>
    <col min="18" max="30" width="9.109375" style="244" customWidth="1"/>
    <col min="31" max="34" width="9.109375" style="245" customWidth="1"/>
    <col min="35" max="42" width="9.109375" style="246" customWidth="1"/>
    <col min="43" max="16384" width="9.109375" style="242"/>
  </cols>
  <sheetData>
    <row r="1" spans="1:42" x14ac:dyDescent="0.3">
      <c r="K1" s="121"/>
      <c r="L1" s="121"/>
      <c r="M1" s="121"/>
      <c r="N1" s="655"/>
      <c r="O1" s="647"/>
    </row>
    <row r="2" spans="1:42" x14ac:dyDescent="0.3">
      <c r="A2" s="243"/>
      <c r="B2" s="243"/>
      <c r="C2" s="243"/>
      <c r="D2" s="243"/>
      <c r="E2" s="243"/>
      <c r="F2" s="118"/>
      <c r="G2" s="121" t="s">
        <v>1</v>
      </c>
      <c r="K2" s="121"/>
      <c r="L2" s="247" t="s">
        <v>87</v>
      </c>
      <c r="M2" s="705">
        <v>2025</v>
      </c>
      <c r="N2" s="705"/>
      <c r="O2" s="705"/>
      <c r="Q2" s="245"/>
    </row>
    <row r="3" spans="1:42" x14ac:dyDescent="0.3">
      <c r="A3" s="243"/>
      <c r="B3" s="243"/>
      <c r="C3" s="243"/>
      <c r="D3" s="243"/>
      <c r="E3" s="243"/>
      <c r="F3" s="118"/>
      <c r="G3" s="121" t="s">
        <v>3</v>
      </c>
      <c r="K3" s="121"/>
      <c r="L3" s="247" t="s">
        <v>88</v>
      </c>
      <c r="M3" s="707" t="s">
        <v>89</v>
      </c>
      <c r="N3" s="707"/>
      <c r="O3" s="707"/>
      <c r="Q3" s="248" t="str">
        <f>VLOOKUP(M3,Catalogo!$B$10:$C$20,2,FALSE)</f>
        <v>Ls_Estructura</v>
      </c>
    </row>
    <row r="4" spans="1:42" x14ac:dyDescent="0.3">
      <c r="A4" s="243"/>
      <c r="B4" s="243"/>
      <c r="C4" s="243"/>
      <c r="D4" s="243"/>
      <c r="E4" s="243"/>
      <c r="F4" s="118"/>
      <c r="G4" s="121" t="s">
        <v>90</v>
      </c>
      <c r="K4" s="121"/>
      <c r="L4" s="247" t="s">
        <v>91</v>
      </c>
      <c r="M4" s="707" t="s">
        <v>92</v>
      </c>
      <c r="N4" s="707"/>
      <c r="O4" s="707"/>
      <c r="Q4" s="248" t="str">
        <f>IF(Q3="Ls_Estructura",VLOOKUP(M4,Catalogo!B24:C28,2,FALSE),VLOOKUP(M4,Catalogo!$B$137:$C$141,2,FALSE))</f>
        <v>Ls_Direccion</v>
      </c>
    </row>
    <row r="5" spans="1:42" x14ac:dyDescent="0.3">
      <c r="A5" s="243"/>
      <c r="B5" s="243"/>
      <c r="C5" s="243"/>
      <c r="D5" s="243"/>
      <c r="E5" s="243"/>
      <c r="F5" s="118"/>
      <c r="G5" s="121" t="s">
        <v>93</v>
      </c>
      <c r="K5" s="121"/>
      <c r="L5" s="247" t="str">
        <f>IF(Q3="Ls_Estructura",VLOOKUP($M$4,Catalogo!$B$24:$D$29,3,FALSE),VLOOKUP($M$4,Catalogo!$B$137:$D$141,3,FALSE))</f>
        <v xml:space="preserve">Dirección: </v>
      </c>
      <c r="M5" s="706" t="s">
        <v>89</v>
      </c>
      <c r="N5" s="706"/>
      <c r="O5" s="706"/>
      <c r="Q5" s="245"/>
    </row>
    <row r="6" spans="1:42" x14ac:dyDescent="0.3">
      <c r="A6" s="243"/>
      <c r="B6" s="243"/>
      <c r="C6" s="243"/>
      <c r="D6" s="243"/>
      <c r="E6" s="243"/>
      <c r="F6" s="118"/>
      <c r="G6" s="118"/>
      <c r="H6" s="118"/>
      <c r="I6" s="118"/>
      <c r="J6" s="118"/>
      <c r="K6" s="118"/>
      <c r="L6" s="118"/>
      <c r="M6" s="244"/>
      <c r="N6" s="656"/>
      <c r="O6" s="648"/>
    </row>
    <row r="7" spans="1:42" x14ac:dyDescent="0.3">
      <c r="A7" s="243"/>
      <c r="B7" s="243"/>
      <c r="C7" s="243"/>
      <c r="D7" s="243"/>
      <c r="E7" s="243"/>
      <c r="F7" s="244"/>
      <c r="G7" s="244"/>
      <c r="H7" s="244"/>
      <c r="I7" s="244"/>
      <c r="J7" s="244"/>
      <c r="K7" s="244"/>
      <c r="L7" s="244"/>
      <c r="M7" s="244"/>
      <c r="N7" s="656"/>
      <c r="O7" s="648"/>
    </row>
    <row r="8" spans="1:42" s="249" customFormat="1" ht="27.6" x14ac:dyDescent="0.3">
      <c r="B8" s="250" t="s">
        <v>94</v>
      </c>
      <c r="C8" s="250" t="s">
        <v>95</v>
      </c>
      <c r="D8" s="250" t="s">
        <v>96</v>
      </c>
      <c r="E8" s="250" t="s">
        <v>97</v>
      </c>
      <c r="F8" s="250" t="s">
        <v>98</v>
      </c>
      <c r="G8" s="250" t="s">
        <v>99</v>
      </c>
      <c r="H8" s="250" t="s">
        <v>100</v>
      </c>
      <c r="I8" s="250" t="s">
        <v>101</v>
      </c>
      <c r="J8" s="250" t="s">
        <v>102</v>
      </c>
      <c r="K8" s="250" t="s">
        <v>103</v>
      </c>
      <c r="L8" s="250" t="s">
        <v>104</v>
      </c>
      <c r="M8" s="250" t="s">
        <v>105</v>
      </c>
      <c r="N8" s="649" t="s">
        <v>106</v>
      </c>
      <c r="O8" s="649" t="s">
        <v>107</v>
      </c>
      <c r="P8" s="250" t="s">
        <v>108</v>
      </c>
      <c r="Q8" s="250" t="s">
        <v>109</v>
      </c>
      <c r="R8" s="251"/>
      <c r="S8" s="251"/>
      <c r="T8" s="251"/>
      <c r="U8" s="251"/>
      <c r="V8" s="251"/>
      <c r="W8" s="251"/>
      <c r="X8" s="251"/>
      <c r="Y8" s="251"/>
      <c r="Z8" s="251"/>
      <c r="AA8" s="251"/>
      <c r="AB8" s="251"/>
      <c r="AC8" s="251"/>
      <c r="AD8" s="251"/>
      <c r="AE8" s="252"/>
      <c r="AF8" s="252"/>
      <c r="AG8" s="252"/>
      <c r="AH8" s="252"/>
      <c r="AI8" s="253"/>
      <c r="AJ8" s="253"/>
      <c r="AK8" s="253"/>
      <c r="AL8" s="253"/>
      <c r="AM8" s="253"/>
      <c r="AN8" s="253"/>
      <c r="AO8" s="253"/>
      <c r="AP8" s="253"/>
    </row>
    <row r="9" spans="1:42" s="254" customFormat="1" ht="118.8" x14ac:dyDescent="0.3">
      <c r="B9" s="209" t="e">
        <f>IF('Formulario PPGR1'!$F9="","",CONCATENATE('Formulario PPGR1'!$C9,".",'Formulario PPGR1'!$D9,".",'Formulario PPGR1'!$E9,".",#REF!))</f>
        <v>#REF!</v>
      </c>
      <c r="C9" s="209" t="e">
        <f>IF('Formulario PPGR1'!$F9="","",#REF!)</f>
        <v>#REF!</v>
      </c>
      <c r="D9" s="209" t="e">
        <f>IF('Formulario PPGR1'!$F9="","",#REF!)</f>
        <v>#REF!</v>
      </c>
      <c r="E9" s="209" t="e">
        <f>IF('Formulario PPGR1'!$F9="","",#REF!)</f>
        <v>#REF!</v>
      </c>
      <c r="F9" s="233" t="s">
        <v>110</v>
      </c>
      <c r="G9" s="234" t="str" cm="1">
        <f t="array" ref="G9">_xlfn.XLOOKUP($F9,LE_tbl[[#All],[Ls_LinesEstategica]],LE_tbl[[#All],[Le_code]],"",0)</f>
        <v>LE.1</v>
      </c>
      <c r="H9" s="233" t="s">
        <v>111</v>
      </c>
      <c r="I9" s="234" t="str">
        <f>_xlfn.XLOOKUP($H9,Obj!$D$122:$D$134,Obj!$E$122:$E$134,"",0)</f>
        <v>Obj1.1</v>
      </c>
      <c r="J9" s="236" t="s">
        <v>112</v>
      </c>
      <c r="K9" s="289" t="s">
        <v>113</v>
      </c>
      <c r="L9" s="233" t="s">
        <v>114</v>
      </c>
      <c r="M9" s="233" t="s">
        <v>115</v>
      </c>
      <c r="N9" s="650" t="s">
        <v>116</v>
      </c>
      <c r="O9" s="650">
        <v>10</v>
      </c>
      <c r="P9" s="235"/>
      <c r="Q9" s="235" t="s">
        <v>117</v>
      </c>
      <c r="R9" s="244"/>
      <c r="S9" s="244"/>
      <c r="T9" s="244"/>
      <c r="U9" s="244"/>
      <c r="V9" s="244"/>
      <c r="W9" s="244"/>
      <c r="X9" s="244"/>
      <c r="Y9" s="244"/>
      <c r="Z9" s="244"/>
      <c r="AA9" s="244"/>
      <c r="AB9" s="244"/>
      <c r="AC9" s="244"/>
      <c r="AD9" s="244"/>
      <c r="AE9" s="245"/>
      <c r="AF9" s="245"/>
      <c r="AG9" s="245"/>
      <c r="AH9" s="245"/>
      <c r="AI9" s="245"/>
      <c r="AJ9" s="245"/>
      <c r="AK9" s="245"/>
      <c r="AL9" s="245"/>
      <c r="AM9" s="245"/>
      <c r="AN9" s="245"/>
      <c r="AO9" s="245"/>
      <c r="AP9" s="245"/>
    </row>
    <row r="10" spans="1:42" s="254" customFormat="1" ht="39.6" x14ac:dyDescent="0.3">
      <c r="B10" s="209" t="str">
        <f>IF('Formulario PPGR1'!$F10="","",CONCATENATE('Formulario PPGR1'!$C10,".",'Formulario PPGR1'!$D10,".",'Formulario PPGR1'!$E10,".",#REF!))</f>
        <v/>
      </c>
      <c r="C10" s="209" t="str">
        <f>IF('Formulario PPGR1'!$F10="","",#REF!)</f>
        <v/>
      </c>
      <c r="D10" s="209" t="str">
        <f>IF('Formulario PPGR1'!$F10="","",#REF!)</f>
        <v/>
      </c>
      <c r="E10" s="209" t="str">
        <f>IF('Formulario PPGR1'!$F10="","",#REF!)</f>
        <v/>
      </c>
      <c r="F10" s="259"/>
      <c r="G10" s="234" t="str" cm="1">
        <f t="array" ref="G10">_xlfn.XLOOKUP($F10,LE_tbl[[#All],[Ls_LinesEstategica]],LE_tbl[[#All],[Le_code]],"",0)</f>
        <v/>
      </c>
      <c r="H10" s="259"/>
      <c r="I10" s="234" t="str">
        <f>_xlfn.XLOOKUP($H10,Obj!$D$122:$D$134,Obj!$E$122:$E$134,"",0)</f>
        <v/>
      </c>
      <c r="J10" s="259"/>
      <c r="K10" s="259"/>
      <c r="L10" s="259" t="s">
        <v>118</v>
      </c>
      <c r="M10" s="259" t="s">
        <v>115</v>
      </c>
      <c r="N10" s="694" t="s">
        <v>119</v>
      </c>
      <c r="O10" s="694">
        <v>70</v>
      </c>
      <c r="P10" s="209"/>
      <c r="Q10" s="235" t="s">
        <v>117</v>
      </c>
      <c r="R10" s="244"/>
      <c r="S10" s="244"/>
      <c r="T10" s="244"/>
      <c r="U10" s="244"/>
      <c r="V10" s="244"/>
      <c r="W10" s="244"/>
      <c r="X10" s="244"/>
      <c r="Y10" s="244"/>
      <c r="Z10" s="244"/>
      <c r="AA10" s="244"/>
      <c r="AB10" s="244"/>
      <c r="AC10" s="244"/>
      <c r="AD10" s="244"/>
      <c r="AE10" s="245"/>
      <c r="AF10" s="245"/>
      <c r="AG10" s="245"/>
      <c r="AH10" s="245"/>
      <c r="AI10" s="245"/>
      <c r="AJ10" s="245"/>
      <c r="AK10" s="245"/>
      <c r="AL10" s="245"/>
      <c r="AM10" s="245"/>
      <c r="AN10" s="245"/>
      <c r="AO10" s="245"/>
      <c r="AP10" s="245"/>
    </row>
    <row r="11" spans="1:42" s="254" customFormat="1" ht="66" x14ac:dyDescent="0.3">
      <c r="B11" s="209" t="str">
        <f>IF('Formulario PPGR1'!$F11="","",CONCATENATE('Formulario PPGR1'!$C11,".",'Formulario PPGR1'!$D11,".",'Formulario PPGR1'!$E11,".",#REF!))</f>
        <v/>
      </c>
      <c r="C11" s="209" t="str">
        <f>IF('Formulario PPGR1'!$F11="","",#REF!)</f>
        <v/>
      </c>
      <c r="D11" s="209" t="str">
        <f>IF('Formulario PPGR1'!$F11="","",#REF!)</f>
        <v/>
      </c>
      <c r="E11" s="209" t="str">
        <f>IF('Formulario PPGR1'!$F11="","",#REF!)</f>
        <v/>
      </c>
      <c r="F11" s="259"/>
      <c r="G11" s="234" t="str" cm="1">
        <f t="array" ref="G11">_xlfn.XLOOKUP($F11,LE_tbl[[#All],[Ls_LinesEstategica]],LE_tbl[[#All],[Le_code]],"",0)</f>
        <v/>
      </c>
      <c r="H11" s="259"/>
      <c r="I11" s="234" t="str">
        <f>_xlfn.XLOOKUP($H11,Obj!$D$122:$D$134,Obj!$E$122:$E$134,"",0)</f>
        <v/>
      </c>
      <c r="J11" s="259"/>
      <c r="K11" s="287" t="s">
        <v>120</v>
      </c>
      <c r="L11" s="259" t="s">
        <v>121</v>
      </c>
      <c r="M11" s="259" t="s">
        <v>115</v>
      </c>
      <c r="N11" s="694" t="s">
        <v>122</v>
      </c>
      <c r="O11" s="694">
        <v>40</v>
      </c>
      <c r="P11" s="209"/>
      <c r="Q11" s="288" t="s">
        <v>117</v>
      </c>
      <c r="R11" s="244"/>
      <c r="S11" s="244"/>
      <c r="T11" s="244"/>
      <c r="U11" s="244"/>
      <c r="V11" s="244"/>
      <c r="W11" s="244"/>
      <c r="X11" s="244"/>
      <c r="Y11" s="244"/>
      <c r="Z11" s="244"/>
      <c r="AA11" s="244"/>
      <c r="AB11" s="244"/>
      <c r="AC11" s="244"/>
      <c r="AD11" s="244"/>
      <c r="AE11" s="245"/>
      <c r="AF11" s="245"/>
      <c r="AG11" s="245"/>
      <c r="AH11" s="245"/>
      <c r="AI11" s="245"/>
      <c r="AJ11" s="245"/>
      <c r="AK11" s="245"/>
      <c r="AL11" s="245"/>
      <c r="AM11" s="245"/>
      <c r="AN11" s="245"/>
      <c r="AO11" s="245"/>
      <c r="AP11" s="245"/>
    </row>
    <row r="12" spans="1:42" s="254" customFormat="1" ht="66" x14ac:dyDescent="0.3">
      <c r="B12" s="209" t="str">
        <f>IF('Formulario PPGR1'!$F12="","",CONCATENATE('Formulario PPGR1'!$C12,".",'Formulario PPGR1'!$D12,".",'Formulario PPGR1'!$E12,".",#REF!))</f>
        <v/>
      </c>
      <c r="C12" s="209" t="str">
        <f>IF('Formulario PPGR1'!$F12="","",#REF!)</f>
        <v/>
      </c>
      <c r="D12" s="209" t="str">
        <f>IF('Formulario PPGR1'!$F12="","",#REF!)</f>
        <v/>
      </c>
      <c r="E12" s="209" t="str">
        <f>IF('Formulario PPGR1'!$F12="","",#REF!)</f>
        <v/>
      </c>
      <c r="F12" s="259"/>
      <c r="G12" s="234" t="str" cm="1">
        <f t="array" ref="G12">_xlfn.XLOOKUP($F12,LE_tbl[[#All],[Ls_LinesEstategica]],LE_tbl[[#All],[Le_code]],"",0)</f>
        <v/>
      </c>
      <c r="H12" s="259"/>
      <c r="I12" s="234" t="str">
        <f>_xlfn.XLOOKUP($H12,Obj!$D$122:$D$134,Obj!$E$122:$E$134,"",0)</f>
        <v/>
      </c>
      <c r="J12" s="259"/>
      <c r="K12" s="259"/>
      <c r="L12" s="259" t="s">
        <v>123</v>
      </c>
      <c r="M12" s="259" t="s">
        <v>115</v>
      </c>
      <c r="N12" s="694" t="s">
        <v>124</v>
      </c>
      <c r="O12" s="694">
        <v>35</v>
      </c>
      <c r="P12" s="209"/>
      <c r="Q12" s="288" t="s">
        <v>117</v>
      </c>
      <c r="R12" s="244"/>
      <c r="S12" s="244"/>
      <c r="T12" s="244"/>
      <c r="U12" s="244"/>
      <c r="V12" s="244"/>
      <c r="W12" s="244"/>
      <c r="X12" s="244"/>
      <c r="Y12" s="244"/>
      <c r="Z12" s="244"/>
      <c r="AA12" s="244"/>
      <c r="AB12" s="244"/>
      <c r="AC12" s="244"/>
      <c r="AD12" s="244"/>
      <c r="AE12" s="245"/>
      <c r="AF12" s="245"/>
      <c r="AG12" s="245"/>
      <c r="AH12" s="245"/>
      <c r="AI12" s="245"/>
      <c r="AJ12" s="245"/>
      <c r="AK12" s="245"/>
      <c r="AL12" s="245"/>
      <c r="AM12" s="245"/>
      <c r="AN12" s="245"/>
      <c r="AO12" s="245"/>
      <c r="AP12" s="245"/>
    </row>
    <row r="13" spans="1:42" s="254" customFormat="1" ht="66" x14ac:dyDescent="0.3">
      <c r="B13" s="209" t="str">
        <f>IF('Formulario PPGR1'!$F13="","",CONCATENATE('Formulario PPGR1'!$C13,".",'Formulario PPGR1'!$D13,".",'Formulario PPGR1'!$E13,".",#REF!))</f>
        <v/>
      </c>
      <c r="C13" s="209" t="str">
        <f>IF('Formulario PPGR1'!$F13="","",#REF!)</f>
        <v/>
      </c>
      <c r="D13" s="209" t="str">
        <f>IF('Formulario PPGR1'!$F13="","",#REF!)</f>
        <v/>
      </c>
      <c r="E13" s="209" t="str">
        <f>IF('Formulario PPGR1'!$F13="","",#REF!)</f>
        <v/>
      </c>
      <c r="F13" s="259"/>
      <c r="G13" s="234" t="str" cm="1">
        <f t="array" ref="G13">_xlfn.XLOOKUP($F13,LE_tbl[[#All],[Ls_LinesEstategica]],LE_tbl[[#All],[Le_code]],"",0)</f>
        <v/>
      </c>
      <c r="H13" s="259"/>
      <c r="I13" s="234" t="str">
        <f>_xlfn.XLOOKUP($H13,Obj!$D$122:$D$134,Obj!$E$122:$E$134,"",0)</f>
        <v/>
      </c>
      <c r="J13" s="259"/>
      <c r="K13" s="259"/>
      <c r="L13" s="259" t="s">
        <v>125</v>
      </c>
      <c r="M13" s="259" t="s">
        <v>115</v>
      </c>
      <c r="N13" s="694" t="s">
        <v>124</v>
      </c>
      <c r="O13" s="694">
        <v>35</v>
      </c>
      <c r="P13" s="209"/>
      <c r="Q13" s="288" t="s">
        <v>117</v>
      </c>
      <c r="R13" s="244"/>
      <c r="S13" s="244"/>
      <c r="T13" s="244"/>
      <c r="U13" s="244"/>
      <c r="V13" s="244"/>
      <c r="W13" s="244"/>
      <c r="X13" s="244"/>
      <c r="Y13" s="244"/>
      <c r="Z13" s="244"/>
      <c r="AA13" s="244"/>
      <c r="AB13" s="244"/>
      <c r="AC13" s="244"/>
      <c r="AD13" s="244"/>
      <c r="AE13" s="245"/>
      <c r="AF13" s="245"/>
      <c r="AG13" s="245"/>
      <c r="AH13" s="245"/>
      <c r="AI13" s="245"/>
      <c r="AJ13" s="245"/>
      <c r="AK13" s="245"/>
      <c r="AL13" s="245"/>
      <c r="AM13" s="245"/>
      <c r="AN13" s="245"/>
      <c r="AO13" s="245"/>
      <c r="AP13" s="245"/>
    </row>
    <row r="14" spans="1:42" s="254" customFormat="1" ht="66" x14ac:dyDescent="0.3">
      <c r="B14" s="209" t="str">
        <f>IF('Formulario PPGR1'!$F14="","",CONCATENATE('Formulario PPGR1'!$C14,".",'Formulario PPGR1'!$D14,".",'Formulario PPGR1'!$E14,".",#REF!))</f>
        <v/>
      </c>
      <c r="C14" s="209" t="str">
        <f>IF('Formulario PPGR1'!$F14="","",#REF!)</f>
        <v/>
      </c>
      <c r="D14" s="209" t="str">
        <f>IF('Formulario PPGR1'!$F14="","",#REF!)</f>
        <v/>
      </c>
      <c r="E14" s="209" t="str">
        <f>IF('Formulario PPGR1'!$F14="","",#REF!)</f>
        <v/>
      </c>
      <c r="F14" s="259"/>
      <c r="G14" s="234" t="str" cm="1">
        <f t="array" ref="G14">_xlfn.XLOOKUP($F14,LE_tbl[[#All],[Ls_LinesEstategica]],LE_tbl[[#All],[Le_code]],"",0)</f>
        <v/>
      </c>
      <c r="H14" s="259"/>
      <c r="I14" s="234" t="str">
        <f>_xlfn.XLOOKUP($H14,Obj!$D$122:$D$134,Obj!$E$122:$E$134,"",0)</f>
        <v/>
      </c>
      <c r="J14" s="259"/>
      <c r="K14" s="259"/>
      <c r="L14" s="259" t="s">
        <v>126</v>
      </c>
      <c r="M14" s="259" t="s">
        <v>115</v>
      </c>
      <c r="N14" s="694" t="s">
        <v>127</v>
      </c>
      <c r="O14" s="694">
        <v>52</v>
      </c>
      <c r="P14" s="209"/>
      <c r="Q14" s="288" t="s">
        <v>117</v>
      </c>
      <c r="R14" s="244"/>
      <c r="S14" s="244"/>
      <c r="T14" s="244"/>
      <c r="U14" s="244"/>
      <c r="V14" s="244"/>
      <c r="W14" s="244"/>
      <c r="X14" s="244"/>
      <c r="Y14" s="244"/>
      <c r="Z14" s="244"/>
      <c r="AA14" s="244"/>
      <c r="AB14" s="244"/>
      <c r="AC14" s="244"/>
      <c r="AD14" s="244"/>
      <c r="AE14" s="245"/>
      <c r="AF14" s="245"/>
      <c r="AG14" s="245"/>
      <c r="AH14" s="245"/>
      <c r="AI14" s="245"/>
      <c r="AJ14" s="245"/>
      <c r="AK14" s="245"/>
      <c r="AL14" s="245"/>
      <c r="AM14" s="245"/>
      <c r="AN14" s="245"/>
      <c r="AO14" s="245"/>
      <c r="AP14" s="245"/>
    </row>
    <row r="15" spans="1:42" s="254" customFormat="1" ht="39.6" x14ac:dyDescent="0.3">
      <c r="B15" s="209" t="str">
        <f>IF('Formulario PPGR1'!$F15="","",CONCATENATE('Formulario PPGR1'!$C15,".",'Formulario PPGR1'!$D15,".",'Formulario PPGR1'!$E15,".",#REF!))</f>
        <v/>
      </c>
      <c r="C15" s="209" t="str">
        <f>IF('Formulario PPGR1'!$F15="","",#REF!)</f>
        <v/>
      </c>
      <c r="D15" s="209" t="str">
        <f>IF('Formulario PPGR1'!$F15="","",#REF!)</f>
        <v/>
      </c>
      <c r="E15" s="209" t="str">
        <f>IF('Formulario PPGR1'!$F15="","",#REF!)</f>
        <v/>
      </c>
      <c r="F15" s="259"/>
      <c r="G15" s="234" t="str" cm="1">
        <f t="array" ref="G15">_xlfn.XLOOKUP($F15,LE_tbl[[#All],[Ls_LinesEstategica]],LE_tbl[[#All],[Le_code]],"",0)</f>
        <v/>
      </c>
      <c r="H15" s="259"/>
      <c r="I15" s="234" t="str">
        <f>_xlfn.XLOOKUP($H15,Obj!$D$122:$D$134,Obj!$E$122:$E$134,"",0)</f>
        <v/>
      </c>
      <c r="J15" s="259"/>
      <c r="K15" s="287" t="s">
        <v>128</v>
      </c>
      <c r="L15" s="259" t="s">
        <v>129</v>
      </c>
      <c r="M15" s="259" t="s">
        <v>115</v>
      </c>
      <c r="N15" s="694" t="s">
        <v>124</v>
      </c>
      <c r="O15" s="694">
        <v>80</v>
      </c>
      <c r="P15" s="209"/>
      <c r="Q15" s="288" t="s">
        <v>130</v>
      </c>
      <c r="R15" s="244"/>
      <c r="S15" s="244"/>
      <c r="T15" s="244"/>
      <c r="U15" s="244"/>
      <c r="V15" s="244"/>
      <c r="W15" s="244"/>
      <c r="X15" s="244"/>
      <c r="Y15" s="244"/>
      <c r="Z15" s="244"/>
      <c r="AA15" s="244"/>
      <c r="AB15" s="244"/>
      <c r="AC15" s="244"/>
      <c r="AD15" s="244"/>
      <c r="AE15" s="245"/>
      <c r="AF15" s="245"/>
      <c r="AG15" s="245"/>
      <c r="AH15" s="245"/>
      <c r="AI15" s="245"/>
      <c r="AJ15" s="245"/>
      <c r="AK15" s="245"/>
      <c r="AL15" s="245"/>
      <c r="AM15" s="245"/>
      <c r="AN15" s="245"/>
      <c r="AO15" s="245"/>
      <c r="AP15" s="245"/>
    </row>
    <row r="16" spans="1:42" s="254" customFormat="1" ht="145.19999999999999" x14ac:dyDescent="0.3">
      <c r="B16" s="209" t="e">
        <f>IF('Formulario PPGR1'!$F16="","",CONCATENATE('Formulario PPGR1'!$C16,".",'Formulario PPGR1'!$D16,".",'Formulario PPGR1'!$E16,".",#REF!))</f>
        <v>#REF!</v>
      </c>
      <c r="C16" s="209" t="e">
        <f>IF('Formulario PPGR1'!$F16="","",#REF!)</f>
        <v>#REF!</v>
      </c>
      <c r="D16" s="209" t="e">
        <f>IF('Formulario PPGR1'!$F16="","",#REF!)</f>
        <v>#REF!</v>
      </c>
      <c r="E16" s="209" t="e">
        <f>IF('Formulario PPGR1'!$F16="","",#REF!)</f>
        <v>#REF!</v>
      </c>
      <c r="F16" s="259" t="s">
        <v>110</v>
      </c>
      <c r="G16" s="234" t="str" cm="1">
        <f t="array" ref="G16">_xlfn.XLOOKUP($F16,LE_tbl[[#All],[Ls_LinesEstategica]],LE_tbl[[#All],[Le_code]],"",0)</f>
        <v>LE.1</v>
      </c>
      <c r="H16" s="259" t="s">
        <v>111</v>
      </c>
      <c r="I16" s="234" t="str">
        <f>_xlfn.XLOOKUP($H16,Obj!$D$122:$D$134,Obj!$E$122:$E$134,"",0)</f>
        <v>Obj1.1</v>
      </c>
      <c r="J16" s="236" t="s">
        <v>131</v>
      </c>
      <c r="K16" s="289" t="s">
        <v>132</v>
      </c>
      <c r="L16" s="259" t="s">
        <v>133</v>
      </c>
      <c r="M16" s="259" t="s">
        <v>115</v>
      </c>
      <c r="N16" s="694" t="s">
        <v>134</v>
      </c>
      <c r="O16" s="694">
        <v>55</v>
      </c>
      <c r="P16" s="209"/>
      <c r="Q16" s="288" t="s">
        <v>135</v>
      </c>
      <c r="R16" s="244"/>
      <c r="S16" s="244"/>
      <c r="T16" s="244"/>
      <c r="U16" s="244"/>
      <c r="V16" s="244"/>
      <c r="W16" s="244"/>
      <c r="X16" s="244"/>
      <c r="Y16" s="244"/>
      <c r="Z16" s="244"/>
      <c r="AA16" s="244"/>
      <c r="AB16" s="244"/>
      <c r="AC16" s="244"/>
      <c r="AD16" s="244"/>
      <c r="AE16" s="245"/>
      <c r="AF16" s="245"/>
      <c r="AG16" s="245"/>
      <c r="AH16" s="245"/>
      <c r="AI16" s="245"/>
      <c r="AJ16" s="245"/>
      <c r="AK16" s="245"/>
      <c r="AL16" s="245"/>
      <c r="AM16" s="245"/>
      <c r="AN16" s="245"/>
      <c r="AO16" s="245"/>
      <c r="AP16" s="245"/>
    </row>
    <row r="17" spans="2:42" s="254" customFormat="1" ht="52.8" x14ac:dyDescent="0.3">
      <c r="B17" s="209" t="str">
        <f>IF('Formulario PPGR1'!$F17="","",CONCATENATE('Formulario PPGR1'!$C17,".",'Formulario PPGR1'!$D17,".",'Formulario PPGR1'!$E17,".",#REF!))</f>
        <v/>
      </c>
      <c r="C17" s="209" t="str">
        <f>IF('Formulario PPGR1'!$F17="","",#REF!)</f>
        <v/>
      </c>
      <c r="D17" s="209" t="str">
        <f>IF('Formulario PPGR1'!$F17="","",#REF!)</f>
        <v/>
      </c>
      <c r="E17" s="209" t="str">
        <f>IF('Formulario PPGR1'!$F17="","",#REF!)</f>
        <v/>
      </c>
      <c r="F17" s="259"/>
      <c r="G17" s="234" t="str" cm="1">
        <f t="array" ref="G17">_xlfn.XLOOKUP($F17,LE_tbl[[#All],[Ls_LinesEstategica]],LE_tbl[[#All],[Le_code]],"",0)</f>
        <v/>
      </c>
      <c r="H17" s="259"/>
      <c r="I17" s="234" t="str">
        <f>_xlfn.XLOOKUP($H17,Obj!$D$122:$D$134,Obj!$E$122:$E$134,"",0)</f>
        <v/>
      </c>
      <c r="J17" s="259"/>
      <c r="K17" s="287" t="s">
        <v>136</v>
      </c>
      <c r="L17" s="259" t="s">
        <v>137</v>
      </c>
      <c r="M17" s="259" t="s">
        <v>115</v>
      </c>
      <c r="N17" s="694" t="s">
        <v>138</v>
      </c>
      <c r="O17" s="694">
        <v>100</v>
      </c>
      <c r="P17" s="209"/>
      <c r="Q17" s="288" t="s">
        <v>135</v>
      </c>
      <c r="R17" s="244"/>
      <c r="S17" s="244"/>
      <c r="T17" s="244"/>
      <c r="U17" s="244"/>
      <c r="V17" s="244"/>
      <c r="W17" s="244"/>
      <c r="X17" s="244"/>
      <c r="Y17" s="244"/>
      <c r="Z17" s="244"/>
      <c r="AA17" s="244"/>
      <c r="AB17" s="244"/>
      <c r="AC17" s="244"/>
      <c r="AD17" s="244"/>
      <c r="AE17" s="245"/>
      <c r="AF17" s="245"/>
      <c r="AG17" s="245"/>
      <c r="AH17" s="245"/>
      <c r="AI17" s="245"/>
      <c r="AJ17" s="245"/>
      <c r="AK17" s="245"/>
      <c r="AL17" s="245"/>
      <c r="AM17" s="245"/>
      <c r="AN17" s="245"/>
      <c r="AO17" s="245"/>
      <c r="AP17" s="245"/>
    </row>
    <row r="18" spans="2:42" s="254" customFormat="1" ht="105.6" x14ac:dyDescent="0.3">
      <c r="B18" s="209" t="str">
        <f>IF('Formulario PPGR1'!$F18="","",CONCATENATE('Formulario PPGR1'!$C18,".",'Formulario PPGR1'!$D18,".",'Formulario PPGR1'!$E18,".",#REF!))</f>
        <v/>
      </c>
      <c r="C18" s="209" t="str">
        <f>IF('Formulario PPGR1'!$F18="","",#REF!)</f>
        <v/>
      </c>
      <c r="D18" s="209" t="str">
        <f>IF('Formulario PPGR1'!$F18="","",#REF!)</f>
        <v/>
      </c>
      <c r="E18" s="209" t="str">
        <f>IF('Formulario PPGR1'!$F18="","",#REF!)</f>
        <v/>
      </c>
      <c r="F18" s="259"/>
      <c r="G18" s="234" t="str" cm="1">
        <f t="array" ref="G18">_xlfn.XLOOKUP($F18,LE_tbl[[#All],[Ls_LinesEstategica]],LE_tbl[[#All],[Le_code]],"",0)</f>
        <v/>
      </c>
      <c r="H18" s="259"/>
      <c r="I18" s="234" t="str">
        <f>_xlfn.XLOOKUP($H18,Obj!$D$122:$D$134,Obj!$E$122:$E$134,"",0)</f>
        <v/>
      </c>
      <c r="J18" s="259"/>
      <c r="K18" s="287" t="s">
        <v>139</v>
      </c>
      <c r="L18" s="259" t="s">
        <v>140</v>
      </c>
      <c r="M18" s="259" t="s">
        <v>115</v>
      </c>
      <c r="N18" s="694" t="s">
        <v>141</v>
      </c>
      <c r="O18" s="694">
        <v>85</v>
      </c>
      <c r="P18" s="209"/>
      <c r="Q18" s="288" t="s">
        <v>142</v>
      </c>
      <c r="R18" s="244"/>
      <c r="S18" s="244"/>
      <c r="T18" s="244"/>
      <c r="U18" s="244"/>
      <c r="V18" s="244"/>
      <c r="W18" s="244"/>
      <c r="X18" s="244"/>
      <c r="Y18" s="244"/>
      <c r="Z18" s="244"/>
      <c r="AA18" s="244"/>
      <c r="AB18" s="244"/>
      <c r="AC18" s="244"/>
      <c r="AD18" s="244"/>
      <c r="AE18" s="245"/>
      <c r="AF18" s="245"/>
      <c r="AG18" s="245"/>
      <c r="AH18" s="245"/>
      <c r="AI18" s="245"/>
      <c r="AJ18" s="245"/>
      <c r="AK18" s="245"/>
      <c r="AL18" s="245"/>
      <c r="AM18" s="245"/>
      <c r="AN18" s="245"/>
      <c r="AO18" s="245"/>
      <c r="AP18" s="245"/>
    </row>
    <row r="19" spans="2:42" s="254" customFormat="1" ht="79.2" x14ac:dyDescent="0.3">
      <c r="B19" s="209" t="str">
        <f>IF('Formulario PPGR1'!$F19="","",CONCATENATE('Formulario PPGR1'!$C19,".",'Formulario PPGR1'!$D19,".",'Formulario PPGR1'!$E19,".",#REF!))</f>
        <v/>
      </c>
      <c r="C19" s="209" t="str">
        <f>IF('Formulario PPGR1'!$F19="","",#REF!)</f>
        <v/>
      </c>
      <c r="D19" s="209" t="str">
        <f>IF('Formulario PPGR1'!$F19="","",#REF!)</f>
        <v/>
      </c>
      <c r="E19" s="209" t="str">
        <f>IF('Formulario PPGR1'!$F19="","",#REF!)</f>
        <v/>
      </c>
      <c r="F19" s="259"/>
      <c r="G19" s="234" t="str" cm="1">
        <f t="array" ref="G19">_xlfn.XLOOKUP($F19,LE_tbl[[#All],[Ls_LinesEstategica]],LE_tbl[[#All],[Le_code]],"",0)</f>
        <v/>
      </c>
      <c r="H19" s="259"/>
      <c r="I19" s="234" t="str">
        <f>_xlfn.XLOOKUP($H19,Obj!$D$122:$D$134,Obj!$E$122:$E$134,"",0)</f>
        <v/>
      </c>
      <c r="J19" s="259"/>
      <c r="K19" s="259"/>
      <c r="L19" s="259" t="s">
        <v>143</v>
      </c>
      <c r="M19" s="259" t="s">
        <v>115</v>
      </c>
      <c r="N19" s="694" t="s">
        <v>144</v>
      </c>
      <c r="O19" s="694">
        <v>90</v>
      </c>
      <c r="P19" s="209"/>
      <c r="Q19" s="288" t="s">
        <v>142</v>
      </c>
      <c r="R19" s="244"/>
      <c r="S19" s="244"/>
      <c r="T19" s="244"/>
      <c r="U19" s="244"/>
      <c r="V19" s="244"/>
      <c r="W19" s="244"/>
      <c r="X19" s="244"/>
      <c r="Y19" s="244"/>
      <c r="Z19" s="244"/>
      <c r="AA19" s="244"/>
      <c r="AB19" s="244"/>
      <c r="AC19" s="244"/>
      <c r="AD19" s="244"/>
      <c r="AE19" s="245"/>
      <c r="AF19" s="245"/>
      <c r="AG19" s="245"/>
      <c r="AH19" s="245"/>
      <c r="AI19" s="245"/>
      <c r="AJ19" s="245"/>
      <c r="AK19" s="245"/>
      <c r="AL19" s="245"/>
      <c r="AM19" s="245"/>
      <c r="AN19" s="245"/>
      <c r="AO19" s="245"/>
      <c r="AP19" s="245"/>
    </row>
    <row r="20" spans="2:42" s="254" customFormat="1" ht="52.8" x14ac:dyDescent="0.3">
      <c r="B20" s="209" t="str">
        <f>IF('Formulario PPGR1'!$F20="","",CONCATENATE('Formulario PPGR1'!$C20,".",'Formulario PPGR1'!$D20,".",'Formulario PPGR1'!$E20,".",#REF!))</f>
        <v/>
      </c>
      <c r="C20" s="209" t="str">
        <f>IF('Formulario PPGR1'!$F20="","",#REF!)</f>
        <v/>
      </c>
      <c r="D20" s="209" t="str">
        <f>IF('Formulario PPGR1'!$F20="","",#REF!)</f>
        <v/>
      </c>
      <c r="E20" s="209" t="str">
        <f>IF('Formulario PPGR1'!$F20="","",#REF!)</f>
        <v/>
      </c>
      <c r="F20" s="259"/>
      <c r="G20" s="234" t="str" cm="1">
        <f t="array" ref="G20">_xlfn.XLOOKUP($F20,LE_tbl[[#All],[Ls_LinesEstategica]],LE_tbl[[#All],[Le_code]],"",0)</f>
        <v/>
      </c>
      <c r="H20" s="259"/>
      <c r="I20" s="234" t="str">
        <f>_xlfn.XLOOKUP($H20,Obj!$D$122:$D$134,Obj!$E$122:$E$134,"",0)</f>
        <v/>
      </c>
      <c r="J20" s="259"/>
      <c r="K20" s="259"/>
      <c r="L20" s="270" t="s">
        <v>145</v>
      </c>
      <c r="M20" s="259" t="s">
        <v>115</v>
      </c>
      <c r="N20" s="694" t="s">
        <v>146</v>
      </c>
      <c r="O20" s="694" t="s">
        <v>147</v>
      </c>
      <c r="P20" s="209"/>
      <c r="Q20" s="288" t="s">
        <v>148</v>
      </c>
      <c r="R20" s="244"/>
      <c r="S20" s="244"/>
      <c r="T20" s="244"/>
      <c r="U20" s="244"/>
      <c r="V20" s="244"/>
      <c r="W20" s="244"/>
      <c r="X20" s="244"/>
      <c r="Y20" s="244"/>
      <c r="Z20" s="244"/>
      <c r="AA20" s="244"/>
      <c r="AB20" s="244"/>
      <c r="AC20" s="244"/>
      <c r="AD20" s="244"/>
      <c r="AE20" s="245"/>
      <c r="AF20" s="245"/>
      <c r="AG20" s="245"/>
      <c r="AH20" s="245"/>
      <c r="AI20" s="245"/>
      <c r="AJ20" s="245"/>
      <c r="AK20" s="245"/>
      <c r="AL20" s="245"/>
      <c r="AM20" s="245"/>
      <c r="AN20" s="245"/>
      <c r="AO20" s="245"/>
      <c r="AP20" s="245"/>
    </row>
    <row r="21" spans="2:42" s="254" customFormat="1" ht="66" x14ac:dyDescent="0.3">
      <c r="B21" s="209" t="str">
        <f>IF('Formulario PPGR1'!$F21="","",CONCATENATE('Formulario PPGR1'!$C21,".",'Formulario PPGR1'!$D21,".",'Formulario PPGR1'!$E21,".",#REF!))</f>
        <v/>
      </c>
      <c r="C21" s="209" t="str">
        <f>IF('Formulario PPGR1'!$F21="","",#REF!)</f>
        <v/>
      </c>
      <c r="D21" s="209" t="str">
        <f>IF('Formulario PPGR1'!$F21="","",#REF!)</f>
        <v/>
      </c>
      <c r="E21" s="209" t="str">
        <f>IF('Formulario PPGR1'!$F21="","",#REF!)</f>
        <v/>
      </c>
      <c r="F21" s="259"/>
      <c r="G21" s="234" t="str" cm="1">
        <f t="array" ref="G21">_xlfn.XLOOKUP($F21,LE_tbl[[#All],[Ls_LinesEstategica]],LE_tbl[[#All],[Le_code]],"",0)</f>
        <v/>
      </c>
      <c r="H21" s="259"/>
      <c r="I21" s="234" t="str">
        <f>_xlfn.XLOOKUP($H21,Obj!$D$122:$D$134,Obj!$E$122:$E$134,"",0)</f>
        <v/>
      </c>
      <c r="J21" s="259"/>
      <c r="K21" s="259"/>
      <c r="L21" s="270" t="s">
        <v>149</v>
      </c>
      <c r="M21" s="259" t="s">
        <v>115</v>
      </c>
      <c r="N21" s="694" t="s">
        <v>150</v>
      </c>
      <c r="O21" s="694" t="s">
        <v>151</v>
      </c>
      <c r="P21" s="209"/>
      <c r="Q21" s="288" t="s">
        <v>152</v>
      </c>
      <c r="R21" s="244"/>
      <c r="S21" s="244"/>
      <c r="T21" s="244"/>
      <c r="U21" s="244"/>
      <c r="V21" s="244"/>
      <c r="W21" s="244"/>
      <c r="X21" s="244"/>
      <c r="Y21" s="244"/>
      <c r="Z21" s="244"/>
      <c r="AA21" s="244"/>
      <c r="AB21" s="244"/>
      <c r="AC21" s="244"/>
      <c r="AD21" s="244"/>
      <c r="AE21" s="245"/>
      <c r="AF21" s="245"/>
      <c r="AG21" s="245"/>
      <c r="AH21" s="245"/>
      <c r="AI21" s="245"/>
      <c r="AJ21" s="245"/>
      <c r="AK21" s="245"/>
      <c r="AL21" s="245"/>
      <c r="AM21" s="245"/>
      <c r="AN21" s="245"/>
      <c r="AO21" s="245"/>
      <c r="AP21" s="245"/>
    </row>
    <row r="22" spans="2:42" s="254" customFormat="1" ht="52.8" x14ac:dyDescent="0.3">
      <c r="B22" s="209" t="str">
        <f>IF('Formulario PPGR1'!$F22="","",CONCATENATE('Formulario PPGR1'!$C22,".",'Formulario PPGR1'!$D22,".",'Formulario PPGR1'!$E22,".",#REF!))</f>
        <v/>
      </c>
      <c r="C22" s="209" t="str">
        <f>IF('Formulario PPGR1'!$F22="","",#REF!)</f>
        <v/>
      </c>
      <c r="D22" s="209" t="str">
        <f>IF('Formulario PPGR1'!$F22="","",#REF!)</f>
        <v/>
      </c>
      <c r="E22" s="209" t="str">
        <f>IF('Formulario PPGR1'!$F22="","",#REF!)</f>
        <v/>
      </c>
      <c r="F22" s="259"/>
      <c r="G22" s="234" t="str" cm="1">
        <f t="array" ref="G22">_xlfn.XLOOKUP($F22,LE_tbl[[#All],[Ls_LinesEstategica]],LE_tbl[[#All],[Le_code]],"",0)</f>
        <v/>
      </c>
      <c r="H22" s="259"/>
      <c r="I22" s="234" t="str">
        <f>_xlfn.XLOOKUP($H22,Obj!$D$122:$D$134,Obj!$E$122:$E$134,"",0)</f>
        <v/>
      </c>
      <c r="J22" s="259"/>
      <c r="K22" s="259"/>
      <c r="L22" s="270" t="s">
        <v>153</v>
      </c>
      <c r="M22" s="259" t="s">
        <v>115</v>
      </c>
      <c r="N22" s="694" t="s">
        <v>154</v>
      </c>
      <c r="O22" s="694" t="s">
        <v>155</v>
      </c>
      <c r="P22" s="209"/>
      <c r="Q22" s="288" t="s">
        <v>156</v>
      </c>
      <c r="R22" s="244"/>
      <c r="S22" s="244"/>
      <c r="T22" s="244"/>
      <c r="U22" s="244"/>
      <c r="V22" s="244"/>
      <c r="W22" s="244"/>
      <c r="X22" s="244"/>
      <c r="Y22" s="244"/>
      <c r="Z22" s="244"/>
      <c r="AA22" s="244"/>
      <c r="AB22" s="244"/>
      <c r="AC22" s="244"/>
      <c r="AD22" s="244"/>
      <c r="AE22" s="245"/>
      <c r="AF22" s="245"/>
      <c r="AG22" s="245"/>
      <c r="AH22" s="245"/>
      <c r="AI22" s="245"/>
      <c r="AJ22" s="245"/>
      <c r="AK22" s="245"/>
      <c r="AL22" s="245"/>
      <c r="AM22" s="245"/>
      <c r="AN22" s="245"/>
      <c r="AO22" s="245"/>
      <c r="AP22" s="245"/>
    </row>
    <row r="23" spans="2:42" s="254" customFormat="1" ht="52.8" x14ac:dyDescent="0.3">
      <c r="B23" s="209" t="str">
        <f>IF('Formulario PPGR1'!$F23="","",CONCATENATE('Formulario PPGR1'!$C23,".",'Formulario PPGR1'!$D23,".",'Formulario PPGR1'!$E23,".",#REF!))</f>
        <v/>
      </c>
      <c r="C23" s="209" t="str">
        <f>IF('Formulario PPGR1'!$F23="","",#REF!)</f>
        <v/>
      </c>
      <c r="D23" s="209" t="str">
        <f>IF('Formulario PPGR1'!$F23="","",#REF!)</f>
        <v/>
      </c>
      <c r="E23" s="209" t="str">
        <f>IF('Formulario PPGR1'!$F23="","",#REF!)</f>
        <v/>
      </c>
      <c r="F23" s="259"/>
      <c r="G23" s="234" t="str" cm="1">
        <f t="array" ref="G23">_xlfn.XLOOKUP($F23,LE_tbl[[#All],[Ls_LinesEstategica]],LE_tbl[[#All],[Le_code]],"",0)</f>
        <v/>
      </c>
      <c r="H23" s="259"/>
      <c r="I23" s="234" t="str">
        <f>_xlfn.XLOOKUP($H23,Obj!$D$122:$D$134,Obj!$E$122:$E$134,"",0)</f>
        <v/>
      </c>
      <c r="J23" s="259"/>
      <c r="K23" s="287" t="s">
        <v>157</v>
      </c>
      <c r="L23" s="259" t="s">
        <v>158</v>
      </c>
      <c r="M23" s="259" t="s">
        <v>115</v>
      </c>
      <c r="N23" s="694" t="s">
        <v>124</v>
      </c>
      <c r="O23" s="694">
        <v>30</v>
      </c>
      <c r="P23" s="209"/>
      <c r="Q23" s="288" t="s">
        <v>159</v>
      </c>
      <c r="R23" s="244"/>
      <c r="S23" s="244"/>
      <c r="T23" s="244"/>
      <c r="U23" s="244"/>
      <c r="V23" s="244"/>
      <c r="W23" s="244"/>
      <c r="X23" s="244"/>
      <c r="Y23" s="244"/>
      <c r="Z23" s="244"/>
      <c r="AA23" s="244"/>
      <c r="AB23" s="244"/>
      <c r="AC23" s="244"/>
      <c r="AD23" s="244"/>
      <c r="AE23" s="245"/>
      <c r="AF23" s="245"/>
      <c r="AG23" s="245"/>
      <c r="AH23" s="245"/>
      <c r="AI23" s="245"/>
      <c r="AJ23" s="245"/>
      <c r="AK23" s="245"/>
      <c r="AL23" s="245"/>
      <c r="AM23" s="245"/>
      <c r="AN23" s="245"/>
      <c r="AO23" s="245"/>
      <c r="AP23" s="245"/>
    </row>
    <row r="24" spans="2:42" s="254" customFormat="1" ht="52.8" x14ac:dyDescent="0.3">
      <c r="B24" s="209" t="str">
        <f>IF('Formulario PPGR1'!$F24="","",CONCATENATE('Formulario PPGR1'!$C24,".",'Formulario PPGR1'!$D24,".",'Formulario PPGR1'!$E24,".",#REF!))</f>
        <v/>
      </c>
      <c r="C24" s="209" t="str">
        <f>IF('Formulario PPGR1'!$F24="","",#REF!)</f>
        <v/>
      </c>
      <c r="D24" s="209" t="str">
        <f>IF('Formulario PPGR1'!$F24="","",#REF!)</f>
        <v/>
      </c>
      <c r="E24" s="209" t="str">
        <f>IF('Formulario PPGR1'!$F24="","",#REF!)</f>
        <v/>
      </c>
      <c r="F24" s="259"/>
      <c r="G24" s="234" t="str" cm="1">
        <f t="array" ref="G24">_xlfn.XLOOKUP($F24,LE_tbl[[#All],[Ls_LinesEstategica]],LE_tbl[[#All],[Le_code]],"",0)</f>
        <v/>
      </c>
      <c r="H24" s="259"/>
      <c r="I24" s="234" t="str">
        <f>_xlfn.XLOOKUP($H24,Obj!$D$122:$D$134,Obj!$E$122:$E$134,"",0)</f>
        <v/>
      </c>
      <c r="J24" s="259"/>
      <c r="K24" s="287" t="s">
        <v>160</v>
      </c>
      <c r="L24" s="259" t="s">
        <v>161</v>
      </c>
      <c r="M24" s="259" t="s">
        <v>115</v>
      </c>
      <c r="N24" s="694" t="s">
        <v>162</v>
      </c>
      <c r="O24" s="694">
        <v>3</v>
      </c>
      <c r="P24" s="209"/>
      <c r="Q24" s="288" t="s">
        <v>163</v>
      </c>
      <c r="R24" s="244"/>
      <c r="S24" s="244"/>
      <c r="T24" s="244"/>
      <c r="U24" s="244"/>
      <c r="V24" s="244"/>
      <c r="W24" s="244"/>
      <c r="X24" s="244"/>
      <c r="Y24" s="244"/>
      <c r="Z24" s="244"/>
      <c r="AA24" s="244"/>
      <c r="AB24" s="244"/>
      <c r="AC24" s="244"/>
      <c r="AD24" s="244"/>
      <c r="AE24" s="245"/>
      <c r="AF24" s="245"/>
      <c r="AG24" s="245"/>
      <c r="AH24" s="245"/>
      <c r="AI24" s="245"/>
      <c r="AJ24" s="245"/>
      <c r="AK24" s="245"/>
      <c r="AL24" s="245"/>
      <c r="AM24" s="245"/>
      <c r="AN24" s="245"/>
      <c r="AO24" s="245"/>
      <c r="AP24" s="245"/>
    </row>
    <row r="25" spans="2:42" s="254" customFormat="1" ht="66" x14ac:dyDescent="0.3">
      <c r="B25" s="209" t="str">
        <f>IF('Formulario PPGR1'!$F25="","",CONCATENATE('Formulario PPGR1'!$C25,".",'Formulario PPGR1'!$D25,".",'Formulario PPGR1'!$E25,".",#REF!))</f>
        <v/>
      </c>
      <c r="C25" s="209" t="str">
        <f>IF('Formulario PPGR1'!$F25="","",#REF!)</f>
        <v/>
      </c>
      <c r="D25" s="209" t="str">
        <f>IF('Formulario PPGR1'!$F25="","",#REF!)</f>
        <v/>
      </c>
      <c r="E25" s="209" t="str">
        <f>IF('Formulario PPGR1'!$F25="","",#REF!)</f>
        <v/>
      </c>
      <c r="F25" s="259"/>
      <c r="G25" s="234" t="str" cm="1">
        <f t="array" ref="G25">_xlfn.XLOOKUP($F25,LE_tbl[[#All],[Ls_LinesEstategica]],LE_tbl[[#All],[Le_code]],"",0)</f>
        <v/>
      </c>
      <c r="H25" s="259"/>
      <c r="I25" s="234" t="str">
        <f>_xlfn.XLOOKUP($H25,Obj!$D$122:$D$134,Obj!$E$122:$E$134,"",0)</f>
        <v/>
      </c>
      <c r="J25" s="259"/>
      <c r="K25" s="287" t="s">
        <v>164</v>
      </c>
      <c r="L25" s="259" t="s">
        <v>165</v>
      </c>
      <c r="M25" s="259" t="s">
        <v>115</v>
      </c>
      <c r="N25" s="694" t="s">
        <v>124</v>
      </c>
      <c r="O25" s="694">
        <v>85</v>
      </c>
      <c r="P25" s="209"/>
      <c r="Q25" s="288" t="s">
        <v>163</v>
      </c>
      <c r="R25" s="244"/>
      <c r="S25" s="244"/>
      <c r="T25" s="244"/>
      <c r="U25" s="244"/>
      <c r="V25" s="244"/>
      <c r="W25" s="244"/>
      <c r="X25" s="244"/>
      <c r="Y25" s="244"/>
      <c r="Z25" s="244"/>
      <c r="AA25" s="244"/>
      <c r="AB25" s="244"/>
      <c r="AC25" s="244"/>
      <c r="AD25" s="244"/>
      <c r="AE25" s="245"/>
      <c r="AF25" s="245"/>
      <c r="AG25" s="245"/>
      <c r="AH25" s="245"/>
      <c r="AI25" s="245"/>
      <c r="AJ25" s="245"/>
      <c r="AK25" s="245"/>
      <c r="AL25" s="245"/>
      <c r="AM25" s="245"/>
      <c r="AN25" s="245"/>
      <c r="AO25" s="245"/>
      <c r="AP25" s="245"/>
    </row>
    <row r="26" spans="2:42" s="254" customFormat="1" ht="158.4" x14ac:dyDescent="0.3">
      <c r="B26" s="209" t="e">
        <f>IF('Formulario PPGR1'!$F26="","",CONCATENATE('Formulario PPGR1'!$C26,".",'Formulario PPGR1'!$D26,".",'Formulario PPGR1'!$E26,".",#REF!))</f>
        <v>#REF!</v>
      </c>
      <c r="C26" s="209" t="e">
        <f>IF('Formulario PPGR1'!$F26="","",#REF!)</f>
        <v>#REF!</v>
      </c>
      <c r="D26" s="209" t="e">
        <f>IF('Formulario PPGR1'!$F26="","",#REF!)</f>
        <v>#REF!</v>
      </c>
      <c r="E26" s="209" t="e">
        <f>IF('Formulario PPGR1'!$F26="","",#REF!)</f>
        <v>#REF!</v>
      </c>
      <c r="F26" s="259" t="s">
        <v>110</v>
      </c>
      <c r="G26" s="234" t="str" cm="1">
        <f t="array" ref="G26">_xlfn.XLOOKUP($F26,LE_tbl[[#All],[Ls_LinesEstategica]],LE_tbl[[#All],[Le_code]],"",0)</f>
        <v>LE.1</v>
      </c>
      <c r="H26" s="259" t="s">
        <v>111</v>
      </c>
      <c r="I26" s="234" t="str">
        <f>_xlfn.XLOOKUP($H26,Obj!$D$122:$D$134,Obj!$E$122:$E$134,"",0)</f>
        <v>Obj1.1</v>
      </c>
      <c r="J26" s="270" t="s">
        <v>166</v>
      </c>
      <c r="K26" s="287" t="s">
        <v>167</v>
      </c>
      <c r="L26" s="259" t="s">
        <v>168</v>
      </c>
      <c r="M26" s="259" t="s">
        <v>115</v>
      </c>
      <c r="N26" s="694" t="s">
        <v>169</v>
      </c>
      <c r="O26" s="694">
        <v>44.4</v>
      </c>
      <c r="P26" s="209"/>
      <c r="Q26" s="288" t="s">
        <v>170</v>
      </c>
      <c r="R26" s="244"/>
      <c r="S26" s="244"/>
      <c r="T26" s="244"/>
      <c r="U26" s="244"/>
      <c r="V26" s="244"/>
      <c r="W26" s="244"/>
      <c r="X26" s="244"/>
      <c r="Y26" s="244"/>
      <c r="Z26" s="244"/>
      <c r="AA26" s="244"/>
      <c r="AB26" s="244"/>
      <c r="AC26" s="244"/>
      <c r="AD26" s="244"/>
      <c r="AE26" s="245"/>
      <c r="AF26" s="245"/>
      <c r="AG26" s="245"/>
      <c r="AH26" s="245"/>
      <c r="AI26" s="245"/>
      <c r="AJ26" s="245"/>
      <c r="AK26" s="245"/>
      <c r="AL26" s="245"/>
      <c r="AM26" s="245"/>
      <c r="AN26" s="245"/>
      <c r="AO26" s="245"/>
      <c r="AP26" s="245"/>
    </row>
    <row r="27" spans="2:42" s="254" customFormat="1" ht="39.6" x14ac:dyDescent="0.3">
      <c r="B27" s="209" t="str">
        <f>IF('Formulario PPGR1'!$F27="","",CONCATENATE('Formulario PPGR1'!$C27,".",'Formulario PPGR1'!$D27,".",'Formulario PPGR1'!$E27,".",#REF!))</f>
        <v/>
      </c>
      <c r="C27" s="209" t="str">
        <f>IF('Formulario PPGR1'!$F27="","",#REF!)</f>
        <v/>
      </c>
      <c r="D27" s="209" t="str">
        <f>IF('Formulario PPGR1'!$F27="","",#REF!)</f>
        <v/>
      </c>
      <c r="E27" s="209" t="str">
        <f>IF('Formulario PPGR1'!$F27="","",#REF!)</f>
        <v/>
      </c>
      <c r="F27" s="259"/>
      <c r="G27" s="234" t="str" cm="1">
        <f t="array" ref="G27">_xlfn.XLOOKUP($F27,LE_tbl[[#All],[Ls_LinesEstategica]],LE_tbl[[#All],[Le_code]],"",0)</f>
        <v/>
      </c>
      <c r="H27" s="259"/>
      <c r="I27" s="234" t="str">
        <f>_xlfn.XLOOKUP($H27,Obj!$D$122:$D$134,Obj!$E$122:$E$134,"",0)</f>
        <v/>
      </c>
      <c r="J27" s="259"/>
      <c r="K27" s="259"/>
      <c r="L27" s="259" t="s">
        <v>171</v>
      </c>
      <c r="M27" s="259" t="s">
        <v>115</v>
      </c>
      <c r="N27" s="694" t="s">
        <v>172</v>
      </c>
      <c r="O27" s="694">
        <v>17.600000000000001</v>
      </c>
      <c r="P27" s="209"/>
      <c r="Q27" s="288" t="s">
        <v>173</v>
      </c>
      <c r="R27" s="244"/>
      <c r="S27" s="244"/>
      <c r="T27" s="244"/>
      <c r="U27" s="244"/>
      <c r="V27" s="244"/>
      <c r="W27" s="244"/>
      <c r="X27" s="244"/>
      <c r="Y27" s="244"/>
      <c r="Z27" s="244"/>
      <c r="AA27" s="244"/>
      <c r="AB27" s="244"/>
      <c r="AC27" s="244"/>
      <c r="AD27" s="244"/>
      <c r="AE27" s="245"/>
      <c r="AF27" s="245"/>
      <c r="AG27" s="245"/>
      <c r="AH27" s="245"/>
      <c r="AI27" s="245"/>
      <c r="AJ27" s="245"/>
      <c r="AK27" s="245"/>
      <c r="AL27" s="245"/>
      <c r="AM27" s="245"/>
      <c r="AN27" s="245"/>
      <c r="AO27" s="245"/>
      <c r="AP27" s="245"/>
    </row>
    <row r="28" spans="2:42" s="254" customFormat="1" ht="52.8" x14ac:dyDescent="0.3">
      <c r="B28" s="209" t="str">
        <f>IF('Formulario PPGR1'!$F28="","",CONCATENATE('Formulario PPGR1'!$C28,".",'Formulario PPGR1'!$D28,".",'Formulario PPGR1'!$E28,".",#REF!))</f>
        <v/>
      </c>
      <c r="C28" s="209" t="str">
        <f>IF('Formulario PPGR1'!$F28="","",#REF!)</f>
        <v/>
      </c>
      <c r="D28" s="209" t="str">
        <f>IF('Formulario PPGR1'!$F28="","",#REF!)</f>
        <v/>
      </c>
      <c r="E28" s="209" t="str">
        <f>IF('Formulario PPGR1'!$F28="","",#REF!)</f>
        <v/>
      </c>
      <c r="F28" s="259"/>
      <c r="G28" s="234" t="str" cm="1">
        <f t="array" ref="G28">_xlfn.XLOOKUP($F28,LE_tbl[[#All],[Ls_LinesEstategica]],LE_tbl[[#All],[Le_code]],"",0)</f>
        <v/>
      </c>
      <c r="H28" s="259"/>
      <c r="I28" s="234" t="str">
        <f>_xlfn.XLOOKUP($H28,Obj!$D$122:$D$134,Obj!$E$122:$E$134,"",0)</f>
        <v/>
      </c>
      <c r="J28" s="259"/>
      <c r="K28" s="259"/>
      <c r="L28" s="259" t="s">
        <v>174</v>
      </c>
      <c r="M28" s="259" t="s">
        <v>115</v>
      </c>
      <c r="N28" s="694" t="s">
        <v>175</v>
      </c>
      <c r="O28" s="694">
        <v>25</v>
      </c>
      <c r="P28" s="209"/>
      <c r="Q28" s="288" t="s">
        <v>176</v>
      </c>
      <c r="R28" s="244"/>
      <c r="S28" s="244"/>
      <c r="T28" s="244"/>
      <c r="U28" s="244"/>
      <c r="V28" s="244"/>
      <c r="W28" s="244"/>
      <c r="X28" s="244"/>
      <c r="Y28" s="244"/>
      <c r="Z28" s="244"/>
      <c r="AA28" s="244"/>
      <c r="AB28" s="244"/>
      <c r="AC28" s="244"/>
      <c r="AD28" s="244"/>
      <c r="AE28" s="245"/>
      <c r="AF28" s="245"/>
      <c r="AG28" s="245"/>
      <c r="AH28" s="245"/>
      <c r="AI28" s="245"/>
      <c r="AJ28" s="245"/>
      <c r="AK28" s="245"/>
      <c r="AL28" s="245"/>
      <c r="AM28" s="245"/>
      <c r="AN28" s="245"/>
      <c r="AO28" s="245"/>
      <c r="AP28" s="245"/>
    </row>
    <row r="29" spans="2:42" s="254" customFormat="1" ht="52.8" x14ac:dyDescent="0.3">
      <c r="B29" s="209" t="str">
        <f>IF('Formulario PPGR1'!$F29="","",CONCATENATE('Formulario PPGR1'!$C29,".",'Formulario PPGR1'!$D29,".",'Formulario PPGR1'!$E29,".",#REF!))</f>
        <v/>
      </c>
      <c r="C29" s="209" t="str">
        <f>IF('Formulario PPGR1'!$F29="","",#REF!)</f>
        <v/>
      </c>
      <c r="D29" s="209" t="str">
        <f>IF('Formulario PPGR1'!$F29="","",#REF!)</f>
        <v/>
      </c>
      <c r="E29" s="209" t="str">
        <f>IF('Formulario PPGR1'!$F29="","",#REF!)</f>
        <v/>
      </c>
      <c r="F29" s="259"/>
      <c r="G29" s="234" t="str" cm="1">
        <f t="array" ref="G29">_xlfn.XLOOKUP($F29,LE_tbl[[#All],[Ls_LinesEstategica]],LE_tbl[[#All],[Le_code]],"",0)</f>
        <v/>
      </c>
      <c r="H29" s="259"/>
      <c r="I29" s="234" t="str">
        <f>_xlfn.XLOOKUP($H29,Obj!$D$122:$D$134,Obj!$E$122:$E$134,"",0)</f>
        <v/>
      </c>
      <c r="J29" s="259"/>
      <c r="K29" s="287" t="s">
        <v>177</v>
      </c>
      <c r="L29" s="259" t="s">
        <v>178</v>
      </c>
      <c r="M29" s="259" t="s">
        <v>115</v>
      </c>
      <c r="N29" s="694" t="s">
        <v>179</v>
      </c>
      <c r="O29" s="694">
        <v>95</v>
      </c>
      <c r="P29" s="209"/>
      <c r="Q29" s="288" t="s">
        <v>180</v>
      </c>
      <c r="R29" s="244"/>
      <c r="S29" s="244"/>
      <c r="T29" s="244"/>
      <c r="U29" s="244"/>
      <c r="V29" s="244"/>
      <c r="W29" s="244"/>
      <c r="X29" s="244"/>
      <c r="Y29" s="244"/>
      <c r="Z29" s="244"/>
      <c r="AA29" s="244"/>
      <c r="AB29" s="244"/>
      <c r="AC29" s="244"/>
      <c r="AD29" s="244"/>
      <c r="AE29" s="245"/>
      <c r="AF29" s="245"/>
      <c r="AG29" s="245"/>
      <c r="AH29" s="245"/>
      <c r="AI29" s="245"/>
      <c r="AJ29" s="245"/>
      <c r="AK29" s="245"/>
      <c r="AL29" s="245"/>
      <c r="AM29" s="245"/>
      <c r="AN29" s="245"/>
      <c r="AO29" s="245"/>
      <c r="AP29" s="245"/>
    </row>
    <row r="30" spans="2:42" s="254" customFormat="1" ht="39.6" x14ac:dyDescent="0.3">
      <c r="B30" s="209" t="str">
        <f>IF('Formulario PPGR1'!$F30="","",CONCATENATE('Formulario PPGR1'!$C30,".",'Formulario PPGR1'!$D30,".",'Formulario PPGR1'!$E30,".",#REF!))</f>
        <v/>
      </c>
      <c r="C30" s="209" t="str">
        <f>IF('Formulario PPGR1'!$F30="","",#REF!)</f>
        <v/>
      </c>
      <c r="D30" s="209" t="str">
        <f>IF('Formulario PPGR1'!$F30="","",#REF!)</f>
        <v/>
      </c>
      <c r="E30" s="209" t="str">
        <f>IF('Formulario PPGR1'!$F30="","",#REF!)</f>
        <v/>
      </c>
      <c r="F30" s="259"/>
      <c r="G30" s="234" t="str" cm="1">
        <f t="array" ref="G30">_xlfn.XLOOKUP($F30,LE_tbl[[#All],[Ls_LinesEstategica]],LE_tbl[[#All],[Le_code]],"",0)</f>
        <v/>
      </c>
      <c r="H30" s="259"/>
      <c r="I30" s="234" t="str">
        <f>_xlfn.XLOOKUP($H30,Obj!$D$122:$D$134,Obj!$E$122:$E$134,"",0)</f>
        <v/>
      </c>
      <c r="J30" s="259"/>
      <c r="K30" s="259"/>
      <c r="L30" s="270" t="s">
        <v>181</v>
      </c>
      <c r="M30" s="259" t="s">
        <v>115</v>
      </c>
      <c r="N30" s="694" t="s">
        <v>182</v>
      </c>
      <c r="O30" s="694">
        <v>95</v>
      </c>
      <c r="P30" s="209"/>
      <c r="Q30" s="288" t="s">
        <v>180</v>
      </c>
      <c r="R30" s="244"/>
      <c r="S30" s="244"/>
      <c r="T30" s="244"/>
      <c r="U30" s="244"/>
      <c r="V30" s="244"/>
      <c r="W30" s="244"/>
      <c r="X30" s="244"/>
      <c r="Y30" s="244"/>
      <c r="Z30" s="244"/>
      <c r="AA30" s="244"/>
      <c r="AB30" s="244"/>
      <c r="AC30" s="244"/>
      <c r="AD30" s="244"/>
      <c r="AE30" s="245"/>
      <c r="AF30" s="245"/>
      <c r="AG30" s="245"/>
      <c r="AH30" s="245"/>
      <c r="AI30" s="245"/>
      <c r="AJ30" s="245"/>
      <c r="AK30" s="245"/>
      <c r="AL30" s="245"/>
      <c r="AM30" s="245"/>
      <c r="AN30" s="245"/>
      <c r="AO30" s="245"/>
      <c r="AP30" s="245"/>
    </row>
    <row r="31" spans="2:42" s="254" customFormat="1" ht="118.8" x14ac:dyDescent="0.3">
      <c r="B31" s="209" t="str">
        <f>IF('Formulario PPGR1'!$F31="","",CONCATENATE('Formulario PPGR1'!$C31,".",'Formulario PPGR1'!$D31,".",'Formulario PPGR1'!$E31,".",#REF!))</f>
        <v/>
      </c>
      <c r="C31" s="209" t="str">
        <f>IF('Formulario PPGR1'!$F31="","",#REF!)</f>
        <v/>
      </c>
      <c r="D31" s="209" t="str">
        <f>IF('Formulario PPGR1'!$F31="","",#REF!)</f>
        <v/>
      </c>
      <c r="E31" s="209" t="str">
        <f>IF('Formulario PPGR1'!$F31="","",#REF!)</f>
        <v/>
      </c>
      <c r="F31" s="259"/>
      <c r="G31" s="234" t="str" cm="1">
        <f t="array" ref="G31">_xlfn.XLOOKUP($F31,LE_tbl[[#All],[Ls_LinesEstategica]],LE_tbl[[#All],[Le_code]],"",0)</f>
        <v/>
      </c>
      <c r="H31" s="259"/>
      <c r="I31" s="234" t="str">
        <f>_xlfn.XLOOKUP($H31,Obj!$D$122:$D$134,Obj!$E$122:$E$134,"",0)</f>
        <v/>
      </c>
      <c r="J31" s="259"/>
      <c r="K31" s="287" t="s">
        <v>183</v>
      </c>
      <c r="L31" s="259" t="s">
        <v>184</v>
      </c>
      <c r="M31" s="259" t="s">
        <v>115</v>
      </c>
      <c r="N31" s="694" t="s">
        <v>185</v>
      </c>
      <c r="O31" s="694">
        <v>85</v>
      </c>
      <c r="P31" s="209"/>
      <c r="Q31" s="288" t="s">
        <v>163</v>
      </c>
      <c r="R31" s="244"/>
      <c r="S31" s="244"/>
      <c r="T31" s="244"/>
      <c r="U31" s="244"/>
      <c r="V31" s="244"/>
      <c r="W31" s="244"/>
      <c r="X31" s="244"/>
      <c r="Y31" s="244"/>
      <c r="Z31" s="244"/>
      <c r="AA31" s="244"/>
      <c r="AB31" s="244"/>
      <c r="AC31" s="244"/>
      <c r="AD31" s="244"/>
      <c r="AE31" s="245"/>
      <c r="AF31" s="245"/>
      <c r="AG31" s="245"/>
      <c r="AH31" s="245"/>
      <c r="AI31" s="245"/>
      <c r="AJ31" s="245"/>
      <c r="AK31" s="245"/>
      <c r="AL31" s="245"/>
      <c r="AM31" s="245"/>
      <c r="AN31" s="245"/>
      <c r="AO31" s="245"/>
      <c r="AP31" s="245"/>
    </row>
    <row r="32" spans="2:42" s="254" customFormat="1" ht="79.2" x14ac:dyDescent="0.3">
      <c r="B32" s="209" t="str">
        <f>IF('Formulario PPGR1'!$F32="","",CONCATENATE('Formulario PPGR1'!$C32,".",'Formulario PPGR1'!$D32,".",'Formulario PPGR1'!$E32,".",#REF!))</f>
        <v/>
      </c>
      <c r="C32" s="209" t="str">
        <f>IF('Formulario PPGR1'!$F32="","",#REF!)</f>
        <v/>
      </c>
      <c r="D32" s="209" t="str">
        <f>IF('Formulario PPGR1'!$F32="","",#REF!)</f>
        <v/>
      </c>
      <c r="E32" s="209" t="str">
        <f>IF('Formulario PPGR1'!$F32="","",#REF!)</f>
        <v/>
      </c>
      <c r="F32" s="259"/>
      <c r="G32" s="234" t="str" cm="1">
        <f t="array" ref="G32">_xlfn.XLOOKUP($F32,LE_tbl[[#All],[Ls_LinesEstategica]],LE_tbl[[#All],[Le_code]],"",0)</f>
        <v/>
      </c>
      <c r="H32" s="259"/>
      <c r="I32" s="234" t="str">
        <f>_xlfn.XLOOKUP($H32,Obj!$D$122:$D$134,Obj!$E$122:$E$134,"",0)</f>
        <v/>
      </c>
      <c r="J32" s="259"/>
      <c r="K32" s="259"/>
      <c r="L32" s="259" t="s">
        <v>186</v>
      </c>
      <c r="M32" s="259" t="s">
        <v>115</v>
      </c>
      <c r="N32" s="694" t="s">
        <v>187</v>
      </c>
      <c r="O32" s="694">
        <v>85</v>
      </c>
      <c r="P32" s="209"/>
      <c r="Q32" s="288" t="s">
        <v>163</v>
      </c>
      <c r="R32" s="244"/>
      <c r="S32" s="244"/>
      <c r="T32" s="244"/>
      <c r="U32" s="244"/>
      <c r="V32" s="244"/>
      <c r="W32" s="244"/>
      <c r="X32" s="244"/>
      <c r="Y32" s="244"/>
      <c r="Z32" s="244"/>
      <c r="AA32" s="244"/>
      <c r="AB32" s="244"/>
      <c r="AC32" s="244"/>
      <c r="AD32" s="244"/>
      <c r="AE32" s="245"/>
      <c r="AF32" s="245"/>
      <c r="AG32" s="245"/>
      <c r="AH32" s="245"/>
      <c r="AI32" s="245"/>
      <c r="AJ32" s="245"/>
      <c r="AK32" s="245"/>
      <c r="AL32" s="245"/>
      <c r="AM32" s="245"/>
      <c r="AN32" s="245"/>
      <c r="AO32" s="245"/>
      <c r="AP32" s="245"/>
    </row>
    <row r="33" spans="2:42" s="254" customFormat="1" ht="132" x14ac:dyDescent="0.3">
      <c r="B33" s="209" t="str">
        <f>IF('Formulario PPGR1'!$F33="","",CONCATENATE('Formulario PPGR1'!$C33,".",'Formulario PPGR1'!$D33,".",'Formulario PPGR1'!$E33,".",#REF!))</f>
        <v/>
      </c>
      <c r="C33" s="209" t="str">
        <f>IF('Formulario PPGR1'!$F33="","",#REF!)</f>
        <v/>
      </c>
      <c r="D33" s="209" t="str">
        <f>IF('Formulario PPGR1'!$F33="","",#REF!)</f>
        <v/>
      </c>
      <c r="E33" s="209" t="str">
        <f>IF('Formulario PPGR1'!$F33="","",#REF!)</f>
        <v/>
      </c>
      <c r="F33" s="259"/>
      <c r="G33" s="234" t="str" cm="1">
        <f t="array" ref="G33">_xlfn.XLOOKUP($F33,LE_tbl[[#All],[Ls_LinesEstategica]],LE_tbl[[#All],[Le_code]],"",0)</f>
        <v/>
      </c>
      <c r="H33" s="259"/>
      <c r="I33" s="234" t="str">
        <f>_xlfn.XLOOKUP($H33,Obj!$D$122:$D$134,Obj!$E$122:$E$134,"",0)</f>
        <v/>
      </c>
      <c r="J33" s="259"/>
      <c r="K33" s="287" t="s">
        <v>188</v>
      </c>
      <c r="L33" s="259" t="s">
        <v>189</v>
      </c>
      <c r="M33" s="259" t="s">
        <v>190</v>
      </c>
      <c r="N33" s="694" t="s">
        <v>191</v>
      </c>
      <c r="O33" s="694">
        <v>95</v>
      </c>
      <c r="P33" s="209"/>
      <c r="Q33" s="288" t="s">
        <v>163</v>
      </c>
      <c r="R33" s="244"/>
      <c r="S33" s="244"/>
      <c r="T33" s="244"/>
      <c r="U33" s="244"/>
      <c r="V33" s="244"/>
      <c r="W33" s="244"/>
      <c r="X33" s="244"/>
      <c r="Y33" s="244"/>
      <c r="Z33" s="244"/>
      <c r="AA33" s="244"/>
      <c r="AB33" s="244"/>
      <c r="AC33" s="244"/>
      <c r="AD33" s="244"/>
      <c r="AE33" s="245"/>
      <c r="AF33" s="245"/>
      <c r="AG33" s="245"/>
      <c r="AH33" s="245"/>
      <c r="AI33" s="245"/>
      <c r="AJ33" s="245"/>
      <c r="AK33" s="245"/>
      <c r="AL33" s="245"/>
      <c r="AM33" s="245"/>
      <c r="AN33" s="245"/>
      <c r="AO33" s="245"/>
      <c r="AP33" s="245"/>
    </row>
    <row r="34" spans="2:42" s="254" customFormat="1" ht="39.6" x14ac:dyDescent="0.3">
      <c r="B34" s="209" t="str">
        <f>IF('Formulario PPGR1'!$F34="","",CONCATENATE('Formulario PPGR1'!$C34,".",'Formulario PPGR1'!$D34,".",'Formulario PPGR1'!$E34,".",#REF!))</f>
        <v/>
      </c>
      <c r="C34" s="209" t="str">
        <f>IF('Formulario PPGR1'!$F34="","",#REF!)</f>
        <v/>
      </c>
      <c r="D34" s="209" t="str">
        <f>IF('Formulario PPGR1'!$F34="","",#REF!)</f>
        <v/>
      </c>
      <c r="E34" s="209" t="str">
        <f>IF('Formulario PPGR1'!$F34="","",#REF!)</f>
        <v/>
      </c>
      <c r="F34" s="259"/>
      <c r="G34" s="234" t="str" cm="1">
        <f t="array" ref="G34">_xlfn.XLOOKUP($F34,LE_tbl[[#All],[Ls_LinesEstategica]],LE_tbl[[#All],[Le_code]],"",0)</f>
        <v/>
      </c>
      <c r="H34" s="259"/>
      <c r="I34" s="234" t="str">
        <f>_xlfn.XLOOKUP($H34,Obj!$D$122:$D$134,Obj!$E$122:$E$134,"",0)</f>
        <v/>
      </c>
      <c r="J34" s="259"/>
      <c r="K34" s="259"/>
      <c r="L34" s="259" t="s">
        <v>192</v>
      </c>
      <c r="M34" s="259" t="s">
        <v>115</v>
      </c>
      <c r="N34" s="694" t="s">
        <v>193</v>
      </c>
      <c r="O34" s="694">
        <v>95</v>
      </c>
      <c r="P34" s="209"/>
      <c r="Q34" s="288" t="s">
        <v>163</v>
      </c>
      <c r="R34" s="244"/>
      <c r="S34" s="244"/>
      <c r="T34" s="244"/>
      <c r="U34" s="244"/>
      <c r="V34" s="244"/>
      <c r="W34" s="244"/>
      <c r="X34" s="244"/>
      <c r="Y34" s="244"/>
      <c r="Z34" s="244"/>
      <c r="AA34" s="244"/>
      <c r="AB34" s="244"/>
      <c r="AC34" s="244"/>
      <c r="AD34" s="244"/>
      <c r="AE34" s="245"/>
      <c r="AF34" s="245"/>
      <c r="AG34" s="245"/>
      <c r="AH34" s="245"/>
      <c r="AI34" s="245"/>
      <c r="AJ34" s="245"/>
      <c r="AK34" s="245"/>
      <c r="AL34" s="245"/>
      <c r="AM34" s="245"/>
      <c r="AN34" s="245"/>
      <c r="AO34" s="245"/>
      <c r="AP34" s="245"/>
    </row>
    <row r="35" spans="2:42" s="254" customFormat="1" ht="158.4" x14ac:dyDescent="0.3">
      <c r="B35" s="209" t="e">
        <f>IF('Formulario PPGR1'!$F35="","",CONCATENATE('Formulario PPGR1'!$C35,".",'Formulario PPGR1'!$D35,".",'Formulario PPGR1'!$E35,".",#REF!))</f>
        <v>#REF!</v>
      </c>
      <c r="C35" s="209" t="e">
        <f>IF('Formulario PPGR1'!$F35="","",#REF!)</f>
        <v>#REF!</v>
      </c>
      <c r="D35" s="209" t="e">
        <f>IF('Formulario PPGR1'!$F35="","",#REF!)</f>
        <v>#REF!</v>
      </c>
      <c r="E35" s="209" t="e">
        <f>IF('Formulario PPGR1'!$F35="","",#REF!)</f>
        <v>#REF!</v>
      </c>
      <c r="F35" s="233" t="s">
        <v>110</v>
      </c>
      <c r="G35" s="234" t="str" cm="1">
        <f t="array" ref="G35">_xlfn.XLOOKUP($F35,LE_tbl[[#All],[Ls_LinesEstategica]],LE_tbl[[#All],[Le_code]],"",0)</f>
        <v>LE.1</v>
      </c>
      <c r="H35" s="233" t="s">
        <v>194</v>
      </c>
      <c r="I35" s="234" t="str">
        <f>_xlfn.XLOOKUP($H35,Obj!$D$122:$D$134,Obj!$E$122:$E$134,"",0)</f>
        <v>Obj1.2</v>
      </c>
      <c r="J35" s="233" t="s">
        <v>195</v>
      </c>
      <c r="K35" s="289" t="s">
        <v>196</v>
      </c>
      <c r="L35" s="233" t="s">
        <v>197</v>
      </c>
      <c r="M35" s="233" t="s">
        <v>115</v>
      </c>
      <c r="N35" s="650" t="s">
        <v>198</v>
      </c>
      <c r="O35" s="650">
        <v>30</v>
      </c>
      <c r="P35" s="235"/>
      <c r="Q35" s="235" t="s">
        <v>199</v>
      </c>
      <c r="R35" s="244"/>
      <c r="S35" s="244"/>
      <c r="T35" s="244"/>
      <c r="U35" s="244"/>
      <c r="V35" s="244"/>
      <c r="W35" s="244"/>
      <c r="X35" s="244"/>
      <c r="Y35" s="244"/>
      <c r="Z35" s="244"/>
      <c r="AA35" s="244"/>
      <c r="AB35" s="244"/>
      <c r="AC35" s="244"/>
      <c r="AD35" s="244"/>
      <c r="AE35" s="245"/>
      <c r="AF35" s="245"/>
      <c r="AG35" s="245"/>
      <c r="AH35" s="245"/>
      <c r="AI35" s="245"/>
      <c r="AJ35" s="245"/>
      <c r="AK35" s="245"/>
      <c r="AL35" s="245"/>
      <c r="AM35" s="245"/>
      <c r="AN35" s="245"/>
      <c r="AO35" s="245"/>
      <c r="AP35" s="245"/>
    </row>
    <row r="36" spans="2:42" s="254" customFormat="1" ht="66" x14ac:dyDescent="0.3">
      <c r="B36" s="209" t="str">
        <f>IF('Formulario PPGR1'!$F36="","",CONCATENATE('Formulario PPGR1'!$C36,".",'Formulario PPGR1'!$D36,".",'Formulario PPGR1'!$E36,".",#REF!))</f>
        <v/>
      </c>
      <c r="C36" s="209" t="str">
        <f>IF('Formulario PPGR1'!$F36="","",#REF!)</f>
        <v/>
      </c>
      <c r="D36" s="209" t="str">
        <f>IF('Formulario PPGR1'!$F36="","",#REF!)</f>
        <v/>
      </c>
      <c r="E36" s="209" t="str">
        <f>IF('Formulario PPGR1'!$F36="","",#REF!)</f>
        <v/>
      </c>
      <c r="F36" s="233"/>
      <c r="G36" s="234" t="str" cm="1">
        <f t="array" ref="G36">_xlfn.XLOOKUP($F36,LE_tbl[[#All],[Ls_LinesEstategica]],LE_tbl[[#All],[Le_code]],"",0)</f>
        <v/>
      </c>
      <c r="H36" s="233"/>
      <c r="I36" s="234" t="str">
        <f>_xlfn.XLOOKUP($H36,Obj!$D$122:$D$134,Obj!$E$122:$E$134,"",0)</f>
        <v/>
      </c>
      <c r="J36" s="233"/>
      <c r="K36" s="290" t="s">
        <v>200</v>
      </c>
      <c r="L36" s="233" t="s">
        <v>201</v>
      </c>
      <c r="M36" s="233" t="s">
        <v>115</v>
      </c>
      <c r="N36" s="650">
        <v>88</v>
      </c>
      <c r="O36" s="650">
        <v>95</v>
      </c>
      <c r="P36" s="208"/>
      <c r="Q36" s="235" t="s">
        <v>202</v>
      </c>
      <c r="R36" s="244"/>
      <c r="S36" s="244"/>
      <c r="T36" s="244"/>
      <c r="U36" s="244"/>
      <c r="V36" s="244"/>
      <c r="W36" s="244"/>
      <c r="X36" s="244"/>
      <c r="Y36" s="244"/>
      <c r="Z36" s="244"/>
      <c r="AA36" s="244"/>
      <c r="AB36" s="244"/>
      <c r="AC36" s="244"/>
      <c r="AD36" s="244"/>
      <c r="AE36" s="245"/>
      <c r="AF36" s="245"/>
      <c r="AG36" s="245"/>
      <c r="AH36" s="245"/>
      <c r="AI36" s="245"/>
      <c r="AJ36" s="245"/>
      <c r="AK36" s="245"/>
      <c r="AL36" s="245"/>
      <c r="AM36" s="245"/>
      <c r="AN36" s="245"/>
      <c r="AO36" s="245"/>
      <c r="AP36" s="245"/>
    </row>
    <row r="37" spans="2:42" s="254" customFormat="1" ht="66" x14ac:dyDescent="0.3">
      <c r="B37" s="209" t="str">
        <f>IF('Formulario PPGR1'!$F37="","",CONCATENATE('Formulario PPGR1'!$C37,".",'Formulario PPGR1'!$D37,".",'Formulario PPGR1'!$E37,".",#REF!))</f>
        <v/>
      </c>
      <c r="C37" s="209" t="str">
        <f>IF('Formulario PPGR1'!$F37="","",#REF!)</f>
        <v/>
      </c>
      <c r="D37" s="209" t="str">
        <f>IF('Formulario PPGR1'!$F37="","",#REF!)</f>
        <v/>
      </c>
      <c r="E37" s="209" t="str">
        <f>IF('Formulario PPGR1'!$F37="","",#REF!)</f>
        <v/>
      </c>
      <c r="F37" s="259"/>
      <c r="G37" s="234" t="str" cm="1">
        <f t="array" ref="G37">_xlfn.XLOOKUP($F37,LE_tbl[[#All],[Ls_LinesEstategica]],LE_tbl[[#All],[Le_code]],"",0)</f>
        <v/>
      </c>
      <c r="H37" s="259"/>
      <c r="I37" s="234" t="str">
        <f>_xlfn.XLOOKUP($H37,Obj!$D$122:$D$134,Obj!$E$122:$E$134,"",0)</f>
        <v/>
      </c>
      <c r="J37" s="259"/>
      <c r="K37" s="287" t="s">
        <v>203</v>
      </c>
      <c r="L37" s="259" t="s">
        <v>204</v>
      </c>
      <c r="M37" s="259" t="s">
        <v>115</v>
      </c>
      <c r="N37" s="694" t="s">
        <v>205</v>
      </c>
      <c r="O37" s="694">
        <v>30</v>
      </c>
      <c r="P37" s="209"/>
      <c r="Q37" s="288" t="s">
        <v>206</v>
      </c>
      <c r="R37" s="244"/>
      <c r="S37" s="244"/>
      <c r="T37" s="244"/>
      <c r="U37" s="244"/>
      <c r="V37" s="244"/>
      <c r="W37" s="244"/>
      <c r="X37" s="244"/>
      <c r="Y37" s="244"/>
      <c r="Z37" s="244"/>
      <c r="AA37" s="244"/>
      <c r="AB37" s="244"/>
      <c r="AC37" s="244"/>
      <c r="AD37" s="244"/>
      <c r="AE37" s="245"/>
      <c r="AF37" s="245"/>
      <c r="AG37" s="245"/>
      <c r="AH37" s="245"/>
      <c r="AI37" s="245"/>
      <c r="AJ37" s="245"/>
      <c r="AK37" s="245"/>
      <c r="AL37" s="245"/>
      <c r="AM37" s="245"/>
      <c r="AN37" s="245"/>
      <c r="AO37" s="245"/>
      <c r="AP37" s="245"/>
    </row>
    <row r="38" spans="2:42" s="254" customFormat="1" ht="66" x14ac:dyDescent="0.3">
      <c r="B38" s="209" t="e">
        <f>IF('Formulario PPGR1'!$F38="","",CONCATENATE('Formulario PPGR1'!$C38,".",'Formulario PPGR1'!$D38,".",'Formulario PPGR1'!$E38,".",#REF!))</f>
        <v>#REF!</v>
      </c>
      <c r="C38" s="209" t="e">
        <f>IF('Formulario PPGR1'!$F38="","",#REF!)</f>
        <v>#REF!</v>
      </c>
      <c r="D38" s="209" t="e">
        <f>IF('Formulario PPGR1'!$F38="","",#REF!)</f>
        <v>#REF!</v>
      </c>
      <c r="E38" s="209" t="e">
        <f>IF('Formulario PPGR1'!$F38="","",#REF!)</f>
        <v>#REF!</v>
      </c>
      <c r="F38" s="259" t="s">
        <v>110</v>
      </c>
      <c r="G38" s="234" t="str" cm="1">
        <f t="array" ref="G38">_xlfn.XLOOKUP($F38,LE_tbl[[#All],[Ls_LinesEstategica]],LE_tbl[[#All],[Le_code]],"",0)</f>
        <v>LE.1</v>
      </c>
      <c r="H38" s="259" t="s">
        <v>194</v>
      </c>
      <c r="I38" s="234" t="str">
        <f>_xlfn.XLOOKUP($H38,Obj!$D$122:$D$134,Obj!$E$122:$E$134,"",0)</f>
        <v>Obj1.2</v>
      </c>
      <c r="J38" s="259" t="s">
        <v>207</v>
      </c>
      <c r="K38" s="287" t="s">
        <v>208</v>
      </c>
      <c r="L38" s="259" t="s">
        <v>209</v>
      </c>
      <c r="M38" s="259" t="s">
        <v>115</v>
      </c>
      <c r="N38" s="694" t="s">
        <v>124</v>
      </c>
      <c r="O38" s="694">
        <v>45</v>
      </c>
      <c r="P38" s="209"/>
      <c r="Q38" s="288" t="s">
        <v>135</v>
      </c>
      <c r="R38" s="244"/>
      <c r="S38" s="244"/>
      <c r="T38" s="244"/>
      <c r="U38" s="244"/>
      <c r="V38" s="244"/>
      <c r="W38" s="244"/>
      <c r="X38" s="244"/>
      <c r="Y38" s="244"/>
      <c r="Z38" s="244"/>
      <c r="AA38" s="244"/>
      <c r="AB38" s="244"/>
      <c r="AC38" s="244"/>
      <c r="AD38" s="244"/>
      <c r="AE38" s="245"/>
      <c r="AF38" s="245"/>
      <c r="AG38" s="245"/>
      <c r="AH38" s="245"/>
      <c r="AI38" s="245"/>
      <c r="AJ38" s="245"/>
      <c r="AK38" s="245"/>
      <c r="AL38" s="245"/>
      <c r="AM38" s="245"/>
      <c r="AN38" s="245"/>
      <c r="AO38" s="245"/>
      <c r="AP38" s="245"/>
    </row>
    <row r="39" spans="2:42" s="254" customFormat="1" ht="52.8" x14ac:dyDescent="0.3">
      <c r="B39" s="209" t="str">
        <f>IF('Formulario PPGR1'!$F39="","",CONCATENATE('Formulario PPGR1'!$C39,".",'Formulario PPGR1'!$D39,".",'Formulario PPGR1'!$E39,".",#REF!))</f>
        <v/>
      </c>
      <c r="C39" s="209" t="str">
        <f>IF('Formulario PPGR1'!$F39="","",#REF!)</f>
        <v/>
      </c>
      <c r="D39" s="209" t="str">
        <f>IF('Formulario PPGR1'!$F39="","",#REF!)</f>
        <v/>
      </c>
      <c r="E39" s="209" t="str">
        <f>IF('Formulario PPGR1'!$F39="","",#REF!)</f>
        <v/>
      </c>
      <c r="F39" s="259"/>
      <c r="G39" s="234" t="str" cm="1">
        <f t="array" ref="G39">_xlfn.XLOOKUP($F39,LE_tbl[[#All],[Ls_LinesEstategica]],LE_tbl[[#All],[Le_code]],"",0)</f>
        <v/>
      </c>
      <c r="H39" s="259"/>
      <c r="I39" s="234" t="str">
        <f>_xlfn.XLOOKUP($H39,Obj!$D$122:$D$134,Obj!$E$122:$E$134,"",0)</f>
        <v/>
      </c>
      <c r="J39" s="259"/>
      <c r="K39" s="287" t="s">
        <v>210</v>
      </c>
      <c r="L39" s="259" t="s">
        <v>211</v>
      </c>
      <c r="M39" s="259" t="s">
        <v>115</v>
      </c>
      <c r="N39" s="694" t="s">
        <v>124</v>
      </c>
      <c r="O39" s="694">
        <v>35</v>
      </c>
      <c r="P39" s="209"/>
      <c r="Q39" s="288" t="s">
        <v>163</v>
      </c>
      <c r="R39" s="244"/>
      <c r="S39" s="244"/>
      <c r="T39" s="244"/>
      <c r="U39" s="244"/>
      <c r="V39" s="244"/>
      <c r="W39" s="244"/>
      <c r="X39" s="244"/>
      <c r="Y39" s="244"/>
      <c r="Z39" s="244"/>
      <c r="AA39" s="244"/>
      <c r="AB39" s="244"/>
      <c r="AC39" s="244"/>
      <c r="AD39" s="244"/>
      <c r="AE39" s="245"/>
      <c r="AF39" s="245"/>
      <c r="AG39" s="245"/>
      <c r="AH39" s="245"/>
      <c r="AI39" s="245"/>
      <c r="AJ39" s="245"/>
      <c r="AK39" s="245"/>
      <c r="AL39" s="245"/>
      <c r="AM39" s="245"/>
      <c r="AN39" s="245"/>
      <c r="AO39" s="245"/>
      <c r="AP39" s="245"/>
    </row>
    <row r="40" spans="2:42" s="254" customFormat="1" ht="52.8" x14ac:dyDescent="0.3">
      <c r="B40" s="209" t="e">
        <f>IF('Formulario PPGR1'!$F40="","",CONCATENATE('Formulario PPGR1'!$C40,".",'Formulario PPGR1'!$D40,".",'Formulario PPGR1'!$E40,".",#REF!))</f>
        <v>#REF!</v>
      </c>
      <c r="C40" s="209" t="e">
        <f>IF('Formulario PPGR1'!$F40="","",#REF!)</f>
        <v>#REF!</v>
      </c>
      <c r="D40" s="209" t="e">
        <f>IF('Formulario PPGR1'!$F40="","",#REF!)</f>
        <v>#REF!</v>
      </c>
      <c r="E40" s="209" t="e">
        <f>IF('Formulario PPGR1'!$F40="","",#REF!)</f>
        <v>#REF!</v>
      </c>
      <c r="F40" s="233" t="s">
        <v>110</v>
      </c>
      <c r="G40" s="234" t="str" cm="1">
        <f t="array" ref="G40">_xlfn.XLOOKUP($F40,LE_tbl[[#All],[Ls_LinesEstategica]],LE_tbl[[#All],[Le_code]],"",0)</f>
        <v>LE.1</v>
      </c>
      <c r="H40" s="233" t="s">
        <v>194</v>
      </c>
      <c r="I40" s="234" t="str">
        <f>_xlfn.XLOOKUP($H40,Obj!$D$122:$D$134,Obj!$E$122:$E$134,"",0)</f>
        <v>Obj1.2</v>
      </c>
      <c r="J40" s="233" t="s">
        <v>212</v>
      </c>
      <c r="K40" s="289" t="s">
        <v>213</v>
      </c>
      <c r="L40" s="233" t="s">
        <v>214</v>
      </c>
      <c r="M40" s="233" t="s">
        <v>115</v>
      </c>
      <c r="N40" s="650" t="s">
        <v>124</v>
      </c>
      <c r="O40" s="650">
        <v>45</v>
      </c>
      <c r="P40" s="235"/>
      <c r="Q40" s="235" t="s">
        <v>215</v>
      </c>
      <c r="R40" s="244"/>
      <c r="S40" s="244"/>
      <c r="T40" s="244"/>
      <c r="U40" s="244"/>
      <c r="V40" s="244"/>
      <c r="W40" s="244"/>
      <c r="X40" s="244"/>
      <c r="Y40" s="244"/>
      <c r="Z40" s="244"/>
      <c r="AA40" s="244"/>
      <c r="AB40" s="244"/>
      <c r="AC40" s="244"/>
      <c r="AD40" s="244"/>
      <c r="AE40" s="245"/>
      <c r="AF40" s="245"/>
      <c r="AG40" s="245"/>
      <c r="AH40" s="245"/>
      <c r="AI40" s="245"/>
      <c r="AJ40" s="245"/>
      <c r="AK40" s="245"/>
      <c r="AL40" s="245"/>
      <c r="AM40" s="245"/>
      <c r="AN40" s="245"/>
      <c r="AO40" s="245"/>
      <c r="AP40" s="245"/>
    </row>
    <row r="41" spans="2:42" s="254" customFormat="1" ht="26.4" x14ac:dyDescent="0.3">
      <c r="B41" s="209" t="str">
        <f>IF('Formulario PPGR1'!$F41="","",CONCATENATE('Formulario PPGR1'!$C41,".",'Formulario PPGR1'!$D41,".",'Formulario PPGR1'!$E41,".",#REF!))</f>
        <v/>
      </c>
      <c r="C41" s="209" t="str">
        <f>IF('Formulario PPGR1'!$F41="","",#REF!)</f>
        <v/>
      </c>
      <c r="D41" s="209" t="str">
        <f>IF('Formulario PPGR1'!$F41="","",#REF!)</f>
        <v/>
      </c>
      <c r="E41" s="209" t="str">
        <f>IF('Formulario PPGR1'!$F41="","",#REF!)</f>
        <v/>
      </c>
      <c r="F41" s="259"/>
      <c r="G41" s="234" t="str" cm="1">
        <f t="array" ref="G41">_xlfn.XLOOKUP($F41,LE_tbl[[#All],[Ls_LinesEstategica]],LE_tbl[[#All],[Le_code]],"",0)</f>
        <v/>
      </c>
      <c r="H41" s="259"/>
      <c r="I41" s="234" t="str">
        <f>_xlfn.XLOOKUP($H41,Obj!$D$122:$D$134,Obj!$E$122:$E$134,"",0)</f>
        <v/>
      </c>
      <c r="J41" s="259"/>
      <c r="K41" s="259"/>
      <c r="L41" s="259" t="s">
        <v>216</v>
      </c>
      <c r="M41" s="259" t="s">
        <v>115</v>
      </c>
      <c r="N41" s="694" t="s">
        <v>124</v>
      </c>
      <c r="O41" s="694">
        <v>25</v>
      </c>
      <c r="P41" s="209"/>
      <c r="Q41" s="235" t="s">
        <v>215</v>
      </c>
      <c r="R41" s="244"/>
      <c r="S41" s="244"/>
      <c r="T41" s="244"/>
      <c r="U41" s="244"/>
      <c r="V41" s="244"/>
      <c r="W41" s="244"/>
      <c r="X41" s="244"/>
      <c r="Y41" s="244"/>
      <c r="Z41" s="244"/>
      <c r="AA41" s="244"/>
      <c r="AB41" s="244"/>
      <c r="AC41" s="244"/>
      <c r="AD41" s="244"/>
      <c r="AE41" s="245"/>
      <c r="AF41" s="245"/>
      <c r="AG41" s="245"/>
      <c r="AH41" s="245"/>
      <c r="AI41" s="245"/>
      <c r="AJ41" s="245"/>
      <c r="AK41" s="245"/>
      <c r="AL41" s="245"/>
      <c r="AM41" s="245"/>
      <c r="AN41" s="245"/>
      <c r="AO41" s="245"/>
      <c r="AP41" s="245"/>
    </row>
    <row r="42" spans="2:42" s="254" customFormat="1" ht="66" x14ac:dyDescent="0.3">
      <c r="B42" s="209" t="str">
        <f>IF('Formulario PPGR1'!$F42="","",CONCATENATE('Formulario PPGR1'!$C42,".",'Formulario PPGR1'!$D42,".",'Formulario PPGR1'!$E42,".",#REF!))</f>
        <v/>
      </c>
      <c r="C42" s="209" t="str">
        <f>IF('Formulario PPGR1'!$F42="","",#REF!)</f>
        <v/>
      </c>
      <c r="D42" s="209" t="str">
        <f>IF('Formulario PPGR1'!$F42="","",#REF!)</f>
        <v/>
      </c>
      <c r="E42" s="209" t="str">
        <f>IF('Formulario PPGR1'!$F42="","",#REF!)</f>
        <v/>
      </c>
      <c r="F42" s="259"/>
      <c r="G42" s="234" t="str" cm="1">
        <f t="array" ref="G42">_xlfn.XLOOKUP($F42,LE_tbl[[#All],[Ls_LinesEstategica]],LE_tbl[[#All],[Le_code]],"",0)</f>
        <v/>
      </c>
      <c r="H42" s="259"/>
      <c r="I42" s="234" t="str">
        <f>_xlfn.XLOOKUP($H42,Obj!$D$122:$D$134,Obj!$E$122:$E$134,"",0)</f>
        <v/>
      </c>
      <c r="J42" s="259"/>
      <c r="K42" s="287" t="s">
        <v>217</v>
      </c>
      <c r="L42" s="259" t="s">
        <v>218</v>
      </c>
      <c r="M42" s="259" t="s">
        <v>219</v>
      </c>
      <c r="N42" s="694" t="s">
        <v>220</v>
      </c>
      <c r="O42" s="694" t="s">
        <v>221</v>
      </c>
      <c r="P42" s="209"/>
      <c r="Q42" s="288" t="s">
        <v>222</v>
      </c>
      <c r="R42" s="244"/>
      <c r="S42" s="244"/>
      <c r="T42" s="244"/>
      <c r="U42" s="244"/>
      <c r="V42" s="244"/>
      <c r="W42" s="244"/>
      <c r="X42" s="244"/>
      <c r="Y42" s="244"/>
      <c r="Z42" s="244"/>
      <c r="AA42" s="244"/>
      <c r="AB42" s="244"/>
      <c r="AC42" s="244"/>
      <c r="AD42" s="244"/>
      <c r="AE42" s="245"/>
      <c r="AF42" s="245"/>
      <c r="AG42" s="245"/>
      <c r="AH42" s="245"/>
      <c r="AI42" s="245"/>
      <c r="AJ42" s="245"/>
      <c r="AK42" s="245"/>
      <c r="AL42" s="245"/>
      <c r="AM42" s="245"/>
      <c r="AN42" s="245"/>
      <c r="AO42" s="245"/>
      <c r="AP42" s="245"/>
    </row>
    <row r="43" spans="2:42" s="254" customFormat="1" ht="39.6" x14ac:dyDescent="0.3">
      <c r="B43" s="209" t="str">
        <f>IF('Formulario PPGR1'!$F43="","",CONCATENATE('Formulario PPGR1'!$C43,".",'Formulario PPGR1'!$D43,".",'Formulario PPGR1'!$E43,".",#REF!))</f>
        <v/>
      </c>
      <c r="C43" s="209" t="str">
        <f>IF('Formulario PPGR1'!$F43="","",#REF!)</f>
        <v/>
      </c>
      <c r="D43" s="209" t="str">
        <f>IF('Formulario PPGR1'!$F43="","",#REF!)</f>
        <v/>
      </c>
      <c r="E43" s="209" t="str">
        <f>IF('Formulario PPGR1'!$F43="","",#REF!)</f>
        <v/>
      </c>
      <c r="F43" s="259"/>
      <c r="G43" s="234" t="str" cm="1">
        <f t="array" ref="G43">_xlfn.XLOOKUP($F43,LE_tbl[[#All],[Ls_LinesEstategica]],LE_tbl[[#All],[Le_code]],"",0)</f>
        <v/>
      </c>
      <c r="H43" s="259"/>
      <c r="I43" s="234" t="str">
        <f>_xlfn.XLOOKUP($H43,Obj!$D$122:$D$134,Obj!$E$122:$E$134,"",0)</f>
        <v/>
      </c>
      <c r="J43" s="259"/>
      <c r="K43" s="259"/>
      <c r="L43" s="259" t="s">
        <v>223</v>
      </c>
      <c r="M43" s="259" t="s">
        <v>190</v>
      </c>
      <c r="N43" s="694" t="s">
        <v>224</v>
      </c>
      <c r="O43" s="694" t="s">
        <v>225</v>
      </c>
      <c r="P43" s="209"/>
      <c r="Q43" s="288" t="s">
        <v>222</v>
      </c>
      <c r="R43" s="244"/>
      <c r="S43" s="244"/>
      <c r="T43" s="244"/>
      <c r="U43" s="244"/>
      <c r="V43" s="244"/>
      <c r="W43" s="244"/>
      <c r="X43" s="244"/>
      <c r="Y43" s="244"/>
      <c r="Z43" s="244"/>
      <c r="AA43" s="244"/>
      <c r="AB43" s="244"/>
      <c r="AC43" s="244"/>
      <c r="AD43" s="244"/>
      <c r="AE43" s="245"/>
      <c r="AF43" s="245"/>
      <c r="AG43" s="245"/>
      <c r="AH43" s="245"/>
      <c r="AI43" s="245"/>
      <c r="AJ43" s="245"/>
      <c r="AK43" s="245"/>
      <c r="AL43" s="245"/>
      <c r="AM43" s="245"/>
      <c r="AN43" s="245"/>
      <c r="AO43" s="245"/>
      <c r="AP43" s="245"/>
    </row>
    <row r="44" spans="2:42" s="254" customFormat="1" ht="39.6" x14ac:dyDescent="0.3">
      <c r="B44" s="209" t="str">
        <f>IF('Formulario PPGR1'!$F44="","",CONCATENATE('Formulario PPGR1'!$C44,".",'Formulario PPGR1'!$D44,".",'Formulario PPGR1'!$E44,".",#REF!))</f>
        <v/>
      </c>
      <c r="C44" s="209" t="str">
        <f>IF('Formulario PPGR1'!$F44="","",#REF!)</f>
        <v/>
      </c>
      <c r="D44" s="209" t="str">
        <f>IF('Formulario PPGR1'!$F44="","",#REF!)</f>
        <v/>
      </c>
      <c r="E44" s="209" t="str">
        <f>IF('Formulario PPGR1'!$F44="","",#REF!)</f>
        <v/>
      </c>
      <c r="F44" s="259"/>
      <c r="G44" s="234" t="str" cm="1">
        <f t="array" ref="G44">_xlfn.XLOOKUP($F44,LE_tbl[[#All],[Ls_LinesEstategica]],LE_tbl[[#All],[Le_code]],"",0)</f>
        <v/>
      </c>
      <c r="H44" s="259"/>
      <c r="I44" s="234" t="str">
        <f>_xlfn.XLOOKUP($H44,Obj!$D$122:$D$134,Obj!$E$122:$E$134,"",0)</f>
        <v/>
      </c>
      <c r="J44" s="259"/>
      <c r="K44" s="259"/>
      <c r="L44" s="259" t="s">
        <v>226</v>
      </c>
      <c r="M44" s="259" t="s">
        <v>190</v>
      </c>
      <c r="N44" s="694" t="s">
        <v>227</v>
      </c>
      <c r="O44" s="694" t="s">
        <v>228</v>
      </c>
      <c r="P44" s="209"/>
      <c r="Q44" s="288" t="s">
        <v>222</v>
      </c>
      <c r="R44" s="244"/>
      <c r="S44" s="244"/>
      <c r="T44" s="244"/>
      <c r="U44" s="244"/>
      <c r="V44" s="244"/>
      <c r="W44" s="244"/>
      <c r="X44" s="244"/>
      <c r="Y44" s="244"/>
      <c r="Z44" s="244"/>
      <c r="AA44" s="244"/>
      <c r="AB44" s="244"/>
      <c r="AC44" s="244"/>
      <c r="AD44" s="244"/>
      <c r="AE44" s="245"/>
      <c r="AF44" s="245"/>
      <c r="AG44" s="245"/>
      <c r="AH44" s="245"/>
      <c r="AI44" s="245"/>
      <c r="AJ44" s="245"/>
      <c r="AK44" s="245"/>
      <c r="AL44" s="245"/>
      <c r="AM44" s="245"/>
      <c r="AN44" s="245"/>
      <c r="AO44" s="245"/>
      <c r="AP44" s="245"/>
    </row>
    <row r="45" spans="2:42" s="254" customFormat="1" ht="79.2" x14ac:dyDescent="0.3">
      <c r="B45" s="209" t="str">
        <f>IF('Formulario PPGR1'!$F45="","",CONCATENATE('Formulario PPGR1'!$C45,".",'Formulario PPGR1'!$D45,".",'Formulario PPGR1'!$E45,".",#REF!))</f>
        <v/>
      </c>
      <c r="C45" s="209" t="str">
        <f>IF('Formulario PPGR1'!$F45="","",#REF!)</f>
        <v/>
      </c>
      <c r="D45" s="209" t="str">
        <f>IF('Formulario PPGR1'!$F45="","",#REF!)</f>
        <v/>
      </c>
      <c r="E45" s="209" t="str">
        <f>IF('Formulario PPGR1'!$F45="","",#REF!)</f>
        <v/>
      </c>
      <c r="F45" s="259"/>
      <c r="G45" s="234" t="str" cm="1">
        <f t="array" ref="G45">_xlfn.XLOOKUP($F45,LE_tbl[[#All],[Ls_LinesEstategica]],LE_tbl[[#All],[Le_code]],"",0)</f>
        <v/>
      </c>
      <c r="H45" s="259"/>
      <c r="I45" s="234" t="str">
        <f>_xlfn.XLOOKUP($H45,Obj!$D$122:$D$134,Obj!$E$122:$E$134,"",0)</f>
        <v/>
      </c>
      <c r="J45" s="259"/>
      <c r="K45" s="259"/>
      <c r="L45" s="270" t="s">
        <v>229</v>
      </c>
      <c r="M45" s="259" t="s">
        <v>115</v>
      </c>
      <c r="N45" s="694" t="s">
        <v>230</v>
      </c>
      <c r="O45" s="694">
        <v>90</v>
      </c>
      <c r="P45" s="209"/>
      <c r="Q45" s="288" t="s">
        <v>231</v>
      </c>
      <c r="R45" s="244"/>
      <c r="S45" s="244"/>
      <c r="T45" s="244"/>
      <c r="U45" s="244"/>
      <c r="V45" s="244"/>
      <c r="W45" s="244"/>
      <c r="X45" s="244"/>
      <c r="Y45" s="244"/>
      <c r="Z45" s="244"/>
      <c r="AA45" s="244"/>
      <c r="AB45" s="244"/>
      <c r="AC45" s="244"/>
      <c r="AD45" s="244"/>
      <c r="AE45" s="245"/>
      <c r="AF45" s="245"/>
      <c r="AG45" s="245"/>
      <c r="AH45" s="245"/>
      <c r="AI45" s="245"/>
      <c r="AJ45" s="245"/>
      <c r="AK45" s="245"/>
      <c r="AL45" s="245"/>
      <c r="AM45" s="245"/>
      <c r="AN45" s="245"/>
      <c r="AO45" s="245"/>
      <c r="AP45" s="245"/>
    </row>
    <row r="46" spans="2:42" s="254" customFormat="1" ht="79.2" x14ac:dyDescent="0.3">
      <c r="B46" s="209" t="str">
        <f>IF('Formulario PPGR1'!$F46="","",CONCATENATE('Formulario PPGR1'!$C46,".",'Formulario PPGR1'!$D46,".",'Formulario PPGR1'!$E46,".",#REF!))</f>
        <v/>
      </c>
      <c r="C46" s="209" t="str">
        <f>IF('Formulario PPGR1'!$F46="","",#REF!)</f>
        <v/>
      </c>
      <c r="D46" s="209" t="str">
        <f>IF('Formulario PPGR1'!$F46="","",#REF!)</f>
        <v/>
      </c>
      <c r="E46" s="209" t="str">
        <f>IF('Formulario PPGR1'!$F46="","",#REF!)</f>
        <v/>
      </c>
      <c r="F46" s="259"/>
      <c r="G46" s="234" t="str" cm="1">
        <f t="array" ref="G46">_xlfn.XLOOKUP($F46,LE_tbl[[#All],[Ls_LinesEstategica]],LE_tbl[[#All],[Le_code]],"",0)</f>
        <v/>
      </c>
      <c r="H46" s="259"/>
      <c r="I46" s="234" t="str">
        <f>_xlfn.XLOOKUP($H46,Obj!$D$122:$D$134,Obj!$E$122:$E$134,"",0)</f>
        <v/>
      </c>
      <c r="J46" s="259"/>
      <c r="K46" s="259"/>
      <c r="L46" s="270" t="s">
        <v>232</v>
      </c>
      <c r="M46" s="259" t="s">
        <v>115</v>
      </c>
      <c r="N46" s="694" t="s">
        <v>233</v>
      </c>
      <c r="O46" s="694">
        <v>95</v>
      </c>
      <c r="P46" s="209"/>
      <c r="Q46" s="288" t="s">
        <v>231</v>
      </c>
      <c r="R46" s="244"/>
      <c r="S46" s="244"/>
      <c r="T46" s="244"/>
      <c r="U46" s="244"/>
      <c r="V46" s="244"/>
      <c r="W46" s="244"/>
      <c r="X46" s="244"/>
      <c r="Y46" s="244"/>
      <c r="Z46" s="244"/>
      <c r="AA46" s="244"/>
      <c r="AB46" s="244"/>
      <c r="AC46" s="244"/>
      <c r="AD46" s="244"/>
      <c r="AE46" s="245"/>
      <c r="AF46" s="245"/>
      <c r="AG46" s="245"/>
      <c r="AH46" s="245"/>
      <c r="AI46" s="245"/>
      <c r="AJ46" s="245"/>
      <c r="AK46" s="245"/>
      <c r="AL46" s="245"/>
      <c r="AM46" s="245"/>
      <c r="AN46" s="245"/>
      <c r="AO46" s="245"/>
      <c r="AP46" s="245"/>
    </row>
    <row r="47" spans="2:42" s="254" customFormat="1" ht="92.4" x14ac:dyDescent="0.3">
      <c r="B47" s="209" t="str">
        <f>IF('Formulario PPGR1'!$F47="","",CONCATENATE('Formulario PPGR1'!$C47,".",'Formulario PPGR1'!$D47,".",'Formulario PPGR1'!$E47,".",#REF!))</f>
        <v/>
      </c>
      <c r="C47" s="209" t="str">
        <f>IF('Formulario PPGR1'!$F47="","",#REF!)</f>
        <v/>
      </c>
      <c r="D47" s="209" t="str">
        <f>IF('Formulario PPGR1'!$F47="","",#REF!)</f>
        <v/>
      </c>
      <c r="E47" s="209" t="str">
        <f>IF('Formulario PPGR1'!$F47="","",#REF!)</f>
        <v/>
      </c>
      <c r="F47" s="259"/>
      <c r="G47" s="234" t="str" cm="1">
        <f t="array" ref="G47">_xlfn.XLOOKUP($F47,LE_tbl[[#All],[Ls_LinesEstategica]],LE_tbl[[#All],[Le_code]],"",0)</f>
        <v/>
      </c>
      <c r="H47" s="259"/>
      <c r="I47" s="234" t="str">
        <f>_xlfn.XLOOKUP($H47,Obj!$D$122:$D$134,Obj!$E$122:$E$134,"",0)</f>
        <v/>
      </c>
      <c r="J47" s="259"/>
      <c r="K47" s="259"/>
      <c r="L47" s="270" t="s">
        <v>234</v>
      </c>
      <c r="M47" s="259" t="s">
        <v>115</v>
      </c>
      <c r="N47" s="694" t="s">
        <v>235</v>
      </c>
      <c r="O47" s="694">
        <v>85</v>
      </c>
      <c r="P47" s="209"/>
      <c r="Q47" s="288" t="s">
        <v>231</v>
      </c>
      <c r="R47" s="244"/>
      <c r="S47" s="244"/>
      <c r="T47" s="244"/>
      <c r="U47" s="244"/>
      <c r="V47" s="244"/>
      <c r="W47" s="244"/>
      <c r="X47" s="244"/>
      <c r="Y47" s="244"/>
      <c r="Z47" s="244"/>
      <c r="AA47" s="244"/>
      <c r="AB47" s="244"/>
      <c r="AC47" s="244"/>
      <c r="AD47" s="244"/>
      <c r="AE47" s="245"/>
      <c r="AF47" s="245"/>
      <c r="AG47" s="245"/>
      <c r="AH47" s="245"/>
      <c r="AI47" s="245"/>
      <c r="AJ47" s="245"/>
      <c r="AK47" s="245"/>
      <c r="AL47" s="245"/>
      <c r="AM47" s="245"/>
      <c r="AN47" s="245"/>
      <c r="AO47" s="245"/>
      <c r="AP47" s="245"/>
    </row>
    <row r="48" spans="2:42" s="254" customFormat="1" ht="79.2" x14ac:dyDescent="0.3">
      <c r="B48" s="209" t="str">
        <f>IF('Formulario PPGR1'!$F48="","",CONCATENATE('Formulario PPGR1'!$C48,".",'Formulario PPGR1'!$D48,".",'Formulario PPGR1'!$E48,".",#REF!))</f>
        <v/>
      </c>
      <c r="C48" s="209" t="str">
        <f>IF('Formulario PPGR1'!$F48="","",#REF!)</f>
        <v/>
      </c>
      <c r="D48" s="209" t="str">
        <f>IF('Formulario PPGR1'!$F48="","",#REF!)</f>
        <v/>
      </c>
      <c r="E48" s="209" t="str">
        <f>IF('Formulario PPGR1'!$F48="","",#REF!)</f>
        <v/>
      </c>
      <c r="F48" s="259"/>
      <c r="G48" s="234" t="str" cm="1">
        <f t="array" ref="G48">_xlfn.XLOOKUP($F48,LE_tbl[[#All],[Ls_LinesEstategica]],LE_tbl[[#All],[Le_code]],"",0)</f>
        <v/>
      </c>
      <c r="H48" s="259"/>
      <c r="I48" s="234" t="str">
        <f>_xlfn.XLOOKUP($H48,Obj!$D$122:$D$134,Obj!$E$122:$E$134,"",0)</f>
        <v/>
      </c>
      <c r="J48" s="259"/>
      <c r="K48" s="259"/>
      <c r="L48" s="270" t="s">
        <v>236</v>
      </c>
      <c r="M48" s="259" t="s">
        <v>115</v>
      </c>
      <c r="N48" s="694" t="s">
        <v>237</v>
      </c>
      <c r="O48" s="694">
        <v>90</v>
      </c>
      <c r="P48" s="209"/>
      <c r="Q48" s="288" t="s">
        <v>231</v>
      </c>
      <c r="R48" s="244"/>
      <c r="S48" s="244"/>
      <c r="T48" s="244"/>
      <c r="U48" s="244"/>
      <c r="V48" s="244"/>
      <c r="W48" s="244"/>
      <c r="X48" s="244"/>
      <c r="Y48" s="244"/>
      <c r="Z48" s="244"/>
      <c r="AA48" s="244"/>
      <c r="AB48" s="244"/>
      <c r="AC48" s="244"/>
      <c r="AD48" s="244"/>
      <c r="AE48" s="245"/>
      <c r="AF48" s="245"/>
      <c r="AG48" s="245"/>
      <c r="AH48" s="245"/>
      <c r="AI48" s="245"/>
      <c r="AJ48" s="245"/>
      <c r="AK48" s="245"/>
      <c r="AL48" s="245"/>
      <c r="AM48" s="245"/>
      <c r="AN48" s="245"/>
      <c r="AO48" s="245"/>
      <c r="AP48" s="245"/>
    </row>
    <row r="49" spans="2:42" s="254" customFormat="1" ht="132" x14ac:dyDescent="0.3">
      <c r="B49" s="209" t="e">
        <f>IF('Formulario PPGR1'!$F49="","",CONCATENATE('Formulario PPGR1'!$C49,".",'Formulario PPGR1'!$D49,".",'Formulario PPGR1'!$E49,".",#REF!))</f>
        <v>#REF!</v>
      </c>
      <c r="C49" s="209" t="e">
        <f>IF('Formulario PPGR1'!$F49="","",#REF!)</f>
        <v>#REF!</v>
      </c>
      <c r="D49" s="209" t="e">
        <f>IF('Formulario PPGR1'!$F49="","",#REF!)</f>
        <v>#REF!</v>
      </c>
      <c r="E49" s="209" t="e">
        <f>IF('Formulario PPGR1'!$F49="","",#REF!)</f>
        <v>#REF!</v>
      </c>
      <c r="F49" s="233" t="s">
        <v>110</v>
      </c>
      <c r="G49" s="234" t="str" cm="1">
        <f t="array" ref="G49">_xlfn.XLOOKUP($F49,LE_tbl[[#All],[Ls_LinesEstategica]],LE_tbl[[#All],[Le_code]],"",0)</f>
        <v>LE.1</v>
      </c>
      <c r="H49" s="233" t="s">
        <v>194</v>
      </c>
      <c r="I49" s="234" t="str">
        <f>_xlfn.XLOOKUP($H49,Obj!$D$122:$D$134,Obj!$E$122:$E$134,"",0)</f>
        <v>Obj1.2</v>
      </c>
      <c r="J49" s="233" t="s">
        <v>238</v>
      </c>
      <c r="K49" s="289" t="s">
        <v>239</v>
      </c>
      <c r="L49" s="233" t="s">
        <v>240</v>
      </c>
      <c r="M49" s="233" t="s">
        <v>115</v>
      </c>
      <c r="N49" s="651" t="s">
        <v>124</v>
      </c>
      <c r="O49" s="651">
        <v>95</v>
      </c>
      <c r="P49" s="208"/>
      <c r="Q49" s="235" t="s">
        <v>241</v>
      </c>
      <c r="R49" s="244"/>
      <c r="S49" s="244"/>
      <c r="T49" s="244"/>
      <c r="U49" s="244"/>
      <c r="V49" s="244"/>
      <c r="W49" s="244"/>
      <c r="X49" s="244"/>
      <c r="Y49" s="244"/>
      <c r="Z49" s="244"/>
      <c r="AA49" s="244"/>
      <c r="AB49" s="244"/>
      <c r="AC49" s="244"/>
      <c r="AD49" s="244"/>
      <c r="AE49" s="245"/>
      <c r="AF49" s="245"/>
      <c r="AG49" s="245"/>
      <c r="AH49" s="245"/>
      <c r="AI49" s="245"/>
      <c r="AJ49" s="245"/>
      <c r="AK49" s="245"/>
      <c r="AL49" s="245"/>
      <c r="AM49" s="245"/>
      <c r="AN49" s="245"/>
      <c r="AO49" s="245"/>
      <c r="AP49" s="245"/>
    </row>
    <row r="50" spans="2:42" s="254" customFormat="1" ht="39.6" x14ac:dyDescent="0.3">
      <c r="B50" s="209" t="str">
        <f>IF('Formulario PPGR1'!$F50="","",CONCATENATE('Formulario PPGR1'!$C50,".",'Formulario PPGR1'!$D50,".",'Formulario PPGR1'!$E50,".",#REF!))</f>
        <v/>
      </c>
      <c r="C50" s="209" t="str">
        <f>IF('Formulario PPGR1'!$F50="","",#REF!)</f>
        <v/>
      </c>
      <c r="D50" s="209" t="str">
        <f>IF('Formulario PPGR1'!$F50="","",#REF!)</f>
        <v/>
      </c>
      <c r="E50" s="209" t="str">
        <f>IF('Formulario PPGR1'!$F50="","",#REF!)</f>
        <v/>
      </c>
      <c r="F50" s="259"/>
      <c r="G50" s="234" t="str" cm="1">
        <f t="array" ref="G50">_xlfn.XLOOKUP($F50,LE_tbl[[#All],[Ls_LinesEstategica]],LE_tbl[[#All],[Le_code]],"",0)</f>
        <v/>
      </c>
      <c r="H50" s="259"/>
      <c r="I50" s="234" t="str">
        <f>_xlfn.XLOOKUP($H50,Obj!$D$122:$D$134,Obj!$E$122:$E$134,"",0)</f>
        <v/>
      </c>
      <c r="J50" s="259"/>
      <c r="K50" s="259"/>
      <c r="L50" s="259" t="s">
        <v>242</v>
      </c>
      <c r="M50" s="259" t="s">
        <v>115</v>
      </c>
      <c r="N50" s="652" t="s">
        <v>124</v>
      </c>
      <c r="O50" s="652">
        <v>90</v>
      </c>
      <c r="P50" s="209"/>
      <c r="Q50" s="235" t="s">
        <v>243</v>
      </c>
      <c r="R50" s="244"/>
      <c r="S50" s="244"/>
      <c r="T50" s="244"/>
      <c r="U50" s="244"/>
      <c r="V50" s="244"/>
      <c r="W50" s="244"/>
      <c r="X50" s="244"/>
      <c r="Y50" s="244"/>
      <c r="Z50" s="244"/>
      <c r="AA50" s="244"/>
      <c r="AB50" s="244"/>
      <c r="AC50" s="244"/>
      <c r="AD50" s="244"/>
      <c r="AE50" s="245"/>
      <c r="AF50" s="245"/>
      <c r="AG50" s="245"/>
      <c r="AH50" s="245"/>
      <c r="AI50" s="245"/>
      <c r="AJ50" s="245"/>
      <c r="AK50" s="245"/>
      <c r="AL50" s="245"/>
      <c r="AM50" s="245"/>
      <c r="AN50" s="245"/>
      <c r="AO50" s="245"/>
      <c r="AP50" s="245"/>
    </row>
    <row r="51" spans="2:42" s="254" customFormat="1" ht="145.19999999999999" x14ac:dyDescent="0.3">
      <c r="B51" s="209" t="e">
        <f>IF('Formulario PPGR1'!$F51="","",CONCATENATE('Formulario PPGR1'!$C51,".",'Formulario PPGR1'!$D51,".",'Formulario PPGR1'!$E51,".",#REF!))</f>
        <v>#REF!</v>
      </c>
      <c r="C51" s="209" t="e">
        <f>IF('Formulario PPGR1'!$F51="","",#REF!)</f>
        <v>#REF!</v>
      </c>
      <c r="D51" s="209" t="e">
        <f>IF('Formulario PPGR1'!$F51="","",#REF!)</f>
        <v>#REF!</v>
      </c>
      <c r="E51" s="209" t="e">
        <f>IF('Formulario PPGR1'!$F51="","",#REF!)</f>
        <v>#REF!</v>
      </c>
      <c r="F51" s="233" t="s">
        <v>110</v>
      </c>
      <c r="G51" s="234" t="str" cm="1">
        <f t="array" ref="G51">_xlfn.XLOOKUP($F51,LE_tbl[[#All],[Ls_LinesEstategica]],LE_tbl[[#All],[Le_code]],"",0)</f>
        <v>LE.1</v>
      </c>
      <c r="H51" s="233" t="s">
        <v>244</v>
      </c>
      <c r="I51" s="234" t="str">
        <f>_xlfn.XLOOKUP($H51,Obj!$D$122:$D$134,Obj!$E$122:$E$134,"",0)</f>
        <v>Obj1.3</v>
      </c>
      <c r="J51" s="236" t="s">
        <v>245</v>
      </c>
      <c r="K51" s="289" t="s">
        <v>246</v>
      </c>
      <c r="L51" s="233" t="s">
        <v>247</v>
      </c>
      <c r="M51" s="233" t="s">
        <v>115</v>
      </c>
      <c r="N51" s="651" t="s">
        <v>248</v>
      </c>
      <c r="O51" s="651">
        <v>95</v>
      </c>
      <c r="P51" s="235"/>
      <c r="Q51" s="235" t="s">
        <v>249</v>
      </c>
      <c r="R51" s="244"/>
      <c r="S51" s="244"/>
      <c r="T51" s="244"/>
      <c r="U51" s="244"/>
      <c r="V51" s="245" t="s">
        <v>250</v>
      </c>
      <c r="W51" s="244"/>
      <c r="X51" s="244"/>
      <c r="Y51" s="244"/>
      <c r="Z51" s="244"/>
      <c r="AA51" s="244"/>
      <c r="AB51" s="244"/>
      <c r="AC51" s="244"/>
      <c r="AD51" s="244"/>
      <c r="AE51" s="245"/>
      <c r="AF51" s="245"/>
      <c r="AG51" s="245"/>
      <c r="AH51" s="245"/>
      <c r="AI51" s="245"/>
      <c r="AJ51" s="245"/>
      <c r="AK51" s="245"/>
      <c r="AL51" s="245"/>
      <c r="AM51" s="245"/>
      <c r="AN51" s="245"/>
      <c r="AO51" s="245"/>
      <c r="AP51" s="245"/>
    </row>
    <row r="52" spans="2:42" s="254" customFormat="1" ht="52.8" x14ac:dyDescent="0.3">
      <c r="B52" s="209" t="str">
        <f>IF('Formulario PPGR1'!$F52="","",CONCATENATE('Formulario PPGR1'!$C52,".",'Formulario PPGR1'!$D52,".",'Formulario PPGR1'!$E52,".",#REF!))</f>
        <v/>
      </c>
      <c r="C52" s="209" t="str">
        <f>IF('Formulario PPGR1'!$F52="","",#REF!)</f>
        <v/>
      </c>
      <c r="D52" s="209" t="str">
        <f>IF('Formulario PPGR1'!$F52="","",#REF!)</f>
        <v/>
      </c>
      <c r="E52" s="209" t="str">
        <f>IF('Formulario PPGR1'!$F52="","",#REF!)</f>
        <v/>
      </c>
      <c r="F52" s="259"/>
      <c r="G52" s="234" t="str" cm="1">
        <f t="array" ref="G52">_xlfn.XLOOKUP($F52,LE_tbl[[#All],[Ls_LinesEstategica]],LE_tbl[[#All],[Le_code]],"",0)</f>
        <v/>
      </c>
      <c r="H52" s="259"/>
      <c r="I52" s="234" t="str">
        <f>_xlfn.XLOOKUP($H52,Obj!$D$122:$D$134,Obj!$E$122:$E$134,"",0)</f>
        <v/>
      </c>
      <c r="J52" s="259"/>
      <c r="K52" s="259"/>
      <c r="L52" s="259" t="s">
        <v>251</v>
      </c>
      <c r="M52" s="259" t="s">
        <v>115</v>
      </c>
      <c r="N52" s="652" t="s">
        <v>252</v>
      </c>
      <c r="O52" s="652">
        <v>95</v>
      </c>
      <c r="P52" s="209"/>
      <c r="Q52" s="235" t="s">
        <v>253</v>
      </c>
      <c r="R52" s="244"/>
      <c r="S52" s="244"/>
      <c r="T52" s="244"/>
      <c r="U52" s="244"/>
      <c r="V52" s="245"/>
      <c r="W52" s="244"/>
      <c r="X52" s="244"/>
      <c r="Y52" s="244"/>
      <c r="Z52" s="244"/>
      <c r="AA52" s="244"/>
      <c r="AB52" s="244"/>
      <c r="AC52" s="244"/>
      <c r="AD52" s="244"/>
      <c r="AE52" s="245"/>
      <c r="AF52" s="245"/>
      <c r="AG52" s="245"/>
      <c r="AH52" s="245"/>
      <c r="AI52" s="245"/>
      <c r="AJ52" s="245"/>
      <c r="AK52" s="245"/>
      <c r="AL52" s="245"/>
      <c r="AM52" s="245"/>
      <c r="AN52" s="245"/>
      <c r="AO52" s="245"/>
      <c r="AP52" s="245"/>
    </row>
    <row r="53" spans="2:42" s="254" customFormat="1" ht="52.8" x14ac:dyDescent="0.3">
      <c r="B53" s="209" t="str">
        <f>IF('Formulario PPGR1'!$F53="","",CONCATENATE('Formulario PPGR1'!$C53,".",'Formulario PPGR1'!$D53,".",'Formulario PPGR1'!$E53,".",#REF!))</f>
        <v/>
      </c>
      <c r="C53" s="209" t="str">
        <f>IF('Formulario PPGR1'!$F53="","",#REF!)</f>
        <v/>
      </c>
      <c r="D53" s="209" t="str">
        <f>IF('Formulario PPGR1'!$F53="","",#REF!)</f>
        <v/>
      </c>
      <c r="E53" s="209" t="str">
        <f>IF('Formulario PPGR1'!$F53="","",#REF!)</f>
        <v/>
      </c>
      <c r="F53" s="233"/>
      <c r="G53" s="234" t="str" cm="1">
        <f t="array" ref="G53">_xlfn.XLOOKUP($F53,LE_tbl[[#All],[Ls_LinesEstategica]],LE_tbl[[#All],[Le_code]],"",0)</f>
        <v/>
      </c>
      <c r="H53" s="233"/>
      <c r="I53" s="234" t="str">
        <f>_xlfn.XLOOKUP($H53,Obj!$D$122:$D$134,Obj!$E$122:$E$134,"",0)</f>
        <v/>
      </c>
      <c r="J53" s="233"/>
      <c r="K53" s="289" t="s">
        <v>254</v>
      </c>
      <c r="L53" s="236" t="s">
        <v>255</v>
      </c>
      <c r="M53" s="233" t="s">
        <v>115</v>
      </c>
      <c r="N53" s="651" t="s">
        <v>124</v>
      </c>
      <c r="O53" s="651">
        <v>80</v>
      </c>
      <c r="P53" s="208"/>
      <c r="Q53" s="235" t="s">
        <v>256</v>
      </c>
      <c r="R53" s="244"/>
      <c r="S53" s="244"/>
      <c r="T53" s="244"/>
      <c r="U53" s="244"/>
      <c r="V53" s="245"/>
      <c r="W53" s="244"/>
      <c r="X53" s="244"/>
      <c r="Y53" s="244"/>
      <c r="Z53" s="244"/>
      <c r="AA53" s="244"/>
      <c r="AB53" s="244"/>
      <c r="AC53" s="244"/>
      <c r="AD53" s="244"/>
      <c r="AE53" s="245"/>
      <c r="AF53" s="245"/>
      <c r="AG53" s="245"/>
      <c r="AH53" s="245"/>
      <c r="AI53" s="245"/>
      <c r="AJ53" s="245"/>
      <c r="AK53" s="245"/>
      <c r="AL53" s="245"/>
      <c r="AM53" s="245"/>
      <c r="AN53" s="245"/>
      <c r="AO53" s="245"/>
      <c r="AP53" s="245"/>
    </row>
    <row r="54" spans="2:42" s="254" customFormat="1" ht="79.2" x14ac:dyDescent="0.3">
      <c r="B54" s="209" t="str">
        <f>IF('Formulario PPGR1'!$F54="","",CONCATENATE('Formulario PPGR1'!$C54,".",'Formulario PPGR1'!$D54,".",'Formulario PPGR1'!$E54,".",#REF!))</f>
        <v/>
      </c>
      <c r="C54" s="209" t="str">
        <f>IF('Formulario PPGR1'!$F54="","",#REF!)</f>
        <v/>
      </c>
      <c r="D54" s="209" t="str">
        <f>IF('Formulario PPGR1'!$F54="","",#REF!)</f>
        <v/>
      </c>
      <c r="E54" s="209" t="str">
        <f>IF('Formulario PPGR1'!$F54="","",#REF!)</f>
        <v/>
      </c>
      <c r="F54" s="259"/>
      <c r="G54" s="234" t="str" cm="1">
        <f t="array" ref="G54">_xlfn.XLOOKUP($F54,LE_tbl[[#All],[Ls_LinesEstategica]],LE_tbl[[#All],[Le_code]],"",0)</f>
        <v/>
      </c>
      <c r="H54" s="259"/>
      <c r="I54" s="234" t="str">
        <f>_xlfn.XLOOKUP($H54,Obj!$D$122:$D$134,Obj!$E$122:$E$134,"",0)</f>
        <v/>
      </c>
      <c r="J54" s="259"/>
      <c r="K54" s="287" t="s">
        <v>257</v>
      </c>
      <c r="L54" s="259" t="s">
        <v>258</v>
      </c>
      <c r="M54" s="259" t="s">
        <v>115</v>
      </c>
      <c r="N54" s="652" t="s">
        <v>124</v>
      </c>
      <c r="O54" s="652">
        <v>70</v>
      </c>
      <c r="P54" s="209"/>
      <c r="Q54" s="288" t="s">
        <v>163</v>
      </c>
      <c r="R54" s="244"/>
      <c r="S54" s="244"/>
      <c r="T54" s="244"/>
      <c r="U54" s="244"/>
      <c r="V54" s="245"/>
      <c r="W54" s="244"/>
      <c r="X54" s="244"/>
      <c r="Y54" s="244"/>
      <c r="Z54" s="244"/>
      <c r="AA54" s="244"/>
      <c r="AB54" s="244"/>
      <c r="AC54" s="244"/>
      <c r="AD54" s="244"/>
      <c r="AE54" s="245"/>
      <c r="AF54" s="245"/>
      <c r="AG54" s="245"/>
      <c r="AH54" s="245"/>
      <c r="AI54" s="245"/>
      <c r="AJ54" s="245"/>
      <c r="AK54" s="245"/>
      <c r="AL54" s="245"/>
      <c r="AM54" s="245"/>
      <c r="AN54" s="245"/>
      <c r="AO54" s="245"/>
      <c r="AP54" s="245"/>
    </row>
    <row r="55" spans="2:42" s="254" customFormat="1" ht="52.8" x14ac:dyDescent="0.3">
      <c r="B55" s="209" t="str">
        <f>IF('Formulario PPGR1'!$F55="","",CONCATENATE('Formulario PPGR1'!$C55,".",'Formulario PPGR1'!$D55,".",'Formulario PPGR1'!$E55,".",#REF!))</f>
        <v/>
      </c>
      <c r="C55" s="209" t="str">
        <f>IF('Formulario PPGR1'!$F55="","",#REF!)</f>
        <v/>
      </c>
      <c r="D55" s="209" t="str">
        <f>IF('Formulario PPGR1'!$F55="","",#REF!)</f>
        <v/>
      </c>
      <c r="E55" s="209" t="str">
        <f>IF('Formulario PPGR1'!$F55="","",#REF!)</f>
        <v/>
      </c>
      <c r="F55" s="259"/>
      <c r="G55" s="234" t="str" cm="1">
        <f t="array" ref="G55">_xlfn.XLOOKUP($F55,LE_tbl[[#All],[Ls_LinesEstategica]],LE_tbl[[#All],[Le_code]],"",0)</f>
        <v/>
      </c>
      <c r="H55" s="259"/>
      <c r="I55" s="234" t="str">
        <f>_xlfn.XLOOKUP($H55,Obj!$D$122:$D$134,Obj!$E$122:$E$134,"",0)</f>
        <v/>
      </c>
      <c r="J55" s="259"/>
      <c r="K55" s="287" t="s">
        <v>259</v>
      </c>
      <c r="L55" s="259" t="s">
        <v>260</v>
      </c>
      <c r="M55" s="259" t="s">
        <v>115</v>
      </c>
      <c r="N55" s="652" t="s">
        <v>261</v>
      </c>
      <c r="O55" s="652">
        <v>95</v>
      </c>
      <c r="P55" s="209"/>
      <c r="Q55" s="288" t="s">
        <v>222</v>
      </c>
      <c r="R55" s="244"/>
      <c r="S55" s="244"/>
      <c r="T55" s="244"/>
      <c r="U55" s="244"/>
      <c r="V55" s="245"/>
      <c r="W55" s="244"/>
      <c r="X55" s="244"/>
      <c r="Y55" s="244"/>
      <c r="Z55" s="244"/>
      <c r="AA55" s="244"/>
      <c r="AB55" s="244"/>
      <c r="AC55" s="244"/>
      <c r="AD55" s="244"/>
      <c r="AE55" s="245"/>
      <c r="AF55" s="245"/>
      <c r="AG55" s="245"/>
      <c r="AH55" s="245"/>
      <c r="AI55" s="245"/>
      <c r="AJ55" s="245"/>
      <c r="AK55" s="245"/>
      <c r="AL55" s="245"/>
      <c r="AM55" s="245"/>
      <c r="AN55" s="245"/>
      <c r="AO55" s="245"/>
      <c r="AP55" s="245"/>
    </row>
    <row r="56" spans="2:42" s="254" customFormat="1" ht="92.4" x14ac:dyDescent="0.3">
      <c r="B56" s="209" t="e">
        <f>IF('Formulario PPGR1'!$F56="","",CONCATENATE('Formulario PPGR1'!$C56,".",'Formulario PPGR1'!$D56,".",'Formulario PPGR1'!$E56,".",#REF!))</f>
        <v>#REF!</v>
      </c>
      <c r="C56" s="209" t="e">
        <f>IF('Formulario PPGR1'!$F56="","",#REF!)</f>
        <v>#REF!</v>
      </c>
      <c r="D56" s="209" t="e">
        <f>IF('Formulario PPGR1'!$F56="","",#REF!)</f>
        <v>#REF!</v>
      </c>
      <c r="E56" s="209" t="e">
        <f>IF('Formulario PPGR1'!$F56="","",#REF!)</f>
        <v>#REF!</v>
      </c>
      <c r="F56" s="259" t="s">
        <v>110</v>
      </c>
      <c r="G56" s="234" t="str" cm="1">
        <f t="array" ref="G56">_xlfn.XLOOKUP($F56,LE_tbl[[#All],[Ls_LinesEstategica]],LE_tbl[[#All],[Le_code]],"",0)</f>
        <v>LE.1</v>
      </c>
      <c r="H56" s="259" t="s">
        <v>244</v>
      </c>
      <c r="I56" s="234" t="str">
        <f>_xlfn.XLOOKUP($H56,Obj!$D$122:$D$134,Obj!$E$122:$E$134,"",0)</f>
        <v>Obj1.3</v>
      </c>
      <c r="J56" s="259" t="s">
        <v>262</v>
      </c>
      <c r="K56" s="287" t="s">
        <v>263</v>
      </c>
      <c r="L56" s="259" t="s">
        <v>264</v>
      </c>
      <c r="M56" s="259" t="s">
        <v>115</v>
      </c>
      <c r="N56" s="652" t="s">
        <v>124</v>
      </c>
      <c r="O56" s="652">
        <v>100</v>
      </c>
      <c r="P56" s="209"/>
      <c r="Q56" s="288" t="s">
        <v>265</v>
      </c>
      <c r="R56" s="244"/>
      <c r="S56" s="244"/>
      <c r="T56" s="244"/>
      <c r="U56" s="244"/>
      <c r="V56" s="245"/>
      <c r="W56" s="244"/>
      <c r="X56" s="244"/>
      <c r="Y56" s="244"/>
      <c r="Z56" s="244"/>
      <c r="AA56" s="244"/>
      <c r="AB56" s="244"/>
      <c r="AC56" s="244"/>
      <c r="AD56" s="244"/>
      <c r="AE56" s="245"/>
      <c r="AF56" s="245"/>
      <c r="AG56" s="245"/>
      <c r="AH56" s="245"/>
      <c r="AI56" s="245"/>
      <c r="AJ56" s="245"/>
      <c r="AK56" s="245"/>
      <c r="AL56" s="245"/>
      <c r="AM56" s="245"/>
      <c r="AN56" s="245"/>
      <c r="AO56" s="245"/>
      <c r="AP56" s="245"/>
    </row>
    <row r="57" spans="2:42" s="254" customFormat="1" ht="52.8" x14ac:dyDescent="0.3">
      <c r="B57" s="209" t="str">
        <f>IF('Formulario PPGR1'!$F57="","",CONCATENATE('Formulario PPGR1'!$C57,".",'Formulario PPGR1'!$D57,".",'Formulario PPGR1'!$E57,".",#REF!))</f>
        <v/>
      </c>
      <c r="C57" s="209" t="str">
        <f>IF('Formulario PPGR1'!$F57="","",#REF!)</f>
        <v/>
      </c>
      <c r="D57" s="209" t="str">
        <f>IF('Formulario PPGR1'!$F57="","",#REF!)</f>
        <v/>
      </c>
      <c r="E57" s="209" t="str">
        <f>IF('Formulario PPGR1'!$F57="","",#REF!)</f>
        <v/>
      </c>
      <c r="F57" s="233"/>
      <c r="G57" s="234" t="str" cm="1">
        <f t="array" ref="G57">_xlfn.XLOOKUP($F57,LE_tbl[[#All],[Ls_LinesEstategica]],LE_tbl[[#All],[Le_code]],"",0)</f>
        <v/>
      </c>
      <c r="H57" s="233"/>
      <c r="I57" s="234" t="str">
        <f>_xlfn.XLOOKUP($H57,Obj!$D$122:$D$134,Obj!$E$122:$E$134,"",0)</f>
        <v/>
      </c>
      <c r="J57" s="233"/>
      <c r="K57" s="289" t="s">
        <v>266</v>
      </c>
      <c r="L57" s="233" t="s">
        <v>267</v>
      </c>
      <c r="M57" s="233" t="s">
        <v>115</v>
      </c>
      <c r="N57" s="651" t="s">
        <v>124</v>
      </c>
      <c r="O57" s="651">
        <v>75</v>
      </c>
      <c r="P57" s="235"/>
      <c r="Q57" s="288" t="s">
        <v>265</v>
      </c>
      <c r="R57" s="244"/>
      <c r="S57" s="244"/>
      <c r="T57" s="244"/>
      <c r="U57" s="244"/>
      <c r="V57" s="245" t="s">
        <v>268</v>
      </c>
      <c r="W57" s="244"/>
      <c r="X57" s="244"/>
      <c r="Y57" s="244"/>
      <c r="Z57" s="244"/>
      <c r="AA57" s="244"/>
      <c r="AB57" s="244"/>
      <c r="AC57" s="244"/>
      <c r="AD57" s="244"/>
      <c r="AE57" s="245"/>
      <c r="AF57" s="245"/>
      <c r="AG57" s="245"/>
      <c r="AH57" s="245"/>
      <c r="AI57" s="245"/>
      <c r="AJ57" s="245"/>
      <c r="AK57" s="245"/>
      <c r="AL57" s="245"/>
      <c r="AM57" s="245"/>
      <c r="AN57" s="245"/>
      <c r="AO57" s="245"/>
      <c r="AP57" s="245"/>
    </row>
    <row r="58" spans="2:42" s="254" customFormat="1" ht="52.8" x14ac:dyDescent="0.3">
      <c r="B58" s="209" t="str">
        <f>IF('Formulario PPGR1'!$F58="","",CONCATENATE('Formulario PPGR1'!$C58,".",'Formulario PPGR1'!$D58,".",'Formulario PPGR1'!$E58,".",#REF!))</f>
        <v/>
      </c>
      <c r="C58" s="209" t="str">
        <f>IF('Formulario PPGR1'!$F58="","",#REF!)</f>
        <v/>
      </c>
      <c r="D58" s="209" t="str">
        <f>IF('Formulario PPGR1'!$F58="","",#REF!)</f>
        <v/>
      </c>
      <c r="E58" s="209" t="str">
        <f>IF('Formulario PPGR1'!$F58="","",#REF!)</f>
        <v/>
      </c>
      <c r="F58" s="259"/>
      <c r="G58" s="234" t="str" cm="1">
        <f t="array" ref="G58">_xlfn.XLOOKUP($F58,LE_tbl[[#All],[Ls_LinesEstategica]],LE_tbl[[#All],[Le_code]],"",0)</f>
        <v/>
      </c>
      <c r="H58" s="259"/>
      <c r="I58" s="234" t="str">
        <f>_xlfn.XLOOKUP($H58,Obj!$D$122:$D$134,Obj!$E$122:$E$134,"",0)</f>
        <v/>
      </c>
      <c r="J58" s="259"/>
      <c r="K58" s="287" t="s">
        <v>269</v>
      </c>
      <c r="L58" s="259" t="s">
        <v>270</v>
      </c>
      <c r="M58" s="259" t="s">
        <v>115</v>
      </c>
      <c r="N58" s="652" t="s">
        <v>124</v>
      </c>
      <c r="O58" s="652">
        <v>60</v>
      </c>
      <c r="P58" s="209"/>
      <c r="Q58" s="288" t="s">
        <v>265</v>
      </c>
      <c r="R58" s="244"/>
      <c r="S58" s="244"/>
      <c r="T58" s="244"/>
      <c r="U58" s="244"/>
      <c r="V58" s="245"/>
      <c r="W58" s="244"/>
      <c r="X58" s="244"/>
      <c r="Y58" s="244"/>
      <c r="Z58" s="244"/>
      <c r="AA58" s="244"/>
      <c r="AB58" s="244"/>
      <c r="AC58" s="244"/>
      <c r="AD58" s="244"/>
      <c r="AE58" s="245"/>
      <c r="AF58" s="245"/>
      <c r="AG58" s="245"/>
      <c r="AH58" s="245"/>
      <c r="AI58" s="245"/>
      <c r="AJ58" s="245"/>
      <c r="AK58" s="245"/>
      <c r="AL58" s="245"/>
      <c r="AM58" s="245"/>
      <c r="AN58" s="245"/>
      <c r="AO58" s="245"/>
      <c r="AP58" s="245"/>
    </row>
    <row r="59" spans="2:42" s="254" customFormat="1" ht="52.8" x14ac:dyDescent="0.3">
      <c r="B59" s="209" t="str">
        <f>IF('Formulario PPGR1'!$F59="","",CONCATENATE('Formulario PPGR1'!$C59,".",'Formulario PPGR1'!$D59,".",'Formulario PPGR1'!$E59,".",#REF!))</f>
        <v/>
      </c>
      <c r="C59" s="209" t="str">
        <f>IF('Formulario PPGR1'!$F59="","",#REF!)</f>
        <v/>
      </c>
      <c r="D59" s="209" t="str">
        <f>IF('Formulario PPGR1'!$F59="","",#REF!)</f>
        <v/>
      </c>
      <c r="E59" s="209" t="str">
        <f>IF('Formulario PPGR1'!$F59="","",#REF!)</f>
        <v/>
      </c>
      <c r="F59" s="259"/>
      <c r="G59" s="234" t="str" cm="1">
        <f t="array" ref="G59">_xlfn.XLOOKUP($F59,LE_tbl[[#All],[Ls_LinesEstategica]],LE_tbl[[#All],[Le_code]],"",0)</f>
        <v/>
      </c>
      <c r="H59" s="259"/>
      <c r="I59" s="234" t="str">
        <f>_xlfn.XLOOKUP($H59,Obj!$D$122:$D$134,Obj!$E$122:$E$134,"",0)</f>
        <v/>
      </c>
      <c r="J59" s="259"/>
      <c r="K59" s="259"/>
      <c r="L59" s="259" t="s">
        <v>271</v>
      </c>
      <c r="M59" s="259" t="s">
        <v>115</v>
      </c>
      <c r="N59" s="652" t="s">
        <v>124</v>
      </c>
      <c r="O59" s="652">
        <v>30</v>
      </c>
      <c r="P59" s="209"/>
      <c r="Q59" s="288" t="s">
        <v>265</v>
      </c>
      <c r="R59" s="244"/>
      <c r="S59" s="244"/>
      <c r="T59" s="244"/>
      <c r="U59" s="244"/>
      <c r="V59" s="245"/>
      <c r="W59" s="244"/>
      <c r="X59" s="244"/>
      <c r="Y59" s="244"/>
      <c r="Z59" s="244"/>
      <c r="AA59" s="244"/>
      <c r="AB59" s="244"/>
      <c r="AC59" s="244"/>
      <c r="AD59" s="244"/>
      <c r="AE59" s="245"/>
      <c r="AF59" s="245"/>
      <c r="AG59" s="245"/>
      <c r="AH59" s="245"/>
      <c r="AI59" s="245"/>
      <c r="AJ59" s="245"/>
      <c r="AK59" s="245"/>
      <c r="AL59" s="245"/>
      <c r="AM59" s="245"/>
      <c r="AN59" s="245"/>
      <c r="AO59" s="245"/>
      <c r="AP59" s="245"/>
    </row>
    <row r="60" spans="2:42" s="254" customFormat="1" ht="79.2" x14ac:dyDescent="0.3">
      <c r="B60" s="209" t="str">
        <f>IF('Formulario PPGR1'!$F60="","",CONCATENATE('Formulario PPGR1'!$C60,".",'Formulario PPGR1'!$D60,".",'Formulario PPGR1'!$E60,".",#REF!))</f>
        <v/>
      </c>
      <c r="C60" s="209" t="str">
        <f>IF('Formulario PPGR1'!$F60="","",#REF!)</f>
        <v/>
      </c>
      <c r="D60" s="209" t="str">
        <f>IF('Formulario PPGR1'!$F60="","",#REF!)</f>
        <v/>
      </c>
      <c r="E60" s="209" t="str">
        <f>IF('Formulario PPGR1'!$F60="","",#REF!)</f>
        <v/>
      </c>
      <c r="F60" s="259"/>
      <c r="G60" s="234" t="str" cm="1">
        <f t="array" ref="G60">_xlfn.XLOOKUP($F60,LE_tbl[[#All],[Ls_LinesEstategica]],LE_tbl[[#All],[Le_code]],"",0)</f>
        <v/>
      </c>
      <c r="H60" s="259"/>
      <c r="I60" s="234" t="str">
        <f>_xlfn.XLOOKUP($H60,Obj!$D$122:$D$134,Obj!$E$122:$E$134,"",0)</f>
        <v/>
      </c>
      <c r="J60" s="259"/>
      <c r="K60" s="287" t="s">
        <v>272</v>
      </c>
      <c r="L60" s="259" t="s">
        <v>273</v>
      </c>
      <c r="M60" s="259" t="s">
        <v>115</v>
      </c>
      <c r="N60" s="652" t="s">
        <v>124</v>
      </c>
      <c r="O60" s="652">
        <v>65</v>
      </c>
      <c r="P60" s="209"/>
      <c r="Q60" s="288" t="s">
        <v>274</v>
      </c>
      <c r="R60" s="244"/>
      <c r="S60" s="244"/>
      <c r="T60" s="244"/>
      <c r="U60" s="244"/>
      <c r="V60" s="245"/>
      <c r="W60" s="244"/>
      <c r="X60" s="244"/>
      <c r="Y60" s="244"/>
      <c r="Z60" s="244"/>
      <c r="AA60" s="244"/>
      <c r="AB60" s="244"/>
      <c r="AC60" s="244"/>
      <c r="AD60" s="244"/>
      <c r="AE60" s="245"/>
      <c r="AF60" s="245"/>
      <c r="AG60" s="245"/>
      <c r="AH60" s="245"/>
      <c r="AI60" s="245"/>
      <c r="AJ60" s="245"/>
      <c r="AK60" s="245"/>
      <c r="AL60" s="245"/>
      <c r="AM60" s="245"/>
      <c r="AN60" s="245"/>
      <c r="AO60" s="245"/>
      <c r="AP60" s="245"/>
    </row>
    <row r="61" spans="2:42" s="254" customFormat="1" ht="66" x14ac:dyDescent="0.3">
      <c r="B61" s="209" t="str">
        <f>IF('Formulario PPGR1'!$F61="","",CONCATENATE('Formulario PPGR1'!$C61,".",'Formulario PPGR1'!$D61,".",'Formulario PPGR1'!$E61,".",#REF!))</f>
        <v/>
      </c>
      <c r="C61" s="209" t="str">
        <f>IF('Formulario PPGR1'!$F61="","",#REF!)</f>
        <v/>
      </c>
      <c r="D61" s="209" t="str">
        <f>IF('Formulario PPGR1'!$F61="","",#REF!)</f>
        <v/>
      </c>
      <c r="E61" s="209" t="str">
        <f>IF('Formulario PPGR1'!$F61="","",#REF!)</f>
        <v/>
      </c>
      <c r="F61" s="259"/>
      <c r="G61" s="234" t="str" cm="1">
        <f t="array" ref="G61">_xlfn.XLOOKUP($F61,LE_tbl[[#All],[Ls_LinesEstategica]],LE_tbl[[#All],[Le_code]],"",0)</f>
        <v/>
      </c>
      <c r="H61" s="259"/>
      <c r="I61" s="234" t="str">
        <f>_xlfn.XLOOKUP($H61,Obj!$D$122:$D$134,Obj!$E$122:$E$134,"",0)</f>
        <v/>
      </c>
      <c r="J61" s="259"/>
      <c r="K61" s="287" t="s">
        <v>275</v>
      </c>
      <c r="L61" s="259" t="s">
        <v>276</v>
      </c>
      <c r="M61" s="259" t="s">
        <v>115</v>
      </c>
      <c r="N61" s="652" t="s">
        <v>124</v>
      </c>
      <c r="O61" s="652">
        <v>85</v>
      </c>
      <c r="P61" s="209"/>
      <c r="Q61" s="288" t="s">
        <v>277</v>
      </c>
      <c r="R61" s="244"/>
      <c r="S61" s="244"/>
      <c r="T61" s="244"/>
      <c r="U61" s="244"/>
      <c r="V61" s="245"/>
      <c r="W61" s="244"/>
      <c r="X61" s="244"/>
      <c r="Y61" s="244"/>
      <c r="Z61" s="244"/>
      <c r="AA61" s="244"/>
      <c r="AB61" s="244"/>
      <c r="AC61" s="244"/>
      <c r="AD61" s="244"/>
      <c r="AE61" s="245"/>
      <c r="AF61" s="245"/>
      <c r="AG61" s="245"/>
      <c r="AH61" s="245"/>
      <c r="AI61" s="245"/>
      <c r="AJ61" s="245"/>
      <c r="AK61" s="245"/>
      <c r="AL61" s="245"/>
      <c r="AM61" s="245"/>
      <c r="AN61" s="245"/>
      <c r="AO61" s="245"/>
      <c r="AP61" s="245"/>
    </row>
    <row r="62" spans="2:42" s="254" customFormat="1" ht="79.2" x14ac:dyDescent="0.3">
      <c r="B62" s="209" t="e">
        <f>IF('Formulario PPGR1'!$F62="","",CONCATENATE('Formulario PPGR1'!$C62,".",'Formulario PPGR1'!$D62,".",'Formulario PPGR1'!$E62,".",#REF!))</f>
        <v>#REF!</v>
      </c>
      <c r="C62" s="209" t="e">
        <f>IF('Formulario PPGR1'!$F62="","",#REF!)</f>
        <v>#REF!</v>
      </c>
      <c r="D62" s="209" t="e">
        <f>IF('Formulario PPGR1'!$F62="","",#REF!)</f>
        <v>#REF!</v>
      </c>
      <c r="E62" s="209" t="e">
        <f>IF('Formulario PPGR1'!$F62="","",#REF!)</f>
        <v>#REF!</v>
      </c>
      <c r="F62" s="259" t="s">
        <v>278</v>
      </c>
      <c r="G62" s="234" t="str" cm="1">
        <f t="array" ref="G62">_xlfn.XLOOKUP($F62,LE_tbl[[#All],[Ls_LinesEstategica]],LE_tbl[[#All],[Le_code]],"",0)</f>
        <v>LE.2</v>
      </c>
      <c r="H62" s="259" t="s">
        <v>279</v>
      </c>
      <c r="I62" s="234" t="str">
        <f>_xlfn.XLOOKUP($H62,Obj!$D$122:$D$134,Obj!$E$122:$E$134,"",0)</f>
        <v>Obj2.1</v>
      </c>
      <c r="J62" s="259" t="s">
        <v>280</v>
      </c>
      <c r="K62" s="287" t="s">
        <v>281</v>
      </c>
      <c r="L62" s="259" t="s">
        <v>282</v>
      </c>
      <c r="M62" s="259" t="s">
        <v>283</v>
      </c>
      <c r="N62" s="652" t="s">
        <v>124</v>
      </c>
      <c r="O62" s="652">
        <v>2</v>
      </c>
      <c r="P62" s="209"/>
      <c r="Q62" s="288" t="s">
        <v>274</v>
      </c>
      <c r="R62" s="244"/>
      <c r="S62" s="244"/>
      <c r="T62" s="244"/>
      <c r="U62" s="244"/>
      <c r="V62" s="245"/>
      <c r="W62" s="244"/>
      <c r="X62" s="244"/>
      <c r="Y62" s="244"/>
      <c r="Z62" s="244"/>
      <c r="AA62" s="244"/>
      <c r="AB62" s="244"/>
      <c r="AC62" s="244"/>
      <c r="AD62" s="244"/>
      <c r="AE62" s="245"/>
      <c r="AF62" s="245"/>
      <c r="AG62" s="245"/>
      <c r="AH62" s="245"/>
      <c r="AI62" s="245"/>
      <c r="AJ62" s="245"/>
      <c r="AK62" s="245"/>
      <c r="AL62" s="245"/>
      <c r="AM62" s="245"/>
      <c r="AN62" s="245"/>
      <c r="AO62" s="245"/>
      <c r="AP62" s="245"/>
    </row>
    <row r="63" spans="2:42" s="254" customFormat="1" ht="66" x14ac:dyDescent="0.3">
      <c r="B63" s="209" t="e">
        <f>IF('Formulario PPGR1'!$F63="","",CONCATENATE('Formulario PPGR1'!$C63,".",'Formulario PPGR1'!$D63,".",'Formulario PPGR1'!$E63,".",#REF!))</f>
        <v>#REF!</v>
      </c>
      <c r="C63" s="209" t="e">
        <f>IF('Formulario PPGR1'!$F63="","",#REF!)</f>
        <v>#REF!</v>
      </c>
      <c r="D63" s="209" t="e">
        <f>IF('Formulario PPGR1'!$F63="","",#REF!)</f>
        <v>#REF!</v>
      </c>
      <c r="E63" s="209" t="e">
        <f>IF('Formulario PPGR1'!$F63="","",#REF!)</f>
        <v>#REF!</v>
      </c>
      <c r="F63" s="233" t="s">
        <v>284</v>
      </c>
      <c r="G63" s="234" t="str" cm="1">
        <f t="array" ref="G63">_xlfn.XLOOKUP($F63,LE_tbl[[#All],[Ls_LinesEstategica]],LE_tbl[[#All],[Le_code]],"",0)</f>
        <v>LE.3</v>
      </c>
      <c r="H63" s="233" t="s">
        <v>285</v>
      </c>
      <c r="I63" s="234" t="str">
        <f>_xlfn.XLOOKUP($H63,Obj!$D$122:$D$134,Obj!$E$122:$E$134,"",0)</f>
        <v>Obj3.1</v>
      </c>
      <c r="J63" s="233" t="s">
        <v>286</v>
      </c>
      <c r="K63" s="289" t="s">
        <v>287</v>
      </c>
      <c r="L63" s="233" t="s">
        <v>288</v>
      </c>
      <c r="M63" s="233" t="s">
        <v>115</v>
      </c>
      <c r="N63" s="651" t="s">
        <v>124</v>
      </c>
      <c r="O63" s="651">
        <v>90</v>
      </c>
      <c r="P63" s="208"/>
      <c r="Q63" s="235" t="s">
        <v>289</v>
      </c>
      <c r="R63" s="244"/>
      <c r="S63" s="244"/>
      <c r="T63" s="244"/>
      <c r="U63" s="244"/>
      <c r="V63" s="245"/>
      <c r="W63" s="244"/>
      <c r="X63" s="244"/>
      <c r="Y63" s="244"/>
      <c r="Z63" s="244"/>
      <c r="AA63" s="244"/>
      <c r="AB63" s="244"/>
      <c r="AC63" s="244"/>
      <c r="AD63" s="244"/>
      <c r="AE63" s="245"/>
      <c r="AF63" s="245"/>
      <c r="AG63" s="245"/>
      <c r="AH63" s="245"/>
      <c r="AI63" s="245"/>
      <c r="AJ63" s="245"/>
      <c r="AK63" s="245"/>
      <c r="AL63" s="245"/>
      <c r="AM63" s="245"/>
      <c r="AN63" s="245"/>
      <c r="AO63" s="245"/>
      <c r="AP63" s="245"/>
    </row>
    <row r="64" spans="2:42" s="254" customFormat="1" ht="52.8" x14ac:dyDescent="0.3">
      <c r="B64" s="209" t="str">
        <f>IF('Formulario PPGR1'!$F64="","",CONCATENATE('Formulario PPGR1'!$C64,".",'Formulario PPGR1'!$D64,".",'Formulario PPGR1'!$E64,".",#REF!))</f>
        <v/>
      </c>
      <c r="C64" s="209" t="str">
        <f>IF('Formulario PPGR1'!$F64="","",#REF!)</f>
        <v/>
      </c>
      <c r="D64" s="209" t="str">
        <f>IF('Formulario PPGR1'!$F64="","",#REF!)</f>
        <v/>
      </c>
      <c r="E64" s="209" t="str">
        <f>IF('Formulario PPGR1'!$F64="","",#REF!)</f>
        <v/>
      </c>
      <c r="F64" s="233"/>
      <c r="G64" s="234" t="str" cm="1">
        <f t="array" ref="G64">_xlfn.XLOOKUP($F64,LE_tbl[[#All],[Ls_LinesEstategica]],LE_tbl[[#All],[Le_code]],"",0)</f>
        <v/>
      </c>
      <c r="H64" s="233"/>
      <c r="I64" s="234" t="str">
        <f>_xlfn.XLOOKUP($H64,Obj!$D$122:$D$134,Obj!$E$122:$E$134,"",0)</f>
        <v/>
      </c>
      <c r="J64" s="233"/>
      <c r="K64" s="289" t="s">
        <v>290</v>
      </c>
      <c r="L64" s="233" t="s">
        <v>291</v>
      </c>
      <c r="M64" s="233" t="s">
        <v>115</v>
      </c>
      <c r="N64" s="651" t="s">
        <v>124</v>
      </c>
      <c r="O64" s="651">
        <v>30</v>
      </c>
      <c r="P64" s="235"/>
      <c r="Q64" s="235" t="s">
        <v>292</v>
      </c>
      <c r="R64" s="244"/>
      <c r="S64" s="244"/>
      <c r="T64" s="244"/>
      <c r="U64" s="244"/>
      <c r="V64" s="245" t="s">
        <v>293</v>
      </c>
      <c r="W64" s="244"/>
      <c r="X64" s="244"/>
      <c r="Y64" s="244"/>
      <c r="Z64" s="244"/>
      <c r="AA64" s="244"/>
      <c r="AB64" s="244"/>
      <c r="AC64" s="244"/>
      <c r="AD64" s="244"/>
      <c r="AE64" s="245"/>
      <c r="AF64" s="245"/>
      <c r="AG64" s="245"/>
      <c r="AH64" s="245"/>
      <c r="AI64" s="245"/>
      <c r="AJ64" s="245"/>
      <c r="AK64" s="245"/>
      <c r="AL64" s="245"/>
      <c r="AM64" s="245"/>
      <c r="AN64" s="245"/>
      <c r="AO64" s="245"/>
      <c r="AP64" s="245"/>
    </row>
    <row r="65" spans="2:42" s="254" customFormat="1" ht="52.8" x14ac:dyDescent="0.3">
      <c r="B65" s="209" t="str">
        <f>IF('Formulario PPGR1'!$F65="","",CONCATENATE('Formulario PPGR1'!$C65,".",'Formulario PPGR1'!$D65,".",'Formulario PPGR1'!$E65,".",#REF!))</f>
        <v/>
      </c>
      <c r="C65" s="209" t="str">
        <f>IF('Formulario PPGR1'!$F65="","",#REF!)</f>
        <v/>
      </c>
      <c r="D65" s="209" t="str">
        <f>IF('Formulario PPGR1'!$F65="","",#REF!)</f>
        <v/>
      </c>
      <c r="E65" s="209" t="str">
        <f>IF('Formulario PPGR1'!$F65="","",#REF!)</f>
        <v/>
      </c>
      <c r="F65" s="233"/>
      <c r="G65" s="234" t="str" cm="1">
        <f t="array" ref="G65">_xlfn.XLOOKUP($F65,LE_tbl[[#All],[Ls_LinesEstategica]],LE_tbl[[#All],[Le_code]],"",0)</f>
        <v/>
      </c>
      <c r="H65" s="233"/>
      <c r="I65" s="234" t="str">
        <f>_xlfn.XLOOKUP($H65,Obj!$D$122:$D$134,Obj!$E$122:$E$134,"",0)</f>
        <v/>
      </c>
      <c r="J65" s="233"/>
      <c r="K65" s="289" t="s">
        <v>294</v>
      </c>
      <c r="L65" s="233" t="s">
        <v>295</v>
      </c>
      <c r="M65" s="233" t="s">
        <v>115</v>
      </c>
      <c r="N65" s="651" t="s">
        <v>124</v>
      </c>
      <c r="O65" s="651">
        <v>95</v>
      </c>
      <c r="P65" s="208"/>
      <c r="Q65" s="235" t="s">
        <v>296</v>
      </c>
      <c r="R65" s="244"/>
      <c r="S65" s="244"/>
      <c r="T65" s="244"/>
      <c r="U65" s="244"/>
      <c r="V65" s="245"/>
      <c r="W65" s="244"/>
      <c r="X65" s="244"/>
      <c r="Y65" s="244"/>
      <c r="Z65" s="244"/>
      <c r="AA65" s="244"/>
      <c r="AB65" s="244"/>
      <c r="AC65" s="244"/>
      <c r="AD65" s="244"/>
      <c r="AE65" s="245"/>
      <c r="AF65" s="245"/>
      <c r="AG65" s="245"/>
      <c r="AH65" s="245"/>
      <c r="AI65" s="245"/>
      <c r="AJ65" s="245"/>
      <c r="AK65" s="245"/>
      <c r="AL65" s="245"/>
      <c r="AM65" s="245"/>
      <c r="AN65" s="245"/>
      <c r="AO65" s="245"/>
      <c r="AP65" s="245"/>
    </row>
    <row r="66" spans="2:42" s="254" customFormat="1" ht="52.8" x14ac:dyDescent="0.3">
      <c r="B66" s="209" t="str">
        <f>IF('Formulario PPGR1'!$F66="","",CONCATENATE('Formulario PPGR1'!$C66,".",'Formulario PPGR1'!$D66,".",'Formulario PPGR1'!$E66,".",#REF!))</f>
        <v/>
      </c>
      <c r="C66" s="209" t="str">
        <f>IF('Formulario PPGR1'!$F66="","",#REF!)</f>
        <v/>
      </c>
      <c r="D66" s="209" t="str">
        <f>IF('Formulario PPGR1'!$F66="","",#REF!)</f>
        <v/>
      </c>
      <c r="E66" s="209" t="str">
        <f>IF('Formulario PPGR1'!$F66="","",#REF!)</f>
        <v/>
      </c>
      <c r="F66" s="259"/>
      <c r="G66" s="234" t="str" cm="1">
        <f t="array" ref="G66">_xlfn.XLOOKUP($F66,LE_tbl[[#All],[Ls_LinesEstategica]],LE_tbl[[#All],[Le_code]],"",0)</f>
        <v/>
      </c>
      <c r="H66" s="259"/>
      <c r="I66" s="234" t="str">
        <f>_xlfn.XLOOKUP($H66,Obj!$D$122:$D$134,Obj!$E$122:$E$134,"",0)</f>
        <v/>
      </c>
      <c r="J66" s="259"/>
      <c r="K66" s="287" t="s">
        <v>297</v>
      </c>
      <c r="L66" s="259" t="s">
        <v>298</v>
      </c>
      <c r="M66" s="259" t="s">
        <v>115</v>
      </c>
      <c r="N66" s="652" t="s">
        <v>124</v>
      </c>
      <c r="O66" s="652">
        <v>90</v>
      </c>
      <c r="P66" s="209"/>
      <c r="Q66" s="288" t="s">
        <v>299</v>
      </c>
      <c r="R66" s="244"/>
      <c r="S66" s="244"/>
      <c r="T66" s="244"/>
      <c r="U66" s="244"/>
      <c r="V66" s="245"/>
      <c r="W66" s="244"/>
      <c r="X66" s="244"/>
      <c r="Y66" s="244"/>
      <c r="Z66" s="244"/>
      <c r="AA66" s="244"/>
      <c r="AB66" s="244"/>
      <c r="AC66" s="244"/>
      <c r="AD66" s="244"/>
      <c r="AE66" s="245"/>
      <c r="AF66" s="245"/>
      <c r="AG66" s="245"/>
      <c r="AH66" s="245"/>
      <c r="AI66" s="245"/>
      <c r="AJ66" s="245"/>
      <c r="AK66" s="245"/>
      <c r="AL66" s="245"/>
      <c r="AM66" s="245"/>
      <c r="AN66" s="245"/>
      <c r="AO66" s="245"/>
      <c r="AP66" s="245"/>
    </row>
    <row r="67" spans="2:42" s="254" customFormat="1" ht="52.8" x14ac:dyDescent="0.3">
      <c r="B67" s="209" t="str">
        <f>IF('Formulario PPGR1'!$F67="","",CONCATENATE('Formulario PPGR1'!$C67,".",'Formulario PPGR1'!$D67,".",'Formulario PPGR1'!$E67,".",#REF!))</f>
        <v/>
      </c>
      <c r="C67" s="209" t="str">
        <f>IF('Formulario PPGR1'!$F67="","",#REF!)</f>
        <v/>
      </c>
      <c r="D67" s="209" t="str">
        <f>IF('Formulario PPGR1'!$F67="","",#REF!)</f>
        <v/>
      </c>
      <c r="E67" s="209" t="str">
        <f>IF('Formulario PPGR1'!$F67="","",#REF!)</f>
        <v/>
      </c>
      <c r="F67" s="259"/>
      <c r="G67" s="234" t="str" cm="1">
        <f t="array" ref="G67">_xlfn.XLOOKUP($F67,LE_tbl[[#All],[Ls_LinesEstategica]],LE_tbl[[#All],[Le_code]],"",0)</f>
        <v/>
      </c>
      <c r="H67" s="259"/>
      <c r="I67" s="234" t="str">
        <f>_xlfn.XLOOKUP($H67,Obj!$D$122:$D$134,Obj!$E$122:$E$134,"",0)</f>
        <v/>
      </c>
      <c r="J67" s="259"/>
      <c r="K67" s="287" t="s">
        <v>300</v>
      </c>
      <c r="L67" s="259" t="s">
        <v>301</v>
      </c>
      <c r="M67" s="259" t="s">
        <v>115</v>
      </c>
      <c r="N67" s="652" t="s">
        <v>124</v>
      </c>
      <c r="O67" s="652">
        <v>80</v>
      </c>
      <c r="P67" s="209"/>
      <c r="Q67" s="288" t="s">
        <v>302</v>
      </c>
      <c r="R67" s="244"/>
      <c r="S67" s="244"/>
      <c r="T67" s="244"/>
      <c r="U67" s="244"/>
      <c r="V67" s="245"/>
      <c r="W67" s="244"/>
      <c r="X67" s="244"/>
      <c r="Y67" s="244"/>
      <c r="Z67" s="244"/>
      <c r="AA67" s="244"/>
      <c r="AB67" s="244"/>
      <c r="AC67" s="244"/>
      <c r="AD67" s="244"/>
      <c r="AE67" s="245"/>
      <c r="AF67" s="245"/>
      <c r="AG67" s="245"/>
      <c r="AH67" s="245"/>
      <c r="AI67" s="245"/>
      <c r="AJ67" s="245"/>
      <c r="AK67" s="245"/>
      <c r="AL67" s="245"/>
      <c r="AM67" s="245"/>
      <c r="AN67" s="245"/>
      <c r="AO67" s="245"/>
      <c r="AP67" s="245"/>
    </row>
    <row r="68" spans="2:42" s="254" customFormat="1" ht="39.6" x14ac:dyDescent="0.3">
      <c r="B68" s="209" t="str">
        <f>IF('Formulario PPGR1'!$F68="","",CONCATENATE('Formulario PPGR1'!$C68,".",'Formulario PPGR1'!$D68,".",'Formulario PPGR1'!$E68,".",#REF!))</f>
        <v/>
      </c>
      <c r="C68" s="209" t="str">
        <f>IF('Formulario PPGR1'!$F68="","",#REF!)</f>
        <v/>
      </c>
      <c r="D68" s="209" t="str">
        <f>IF('Formulario PPGR1'!$F68="","",#REF!)</f>
        <v/>
      </c>
      <c r="E68" s="209" t="str">
        <f>IF('Formulario PPGR1'!$F68="","",#REF!)</f>
        <v/>
      </c>
      <c r="F68" s="259"/>
      <c r="G68" s="234" t="str" cm="1">
        <f t="array" ref="G68">_xlfn.XLOOKUP($F68,LE_tbl[[#All],[Ls_LinesEstategica]],LE_tbl[[#All],[Le_code]],"",0)</f>
        <v/>
      </c>
      <c r="H68" s="259"/>
      <c r="I68" s="234" t="str">
        <f>_xlfn.XLOOKUP($H68,Obj!$D$122:$D$134,Obj!$E$122:$E$134,"",0)</f>
        <v/>
      </c>
      <c r="J68" s="259"/>
      <c r="K68" s="287" t="s">
        <v>303</v>
      </c>
      <c r="L68" s="259" t="s">
        <v>304</v>
      </c>
      <c r="M68" s="259" t="s">
        <v>115</v>
      </c>
      <c r="N68" s="652" t="s">
        <v>124</v>
      </c>
      <c r="O68" s="652">
        <v>85</v>
      </c>
      <c r="P68" s="209"/>
      <c r="Q68" s="288" t="s">
        <v>117</v>
      </c>
      <c r="R68" s="244"/>
      <c r="S68" s="244"/>
      <c r="T68" s="244"/>
      <c r="U68" s="244"/>
      <c r="V68" s="245"/>
      <c r="W68" s="244"/>
      <c r="X68" s="244"/>
      <c r="Y68" s="244"/>
      <c r="Z68" s="244"/>
      <c r="AA68" s="244"/>
      <c r="AB68" s="244"/>
      <c r="AC68" s="244"/>
      <c r="AD68" s="244"/>
      <c r="AE68" s="245"/>
      <c r="AF68" s="245"/>
      <c r="AG68" s="245"/>
      <c r="AH68" s="245"/>
      <c r="AI68" s="245"/>
      <c r="AJ68" s="245"/>
      <c r="AK68" s="245"/>
      <c r="AL68" s="245"/>
      <c r="AM68" s="245"/>
      <c r="AN68" s="245"/>
      <c r="AO68" s="245"/>
      <c r="AP68" s="245"/>
    </row>
    <row r="69" spans="2:42" s="254" customFormat="1" ht="105.6" x14ac:dyDescent="0.3">
      <c r="B69" s="209" t="e">
        <f>IF('Formulario PPGR1'!$F69="","",CONCATENATE('Formulario PPGR1'!$C69,".",'Formulario PPGR1'!$D69,".",'Formulario PPGR1'!$E69,".",#REF!))</f>
        <v>#REF!</v>
      </c>
      <c r="C69" s="209" t="e">
        <f>IF('Formulario PPGR1'!$F69="","",#REF!)</f>
        <v>#REF!</v>
      </c>
      <c r="D69" s="209" t="e">
        <f>IF('Formulario PPGR1'!$F69="","",#REF!)</f>
        <v>#REF!</v>
      </c>
      <c r="E69" s="209" t="e">
        <f>IF('Formulario PPGR1'!$F69="","",#REF!)</f>
        <v>#REF!</v>
      </c>
      <c r="F69" s="259" t="s">
        <v>284</v>
      </c>
      <c r="G69" s="234" t="str" cm="1">
        <f t="array" ref="G69">_xlfn.XLOOKUP($F69,LE_tbl[[#All],[Ls_LinesEstategica]],LE_tbl[[#All],[Le_code]],"",0)</f>
        <v>LE.3</v>
      </c>
      <c r="H69" s="259" t="s">
        <v>305</v>
      </c>
      <c r="I69" s="234" t="str">
        <f>_xlfn.XLOOKUP($H69,Obj!$D$122:$D$134,Obj!$E$122:$E$134,"",0)</f>
        <v>Obj3.2</v>
      </c>
      <c r="J69" s="270" t="s">
        <v>306</v>
      </c>
      <c r="K69" s="287" t="s">
        <v>307</v>
      </c>
      <c r="L69" s="259" t="s">
        <v>308</v>
      </c>
      <c r="M69" s="259" t="s">
        <v>115</v>
      </c>
      <c r="N69" s="652" t="s">
        <v>124</v>
      </c>
      <c r="O69" s="652">
        <v>85</v>
      </c>
      <c r="P69" s="209"/>
      <c r="Q69" s="288" t="s">
        <v>299</v>
      </c>
      <c r="R69" s="244"/>
      <c r="S69" s="244"/>
      <c r="T69" s="244"/>
      <c r="U69" s="244"/>
      <c r="V69" s="245"/>
      <c r="W69" s="244"/>
      <c r="X69" s="244"/>
      <c r="Y69" s="244"/>
      <c r="Z69" s="244"/>
      <c r="AA69" s="244"/>
      <c r="AB69" s="244"/>
      <c r="AC69" s="244"/>
      <c r="AD69" s="244"/>
      <c r="AE69" s="245"/>
      <c r="AF69" s="245"/>
      <c r="AG69" s="245"/>
      <c r="AH69" s="245"/>
      <c r="AI69" s="245"/>
      <c r="AJ69" s="245"/>
      <c r="AK69" s="245"/>
      <c r="AL69" s="245"/>
      <c r="AM69" s="245"/>
      <c r="AN69" s="245"/>
      <c r="AO69" s="245"/>
      <c r="AP69" s="245"/>
    </row>
    <row r="70" spans="2:42" s="254" customFormat="1" ht="105.6" x14ac:dyDescent="0.3">
      <c r="B70" s="209" t="e">
        <f>IF('Formulario PPGR1'!$F70="","",CONCATENATE('Formulario PPGR1'!$C70,".",'Formulario PPGR1'!$D70,".",'Formulario PPGR1'!$E70,".",#REF!))</f>
        <v>#REF!</v>
      </c>
      <c r="C70" s="209" t="e">
        <f>IF('Formulario PPGR1'!$F70="","",#REF!)</f>
        <v>#REF!</v>
      </c>
      <c r="D70" s="209" t="e">
        <f>IF('Formulario PPGR1'!$F70="","",#REF!)</f>
        <v>#REF!</v>
      </c>
      <c r="E70" s="209" t="e">
        <f>IF('Formulario PPGR1'!$F70="","",#REF!)</f>
        <v>#REF!</v>
      </c>
      <c r="F70" s="259" t="s">
        <v>284</v>
      </c>
      <c r="G70" s="234" t="str" cm="1">
        <f t="array" ref="G70">_xlfn.XLOOKUP($F70,LE_tbl[[#All],[Ls_LinesEstategica]],LE_tbl[[#All],[Le_code]],"",0)</f>
        <v>LE.3</v>
      </c>
      <c r="H70" s="259" t="s">
        <v>309</v>
      </c>
      <c r="I70" s="234" t="str">
        <f>_xlfn.XLOOKUP($H70,Obj!$D$122:$D$134,Obj!$E$122:$E$134,"",0)</f>
        <v>Obj3.3</v>
      </c>
      <c r="J70" s="259" t="s">
        <v>310</v>
      </c>
      <c r="K70" s="287" t="s">
        <v>311</v>
      </c>
      <c r="L70" s="259" t="s">
        <v>312</v>
      </c>
      <c r="M70" s="259" t="s">
        <v>115</v>
      </c>
      <c r="N70" s="652" t="s">
        <v>124</v>
      </c>
      <c r="O70" s="652">
        <v>45</v>
      </c>
      <c r="P70" s="209"/>
      <c r="Q70" s="288" t="s">
        <v>313</v>
      </c>
      <c r="R70" s="244"/>
      <c r="S70" s="244"/>
      <c r="T70" s="244"/>
      <c r="U70" s="244"/>
      <c r="V70" s="245"/>
      <c r="W70" s="244"/>
      <c r="X70" s="244"/>
      <c r="Y70" s="244"/>
      <c r="Z70" s="244"/>
      <c r="AA70" s="244"/>
      <c r="AB70" s="244"/>
      <c r="AC70" s="244"/>
      <c r="AD70" s="244"/>
      <c r="AE70" s="245"/>
      <c r="AF70" s="245"/>
      <c r="AG70" s="245"/>
      <c r="AH70" s="245"/>
      <c r="AI70" s="245"/>
      <c r="AJ70" s="245"/>
      <c r="AK70" s="245"/>
      <c r="AL70" s="245"/>
      <c r="AM70" s="245"/>
      <c r="AN70" s="245"/>
      <c r="AO70" s="245"/>
      <c r="AP70" s="245"/>
    </row>
    <row r="71" spans="2:42" s="254" customFormat="1" ht="66" x14ac:dyDescent="0.3">
      <c r="B71" s="209" t="str">
        <f>IF('Formulario PPGR1'!$F71="","",CONCATENATE('Formulario PPGR1'!$C71,".",'Formulario PPGR1'!$D71,".",'Formulario PPGR1'!$E71,".",#REF!))</f>
        <v/>
      </c>
      <c r="C71" s="209" t="str">
        <f>IF('Formulario PPGR1'!$F71="","",#REF!)</f>
        <v/>
      </c>
      <c r="D71" s="209" t="str">
        <f>IF('Formulario PPGR1'!$F71="","",#REF!)</f>
        <v/>
      </c>
      <c r="E71" s="209" t="str">
        <f>IF('Formulario PPGR1'!$F71="","",#REF!)</f>
        <v/>
      </c>
      <c r="F71" s="259"/>
      <c r="G71" s="234" t="str" cm="1">
        <f t="array" ref="G71">_xlfn.XLOOKUP($F71,LE_tbl[[#All],[Ls_LinesEstategica]],LE_tbl[[#All],[Le_code]],"",0)</f>
        <v/>
      </c>
      <c r="H71" s="259"/>
      <c r="I71" s="234" t="str">
        <f>_xlfn.XLOOKUP($H71,Obj!$D$122:$D$134,Obj!$E$122:$E$134,"",0)</f>
        <v/>
      </c>
      <c r="J71" s="259"/>
      <c r="K71" s="695" t="s">
        <v>314</v>
      </c>
      <c r="L71" s="259" t="s">
        <v>315</v>
      </c>
      <c r="M71" s="259" t="s">
        <v>115</v>
      </c>
      <c r="N71" s="652" t="s">
        <v>124</v>
      </c>
      <c r="O71" s="652">
        <v>80</v>
      </c>
      <c r="P71" s="209"/>
      <c r="Q71" s="288" t="s">
        <v>313</v>
      </c>
      <c r="R71" s="244"/>
      <c r="S71" s="244"/>
      <c r="T71" s="244"/>
      <c r="U71" s="244"/>
      <c r="V71" s="245"/>
      <c r="W71" s="244"/>
      <c r="X71" s="244"/>
      <c r="Y71" s="244"/>
      <c r="Z71" s="244"/>
      <c r="AA71" s="244"/>
      <c r="AB71" s="244"/>
      <c r="AC71" s="244"/>
      <c r="AD71" s="244"/>
      <c r="AE71" s="245"/>
      <c r="AF71" s="245"/>
      <c r="AG71" s="245"/>
      <c r="AH71" s="245"/>
      <c r="AI71" s="245"/>
      <c r="AJ71" s="245"/>
      <c r="AK71" s="245"/>
      <c r="AL71" s="245"/>
      <c r="AM71" s="245"/>
      <c r="AN71" s="245"/>
      <c r="AO71" s="245"/>
      <c r="AP71" s="245"/>
    </row>
    <row r="72" spans="2:42" s="254" customFormat="1" ht="52.8" x14ac:dyDescent="0.3">
      <c r="B72" s="209" t="str">
        <f>IF('Formulario PPGR1'!$F72="","",CONCATENATE('Formulario PPGR1'!$C72,".",'Formulario PPGR1'!$D72,".",'Formulario PPGR1'!$E72,".",#REF!))</f>
        <v/>
      </c>
      <c r="C72" s="209" t="str">
        <f>IF('Formulario PPGR1'!$F72="","",#REF!)</f>
        <v/>
      </c>
      <c r="D72" s="209" t="str">
        <f>IF('Formulario PPGR1'!$F72="","",#REF!)</f>
        <v/>
      </c>
      <c r="E72" s="209" t="str">
        <f>IF('Formulario PPGR1'!$F72="","",#REF!)</f>
        <v/>
      </c>
      <c r="F72" s="259"/>
      <c r="G72" s="234" t="str" cm="1">
        <f t="array" ref="G72">_xlfn.XLOOKUP($F72,LE_tbl[[#All],[Ls_LinesEstategica]],LE_tbl[[#All],[Le_code]],"",0)</f>
        <v/>
      </c>
      <c r="H72" s="259"/>
      <c r="I72" s="234" t="str">
        <f>_xlfn.XLOOKUP($H72,Obj!$D$122:$D$134,Obj!$E$122:$E$134,"",0)</f>
        <v/>
      </c>
      <c r="J72" s="259"/>
      <c r="K72" s="287" t="s">
        <v>316</v>
      </c>
      <c r="L72" s="259" t="s">
        <v>317</v>
      </c>
      <c r="M72" s="259" t="s">
        <v>115</v>
      </c>
      <c r="N72" s="652" t="s">
        <v>124</v>
      </c>
      <c r="O72" s="652">
        <v>90</v>
      </c>
      <c r="P72" s="209"/>
      <c r="Q72" s="288" t="s">
        <v>313</v>
      </c>
      <c r="R72" s="244"/>
      <c r="S72" s="244"/>
      <c r="T72" s="244"/>
      <c r="U72" s="244"/>
      <c r="V72" s="245"/>
      <c r="W72" s="244"/>
      <c r="X72" s="244"/>
      <c r="Y72" s="244"/>
      <c r="Z72" s="244"/>
      <c r="AA72" s="244"/>
      <c r="AB72" s="244"/>
      <c r="AC72" s="244"/>
      <c r="AD72" s="244"/>
      <c r="AE72" s="245"/>
      <c r="AF72" s="245"/>
      <c r="AG72" s="245"/>
      <c r="AH72" s="245"/>
      <c r="AI72" s="245"/>
      <c r="AJ72" s="245"/>
      <c r="AK72" s="245"/>
      <c r="AL72" s="245"/>
      <c r="AM72" s="245"/>
      <c r="AN72" s="245"/>
      <c r="AO72" s="245"/>
      <c r="AP72" s="245"/>
    </row>
    <row r="73" spans="2:42" s="254" customFormat="1" ht="66" x14ac:dyDescent="0.3">
      <c r="B73" s="209" t="e">
        <f>IF('Formulario PPGR1'!$F73="","",CONCATENATE('Formulario PPGR1'!$C73,".",'Formulario PPGR1'!$D73,".",'Formulario PPGR1'!$E73,".",#REF!))</f>
        <v>#REF!</v>
      </c>
      <c r="C73" s="209" t="e">
        <f>IF('Formulario PPGR1'!$F73="","",#REF!)</f>
        <v>#REF!</v>
      </c>
      <c r="D73" s="209" t="e">
        <f>IF('Formulario PPGR1'!$F73="","",#REF!)</f>
        <v>#REF!</v>
      </c>
      <c r="E73" s="209" t="e">
        <f>IF('Formulario PPGR1'!$F73="","",#REF!)</f>
        <v>#REF!</v>
      </c>
      <c r="F73" s="233" t="s">
        <v>284</v>
      </c>
      <c r="G73" s="234" t="str" cm="1">
        <f t="array" ref="G73">_xlfn.XLOOKUP($F73,LE_tbl[[#All],[Ls_LinesEstategica]],LE_tbl[[#All],[Le_code]],"",0)</f>
        <v>LE.3</v>
      </c>
      <c r="H73" s="233" t="s">
        <v>318</v>
      </c>
      <c r="I73" s="234" t="str">
        <f>_xlfn.XLOOKUP($H73,Obj!$D$122:$D$134,Obj!$E$122:$E$134,"",0)</f>
        <v>Obj3.4</v>
      </c>
      <c r="J73" s="233" t="s">
        <v>319</v>
      </c>
      <c r="K73" s="289" t="s">
        <v>320</v>
      </c>
      <c r="L73" s="233" t="s">
        <v>321</v>
      </c>
      <c r="M73" s="233" t="s">
        <v>115</v>
      </c>
      <c r="N73" s="651" t="s">
        <v>124</v>
      </c>
      <c r="O73" s="651">
        <v>100</v>
      </c>
      <c r="P73" s="208"/>
      <c r="Q73" s="235" t="s">
        <v>302</v>
      </c>
      <c r="R73" s="244"/>
      <c r="S73" s="244"/>
      <c r="T73" s="244"/>
      <c r="U73" s="244"/>
      <c r="V73" s="245"/>
      <c r="W73" s="244"/>
      <c r="X73" s="244"/>
      <c r="Y73" s="244"/>
      <c r="Z73" s="244"/>
      <c r="AA73" s="244"/>
      <c r="AB73" s="244"/>
      <c r="AC73" s="244"/>
      <c r="AD73" s="244"/>
      <c r="AE73" s="245"/>
      <c r="AF73" s="245"/>
      <c r="AG73" s="245"/>
      <c r="AH73" s="245"/>
      <c r="AI73" s="245"/>
      <c r="AJ73" s="245"/>
      <c r="AK73" s="245"/>
      <c r="AL73" s="245"/>
      <c r="AM73" s="245"/>
      <c r="AN73" s="245"/>
      <c r="AO73" s="245"/>
      <c r="AP73" s="245"/>
    </row>
    <row r="74" spans="2:42" s="254" customFormat="1" ht="52.8" x14ac:dyDescent="0.3">
      <c r="B74" s="209" t="e">
        <f>IF('Formulario PPGR1'!$F74="","",CONCATENATE('Formulario PPGR1'!$C74,".",'Formulario PPGR1'!$D74,".",'Formulario PPGR1'!$E74,".",#REF!))</f>
        <v>#REF!</v>
      </c>
      <c r="C74" s="209" t="e">
        <f>IF('Formulario PPGR1'!$F74="","",#REF!)</f>
        <v>#REF!</v>
      </c>
      <c r="D74" s="209" t="e">
        <f>IF('Formulario PPGR1'!$F74="","",#REF!)</f>
        <v>#REF!</v>
      </c>
      <c r="E74" s="209" t="e">
        <f>IF('Formulario PPGR1'!$F74="","",#REF!)</f>
        <v>#REF!</v>
      </c>
      <c r="F74" s="233" t="s">
        <v>284</v>
      </c>
      <c r="G74" s="234" t="str" cm="1">
        <f t="array" ref="G74">_xlfn.XLOOKUP($F74,LE_tbl[[#All],[Ls_LinesEstategica]],LE_tbl[[#All],[Le_code]],"",0)</f>
        <v>LE.3</v>
      </c>
      <c r="H74" s="233" t="s">
        <v>322</v>
      </c>
      <c r="I74" s="234" t="str">
        <f>_xlfn.XLOOKUP($H74,Obj!$D$122:$D$134,Obj!$E$122:$E$134,"",0)</f>
        <v>Obj3.5</v>
      </c>
      <c r="J74" s="233" t="s">
        <v>323</v>
      </c>
      <c r="K74" s="289" t="s">
        <v>324</v>
      </c>
      <c r="L74" s="233" t="s">
        <v>325</v>
      </c>
      <c r="M74" s="233" t="s">
        <v>115</v>
      </c>
      <c r="N74" s="650" t="s">
        <v>124</v>
      </c>
      <c r="O74" s="650">
        <v>75</v>
      </c>
      <c r="P74" s="208"/>
      <c r="Q74" s="235" t="s">
        <v>326</v>
      </c>
      <c r="R74" s="244"/>
      <c r="S74" s="244"/>
      <c r="T74" s="244"/>
      <c r="U74" s="244"/>
      <c r="V74" s="244"/>
      <c r="W74" s="244"/>
      <c r="X74" s="244"/>
      <c r="Y74" s="244"/>
      <c r="Z74" s="244"/>
      <c r="AA74" s="244"/>
      <c r="AB74" s="244"/>
      <c r="AC74" s="244"/>
      <c r="AD74" s="244"/>
      <c r="AE74" s="245"/>
      <c r="AF74" s="245"/>
      <c r="AG74" s="245"/>
      <c r="AH74" s="245"/>
      <c r="AI74" s="245"/>
      <c r="AJ74" s="245"/>
      <c r="AK74" s="245"/>
      <c r="AL74" s="245"/>
      <c r="AM74" s="245"/>
      <c r="AN74" s="245"/>
      <c r="AO74" s="245"/>
      <c r="AP74" s="245"/>
    </row>
    <row r="75" spans="2:42" s="254" customFormat="1" ht="92.4" x14ac:dyDescent="0.3">
      <c r="B75" s="209" t="str">
        <f>IF('Formulario PPGR1'!$F75="","",CONCATENATE('Formulario PPGR1'!$C75,".",'Formulario PPGR1'!$D75,".",'Formulario PPGR1'!$E75,".",#REF!))</f>
        <v/>
      </c>
      <c r="C75" s="209" t="str">
        <f>IF('Formulario PPGR1'!$F75="","",#REF!)</f>
        <v/>
      </c>
      <c r="D75" s="209" t="str">
        <f>IF('Formulario PPGR1'!$F75="","",#REF!)</f>
        <v/>
      </c>
      <c r="E75" s="209" t="str">
        <f>IF('Formulario PPGR1'!$F75="","",#REF!)</f>
        <v/>
      </c>
      <c r="F75" s="259"/>
      <c r="G75" s="234" t="str" cm="1">
        <f t="array" ref="G75">_xlfn.XLOOKUP($F75,LE_tbl[[#All],[Ls_LinesEstategica]],LE_tbl[[#All],[Le_code]],"",0)</f>
        <v/>
      </c>
      <c r="H75" s="259"/>
      <c r="I75" s="234" t="str">
        <f>_xlfn.XLOOKUP($H75,Obj!$D$122:$D$134,Obj!$E$122:$E$134,"",0)</f>
        <v/>
      </c>
      <c r="J75" s="259"/>
      <c r="K75" s="289" t="s">
        <v>327</v>
      </c>
      <c r="L75" s="259" t="s">
        <v>328</v>
      </c>
      <c r="M75" s="259" t="s">
        <v>115</v>
      </c>
      <c r="N75" s="694" t="s">
        <v>124</v>
      </c>
      <c r="O75" s="694">
        <v>50</v>
      </c>
      <c r="P75" s="209"/>
      <c r="Q75" s="288" t="s">
        <v>202</v>
      </c>
      <c r="R75" s="244"/>
      <c r="S75" s="244"/>
      <c r="T75" s="244"/>
      <c r="U75" s="244"/>
      <c r="V75" s="244"/>
      <c r="W75" s="244"/>
      <c r="X75" s="244"/>
      <c r="Y75" s="244"/>
      <c r="Z75" s="244"/>
      <c r="AA75" s="244"/>
      <c r="AB75" s="244"/>
      <c r="AC75" s="244"/>
      <c r="AD75" s="244"/>
      <c r="AE75" s="245"/>
      <c r="AF75" s="245"/>
      <c r="AG75" s="245"/>
      <c r="AH75" s="245"/>
      <c r="AI75" s="245"/>
      <c r="AJ75" s="245"/>
      <c r="AK75" s="245"/>
      <c r="AL75" s="245"/>
      <c r="AM75" s="245"/>
      <c r="AN75" s="245"/>
      <c r="AO75" s="245"/>
      <c r="AP75" s="245"/>
    </row>
    <row r="76" spans="2:42" s="254" customFormat="1" ht="52.8" x14ac:dyDescent="0.3">
      <c r="B76" s="209" t="str">
        <f>IF('Formulario PPGR1'!$F76="","",CONCATENATE('Formulario PPGR1'!$C76,".",'Formulario PPGR1'!$D76,".",'Formulario PPGR1'!$E76,".",#REF!))</f>
        <v/>
      </c>
      <c r="C76" s="209" t="str">
        <f>IF('Formulario PPGR1'!$F76="","",#REF!)</f>
        <v/>
      </c>
      <c r="D76" s="209" t="str">
        <f>IF('Formulario PPGR1'!$F76="","",#REF!)</f>
        <v/>
      </c>
      <c r="E76" s="209" t="str">
        <f>IF('Formulario PPGR1'!$F76="","",#REF!)</f>
        <v/>
      </c>
      <c r="F76" s="259"/>
      <c r="G76" s="234" t="str" cm="1">
        <f t="array" ref="G76">_xlfn.XLOOKUP($F76,LE_tbl[[#All],[Ls_LinesEstategica]],LE_tbl[[#All],[Le_code]],"",0)</f>
        <v/>
      </c>
      <c r="H76" s="259"/>
      <c r="I76" s="234" t="str">
        <f>_xlfn.XLOOKUP($H76,Obj!$D$122:$D$134,Obj!$E$122:$E$134,"",0)</f>
        <v/>
      </c>
      <c r="J76" s="259"/>
      <c r="K76" s="287" t="s">
        <v>329</v>
      </c>
      <c r="L76" s="259" t="s">
        <v>330</v>
      </c>
      <c r="M76" s="259" t="s">
        <v>115</v>
      </c>
      <c r="N76" s="694" t="s">
        <v>124</v>
      </c>
      <c r="O76" s="694">
        <v>1</v>
      </c>
      <c r="P76" s="209"/>
      <c r="Q76" s="288" t="s">
        <v>331</v>
      </c>
      <c r="R76" s="244"/>
      <c r="S76" s="244"/>
      <c r="T76" s="244"/>
      <c r="U76" s="244"/>
      <c r="V76" s="244"/>
      <c r="W76" s="244"/>
      <c r="X76" s="244"/>
      <c r="Y76" s="244"/>
      <c r="Z76" s="244"/>
      <c r="AA76" s="244"/>
      <c r="AB76" s="244"/>
      <c r="AC76" s="244"/>
      <c r="AD76" s="244"/>
      <c r="AE76" s="245"/>
      <c r="AF76" s="245"/>
      <c r="AG76" s="245"/>
      <c r="AH76" s="245"/>
      <c r="AI76" s="245"/>
      <c r="AJ76" s="245"/>
      <c r="AK76" s="245"/>
      <c r="AL76" s="245"/>
      <c r="AM76" s="245"/>
      <c r="AN76" s="245"/>
      <c r="AO76" s="245"/>
      <c r="AP76" s="245"/>
    </row>
    <row r="77" spans="2:42" s="254" customFormat="1" ht="79.2" x14ac:dyDescent="0.3">
      <c r="B77" s="209" t="e">
        <f>IF('Formulario PPGR1'!$F77="","",CONCATENATE('Formulario PPGR1'!$C77,".",'Formulario PPGR1'!$D77,".",'Formulario PPGR1'!$E77,".",#REF!))</f>
        <v>#REF!</v>
      </c>
      <c r="C77" s="209" t="e">
        <f>IF('Formulario PPGR1'!$F77="","",#REF!)</f>
        <v>#REF!</v>
      </c>
      <c r="D77" s="209" t="e">
        <f>IF('Formulario PPGR1'!$F77="","",#REF!)</f>
        <v>#REF!</v>
      </c>
      <c r="E77" s="209" t="e">
        <f>IF('Formulario PPGR1'!$F77="","",#REF!)</f>
        <v>#REF!</v>
      </c>
      <c r="F77" s="233" t="s">
        <v>284</v>
      </c>
      <c r="G77" s="234" t="str" cm="1">
        <f t="array" ref="G77">_xlfn.XLOOKUP($F77,LE_tbl[[#All],[Ls_LinesEstategica]],LE_tbl[[#All],[Le_code]],"",0)</f>
        <v>LE.3</v>
      </c>
      <c r="H77" s="233" t="s">
        <v>332</v>
      </c>
      <c r="I77" s="234" t="str">
        <f>_xlfn.XLOOKUP($H77,Obj!$D$122:$D$134,Obj!$E$122:$E$134,"",0)</f>
        <v>Obj3.6</v>
      </c>
      <c r="J77" s="233" t="s">
        <v>333</v>
      </c>
      <c r="K77" s="289" t="s">
        <v>334</v>
      </c>
      <c r="L77" s="236" t="s">
        <v>335</v>
      </c>
      <c r="M77" s="233" t="s">
        <v>115</v>
      </c>
      <c r="N77" s="650" t="s">
        <v>336</v>
      </c>
      <c r="O77" s="650">
        <v>60</v>
      </c>
      <c r="P77" s="235"/>
      <c r="Q77" s="235" t="s">
        <v>337</v>
      </c>
      <c r="R77" s="244"/>
      <c r="S77" s="244"/>
      <c r="T77" s="244"/>
      <c r="U77" s="244"/>
      <c r="V77" s="244"/>
      <c r="W77" s="244"/>
      <c r="X77" s="244"/>
      <c r="Y77" s="244"/>
      <c r="Z77" s="244"/>
      <c r="AA77" s="244"/>
      <c r="AB77" s="244"/>
      <c r="AC77" s="244"/>
      <c r="AD77" s="244"/>
      <c r="AE77" s="245"/>
      <c r="AF77" s="245"/>
      <c r="AG77" s="245"/>
      <c r="AH77" s="245"/>
      <c r="AI77" s="245"/>
      <c r="AJ77" s="245"/>
      <c r="AK77" s="245"/>
      <c r="AL77" s="245"/>
      <c r="AM77" s="245"/>
      <c r="AN77" s="245"/>
      <c r="AO77" s="245"/>
      <c r="AP77" s="245"/>
    </row>
    <row r="78" spans="2:42" s="254" customFormat="1" ht="92.4" x14ac:dyDescent="0.3">
      <c r="B78" s="209" t="e">
        <f>IF('Formulario PPGR1'!$F78="","",CONCATENATE('Formulario PPGR1'!$C78,".",'Formulario PPGR1'!$D78,".",'Formulario PPGR1'!$E78,".",#REF!))</f>
        <v>#REF!</v>
      </c>
      <c r="C78" s="209" t="e">
        <f>IF('Formulario PPGR1'!$F78="","",#REF!)</f>
        <v>#REF!</v>
      </c>
      <c r="D78" s="209" t="e">
        <f>IF('Formulario PPGR1'!$F78="","",#REF!)</f>
        <v>#REF!</v>
      </c>
      <c r="E78" s="209" t="e">
        <f>IF('Formulario PPGR1'!$F78="","",#REF!)</f>
        <v>#REF!</v>
      </c>
      <c r="F78" s="233" t="s">
        <v>284</v>
      </c>
      <c r="G78" s="234" t="str" cm="1">
        <f t="array" ref="G78">_xlfn.XLOOKUP($F78,LE_tbl[[#All],[Ls_LinesEstategica]],LE_tbl[[#All],[Le_code]],"",0)</f>
        <v>LE.3</v>
      </c>
      <c r="H78" s="233" t="s">
        <v>338</v>
      </c>
      <c r="I78" s="234" t="str">
        <f>_xlfn.XLOOKUP($H78,Obj!$D$122:$D$134,Obj!$E$122:$E$134,"",0)</f>
        <v>Obj3.7</v>
      </c>
      <c r="J78" s="233" t="s">
        <v>339</v>
      </c>
      <c r="K78" s="289" t="s">
        <v>340</v>
      </c>
      <c r="L78" s="233" t="s">
        <v>341</v>
      </c>
      <c r="M78" s="233" t="s">
        <v>115</v>
      </c>
      <c r="N78" s="651" t="s">
        <v>124</v>
      </c>
      <c r="O78" s="650">
        <v>80</v>
      </c>
      <c r="P78" s="235"/>
      <c r="Q78" s="235" t="s">
        <v>342</v>
      </c>
      <c r="R78" s="244"/>
      <c r="S78" s="244"/>
      <c r="T78" s="244"/>
      <c r="U78" s="244"/>
      <c r="V78" s="245"/>
      <c r="W78" s="244"/>
      <c r="X78" s="244"/>
      <c r="Y78" s="244"/>
      <c r="Z78" s="244"/>
      <c r="AA78" s="244"/>
      <c r="AB78" s="244"/>
      <c r="AC78" s="244"/>
      <c r="AD78" s="244"/>
      <c r="AE78" s="245"/>
      <c r="AF78" s="245"/>
      <c r="AG78" s="245"/>
      <c r="AH78" s="245"/>
      <c r="AI78" s="245"/>
      <c r="AJ78" s="245"/>
      <c r="AK78" s="245"/>
      <c r="AL78" s="245"/>
      <c r="AM78" s="245"/>
      <c r="AN78" s="245"/>
      <c r="AO78" s="245"/>
      <c r="AP78" s="245"/>
    </row>
    <row r="79" spans="2:42" s="254" customFormat="1" ht="52.8" x14ac:dyDescent="0.3">
      <c r="B79" s="209" t="str">
        <f>IF('Formulario PPGR1'!$F79="","",CONCATENATE('Formulario PPGR1'!$C79,".",'Formulario PPGR1'!$D79,".",'Formulario PPGR1'!$E79,".",#REF!))</f>
        <v/>
      </c>
      <c r="C79" s="209" t="str">
        <f>IF('Formulario PPGR1'!$F79="","",#REF!)</f>
        <v/>
      </c>
      <c r="D79" s="209" t="str">
        <f>IF('Formulario PPGR1'!$F79="","",#REF!)</f>
        <v/>
      </c>
      <c r="E79" s="209" t="str">
        <f>IF('Formulario PPGR1'!$F79="","",#REF!)</f>
        <v/>
      </c>
      <c r="F79" s="233"/>
      <c r="G79" s="234" t="str" cm="1">
        <f t="array" ref="G79">_xlfn.XLOOKUP($F79,LE_tbl[[#All],[Ls_LinesEstategica]],LE_tbl[[#All],[Le_code]],"",0)</f>
        <v/>
      </c>
      <c r="H79" s="233"/>
      <c r="I79" s="234" t="str">
        <f>_xlfn.XLOOKUP($H79,Obj!$D$122:$D$134,Obj!$E$122:$E$134,"",0)</f>
        <v/>
      </c>
      <c r="J79" s="233"/>
      <c r="K79" s="289" t="s">
        <v>343</v>
      </c>
      <c r="L79" s="233" t="s">
        <v>344</v>
      </c>
      <c r="M79" s="233" t="s">
        <v>115</v>
      </c>
      <c r="N79" s="651" t="s">
        <v>124</v>
      </c>
      <c r="O79" s="650">
        <v>80</v>
      </c>
      <c r="P79" s="235"/>
      <c r="Q79" s="235" t="s">
        <v>302</v>
      </c>
      <c r="R79" s="244"/>
      <c r="S79" s="244"/>
      <c r="T79" s="244"/>
      <c r="U79" s="244"/>
      <c r="V79" s="245"/>
      <c r="W79" s="244"/>
      <c r="X79" s="244"/>
      <c r="Y79" s="244"/>
      <c r="Z79" s="244"/>
      <c r="AA79" s="244"/>
      <c r="AB79" s="244"/>
      <c r="AC79" s="244"/>
      <c r="AD79" s="244"/>
      <c r="AE79" s="245"/>
      <c r="AF79" s="245"/>
      <c r="AG79" s="245"/>
      <c r="AH79" s="245"/>
      <c r="AI79" s="245"/>
      <c r="AJ79" s="245"/>
      <c r="AK79" s="245"/>
      <c r="AL79" s="245"/>
      <c r="AM79" s="245"/>
      <c r="AN79" s="245"/>
      <c r="AO79" s="245"/>
      <c r="AP79" s="245"/>
    </row>
    <row r="80" spans="2:42" s="254" customFormat="1" ht="39.6" x14ac:dyDescent="0.3">
      <c r="B80" s="209" t="str">
        <f>IF('Formulario PPGR1'!$F80="","",CONCATENATE('Formulario PPGR1'!$C80,".",'Formulario PPGR1'!$D80,".",'Formulario PPGR1'!$E80,".",#REF!))</f>
        <v/>
      </c>
      <c r="C80" s="209" t="str">
        <f>IF('Formulario PPGR1'!$F80="","",#REF!)</f>
        <v/>
      </c>
      <c r="D80" s="209" t="str">
        <f>IF('Formulario PPGR1'!$F80="","",#REF!)</f>
        <v/>
      </c>
      <c r="E80" s="209" t="str">
        <f>IF('Formulario PPGR1'!$F80="","",#REF!)</f>
        <v/>
      </c>
      <c r="F80" s="259"/>
      <c r="G80" s="234" t="str" cm="1">
        <f t="array" ref="G80">_xlfn.XLOOKUP($F80,LE_tbl[[#All],[Ls_LinesEstategica]],LE_tbl[[#All],[Le_code]],"",0)</f>
        <v/>
      </c>
      <c r="H80" s="259"/>
      <c r="I80" s="234" t="str">
        <f>_xlfn.XLOOKUP($H80,Obj!$D$122:$D$134,Obj!$E$122:$E$134,"",0)</f>
        <v/>
      </c>
      <c r="J80" s="259"/>
      <c r="K80" s="259"/>
      <c r="L80" s="270" t="s">
        <v>345</v>
      </c>
      <c r="M80" s="259" t="s">
        <v>115</v>
      </c>
      <c r="N80" s="652" t="s">
        <v>124</v>
      </c>
      <c r="O80" s="694">
        <v>80</v>
      </c>
      <c r="P80" s="209"/>
      <c r="Q80" s="288"/>
      <c r="R80" s="244"/>
      <c r="S80" s="244"/>
      <c r="T80" s="244"/>
      <c r="U80" s="244"/>
      <c r="V80" s="245"/>
      <c r="W80" s="244"/>
      <c r="X80" s="244"/>
      <c r="Y80" s="244"/>
      <c r="Z80" s="244"/>
      <c r="AA80" s="244"/>
      <c r="AB80" s="244"/>
      <c r="AC80" s="244"/>
      <c r="AD80" s="244"/>
      <c r="AE80" s="245"/>
      <c r="AF80" s="245"/>
      <c r="AG80" s="245"/>
      <c r="AH80" s="245"/>
      <c r="AI80" s="245"/>
      <c r="AJ80" s="245"/>
      <c r="AK80" s="245"/>
      <c r="AL80" s="245"/>
      <c r="AM80" s="245"/>
      <c r="AN80" s="245"/>
      <c r="AO80" s="245"/>
      <c r="AP80" s="245"/>
    </row>
    <row r="81" spans="2:42" s="254" customFormat="1" ht="66" x14ac:dyDescent="0.3">
      <c r="B81" s="209" t="str">
        <f>IF('Formulario PPGR1'!$F81="","",CONCATENATE('Formulario PPGR1'!$C81,".",'Formulario PPGR1'!$D81,".",'Formulario PPGR1'!$E81,".",#REF!))</f>
        <v/>
      </c>
      <c r="C81" s="209" t="str">
        <f>IF('Formulario PPGR1'!$F81="","",#REF!)</f>
        <v/>
      </c>
      <c r="D81" s="209" t="str">
        <f>IF('Formulario PPGR1'!$F81="","",#REF!)</f>
        <v/>
      </c>
      <c r="E81" s="209" t="str">
        <f>IF('Formulario PPGR1'!$F81="","",#REF!)</f>
        <v/>
      </c>
      <c r="F81" s="233"/>
      <c r="G81" s="234" t="str" cm="1">
        <f t="array" ref="G81">_xlfn.XLOOKUP($F81,LE_tbl[[#All],[Ls_LinesEstategica]],LE_tbl[[#All],[Le_code]],"",0)</f>
        <v/>
      </c>
      <c r="H81" s="233"/>
      <c r="I81" s="234" t="str">
        <f>_xlfn.XLOOKUP($H81,Obj!$D$122:$D$134,Obj!$E$122:$E$134,"",0)</f>
        <v/>
      </c>
      <c r="J81" s="233"/>
      <c r="K81" s="289" t="s">
        <v>346</v>
      </c>
      <c r="L81" s="233" t="s">
        <v>347</v>
      </c>
      <c r="M81" s="233" t="s">
        <v>115</v>
      </c>
      <c r="N81" s="651" t="s">
        <v>124</v>
      </c>
      <c r="O81" s="650">
        <v>90</v>
      </c>
      <c r="P81" s="235"/>
      <c r="Q81" s="235" t="s">
        <v>302</v>
      </c>
      <c r="R81" s="244"/>
      <c r="S81" s="244"/>
      <c r="T81" s="244"/>
      <c r="U81" s="244"/>
      <c r="V81" s="245"/>
      <c r="W81" s="244"/>
      <c r="X81" s="244"/>
      <c r="Y81" s="244"/>
      <c r="Z81" s="244"/>
      <c r="AA81" s="244"/>
      <c r="AB81" s="244"/>
      <c r="AC81" s="244"/>
      <c r="AD81" s="244"/>
      <c r="AE81" s="245"/>
      <c r="AF81" s="245"/>
      <c r="AG81" s="245"/>
      <c r="AH81" s="245"/>
      <c r="AI81" s="245"/>
      <c r="AJ81" s="245"/>
      <c r="AK81" s="245"/>
      <c r="AL81" s="245"/>
      <c r="AM81" s="245"/>
      <c r="AN81" s="245"/>
      <c r="AO81" s="245"/>
      <c r="AP81" s="245"/>
    </row>
    <row r="82" spans="2:42" s="254" customFormat="1" ht="66" x14ac:dyDescent="0.3">
      <c r="B82" s="209" t="str">
        <f>IF('Formulario PPGR1'!$F82="","",CONCATENATE('Formulario PPGR1'!$C82,".",'Formulario PPGR1'!$D82,".",'Formulario PPGR1'!$E82,".",#REF!))</f>
        <v/>
      </c>
      <c r="C82" s="209" t="str">
        <f>IF('Formulario PPGR1'!$F82="","",#REF!)</f>
        <v/>
      </c>
      <c r="D82" s="209" t="str">
        <f>IF('Formulario PPGR1'!$F82="","",#REF!)</f>
        <v/>
      </c>
      <c r="E82" s="209" t="str">
        <f>IF('Formulario PPGR1'!$F82="","",#REF!)</f>
        <v/>
      </c>
      <c r="F82" s="233"/>
      <c r="G82" s="234" t="str" cm="1">
        <f t="array" ref="G82">_xlfn.XLOOKUP($F82,LE_tbl[[#All],[Ls_LinesEstategica]],LE_tbl[[#All],[Le_code]],"",0)</f>
        <v/>
      </c>
      <c r="H82" s="233"/>
      <c r="I82" s="234" t="str">
        <f>_xlfn.XLOOKUP($H82,Obj!$D$122:$D$134,Obj!$E$122:$E$134,"",0)</f>
        <v/>
      </c>
      <c r="J82" s="233"/>
      <c r="K82" s="289" t="s">
        <v>348</v>
      </c>
      <c r="L82" s="233" t="s">
        <v>349</v>
      </c>
      <c r="M82" s="233" t="s">
        <v>115</v>
      </c>
      <c r="N82" s="651" t="s">
        <v>124</v>
      </c>
      <c r="O82" s="651">
        <v>55</v>
      </c>
      <c r="P82" s="235"/>
      <c r="Q82" s="235" t="s">
        <v>302</v>
      </c>
      <c r="R82" s="244"/>
      <c r="S82" s="244"/>
      <c r="T82" s="244"/>
      <c r="U82" s="244"/>
      <c r="V82" s="245"/>
      <c r="W82" s="244"/>
      <c r="X82" s="244"/>
      <c r="Y82" s="244"/>
      <c r="Z82" s="244"/>
      <c r="AA82" s="244"/>
      <c r="AB82" s="244"/>
      <c r="AC82" s="244"/>
      <c r="AD82" s="244"/>
      <c r="AE82" s="245"/>
      <c r="AF82" s="245"/>
      <c r="AG82" s="245"/>
      <c r="AH82" s="245"/>
      <c r="AI82" s="245"/>
      <c r="AJ82" s="245"/>
      <c r="AK82" s="245"/>
      <c r="AL82" s="245"/>
      <c r="AM82" s="245"/>
      <c r="AN82" s="245"/>
      <c r="AO82" s="245"/>
      <c r="AP82" s="245"/>
    </row>
    <row r="83" spans="2:42" s="254" customFormat="1" ht="39.6" x14ac:dyDescent="0.3">
      <c r="B83" s="209" t="str">
        <f>IF('Formulario PPGR1'!$F83="","",CONCATENATE('Formulario PPGR1'!$C83,".",'Formulario PPGR1'!$D83,".",'Formulario PPGR1'!$E83,".",#REF!))</f>
        <v/>
      </c>
      <c r="C83" s="209" t="str">
        <f>IF('Formulario PPGR1'!$F83="","",#REF!)</f>
        <v/>
      </c>
      <c r="D83" s="209" t="str">
        <f>IF('Formulario PPGR1'!$F83="","",#REF!)</f>
        <v/>
      </c>
      <c r="E83" s="209" t="str">
        <f>IF('Formulario PPGR1'!$F83="","",#REF!)</f>
        <v/>
      </c>
      <c r="F83" s="233"/>
      <c r="G83" s="234" t="str" cm="1">
        <f t="array" ref="G83">_xlfn.XLOOKUP($F83,LE_tbl[[#All],[Ls_LinesEstategica]],LE_tbl[[#All],[Le_code]],"",0)</f>
        <v/>
      </c>
      <c r="H83" s="233"/>
      <c r="I83" s="234" t="str">
        <f>_xlfn.XLOOKUP($H83,Obj!$D$122:$D$134,Obj!$E$122:$E$134,"",0)</f>
        <v/>
      </c>
      <c r="J83" s="233"/>
      <c r="K83" s="289" t="s">
        <v>350</v>
      </c>
      <c r="L83" s="233" t="s">
        <v>351</v>
      </c>
      <c r="M83" s="233" t="s">
        <v>115</v>
      </c>
      <c r="N83" s="651" t="s">
        <v>124</v>
      </c>
      <c r="O83" s="650">
        <v>85</v>
      </c>
      <c r="P83" s="235"/>
      <c r="Q83" s="235" t="s">
        <v>302</v>
      </c>
      <c r="R83" s="244"/>
      <c r="S83" s="244"/>
      <c r="T83" s="244"/>
      <c r="U83" s="244"/>
      <c r="V83" s="245"/>
      <c r="W83" s="244"/>
      <c r="X83" s="244"/>
      <c r="Y83" s="244"/>
      <c r="Z83" s="244"/>
      <c r="AA83" s="244"/>
      <c r="AB83" s="244"/>
      <c r="AC83" s="244"/>
      <c r="AD83" s="244"/>
      <c r="AE83" s="245"/>
      <c r="AF83" s="245"/>
      <c r="AG83" s="245"/>
      <c r="AH83" s="245"/>
      <c r="AI83" s="245"/>
      <c r="AJ83" s="245"/>
      <c r="AK83" s="245"/>
      <c r="AL83" s="245"/>
      <c r="AM83" s="245"/>
      <c r="AN83" s="245"/>
      <c r="AO83" s="245"/>
      <c r="AP83" s="245"/>
    </row>
    <row r="84" spans="2:42" s="254" customFormat="1" x14ac:dyDescent="0.3">
      <c r="B84" s="209" t="str">
        <f>IF('Formulario PPGR1'!$F84="","",CONCATENATE('Formulario PPGR1'!$C84,".",'Formulario PPGR1'!$D84,".",'Formulario PPGR1'!$E84,".",#REF!))</f>
        <v/>
      </c>
      <c r="C84" s="209" t="str">
        <f>IF('Formulario PPGR1'!$F84="","",#REF!)</f>
        <v/>
      </c>
      <c r="D84" s="209" t="str">
        <f>IF('Formulario PPGR1'!$F84="","",#REF!)</f>
        <v/>
      </c>
      <c r="E84" s="209" t="str">
        <f>IF('Formulario PPGR1'!$F84="","",#REF!)</f>
        <v/>
      </c>
      <c r="F84" s="259"/>
      <c r="G84" s="234" t="str" cm="1">
        <f t="array" ref="G84">_xlfn.XLOOKUP($F84,LE_tbl[[#All],[Ls_LinesEstategica]],LE_tbl[[#All],[Le_code]],"",0)</f>
        <v/>
      </c>
      <c r="H84" s="259"/>
      <c r="I84" s="234" t="str">
        <f>_xlfn.XLOOKUP($H84,Obj!$D$122:$D$134,Obj!$E$122:$E$134,"",0)</f>
        <v/>
      </c>
      <c r="J84" s="233"/>
      <c r="K84" s="287"/>
      <c r="L84" s="259"/>
      <c r="M84" s="259"/>
      <c r="N84" s="652"/>
      <c r="O84" s="652"/>
      <c r="P84" s="209"/>
      <c r="Q84" s="288"/>
      <c r="R84" s="244"/>
      <c r="S84" s="244"/>
      <c r="T84" s="244"/>
      <c r="U84" s="244"/>
      <c r="V84" s="244"/>
      <c r="W84" s="244"/>
      <c r="X84" s="244"/>
      <c r="Y84" s="244"/>
      <c r="Z84" s="244"/>
      <c r="AA84" s="244"/>
      <c r="AB84" s="244"/>
      <c r="AC84" s="244"/>
      <c r="AD84" s="244"/>
      <c r="AE84" s="245"/>
      <c r="AF84" s="245"/>
      <c r="AG84" s="245"/>
      <c r="AH84" s="245"/>
      <c r="AI84" s="245"/>
      <c r="AJ84" s="245"/>
      <c r="AK84" s="245"/>
      <c r="AL84" s="245"/>
      <c r="AM84" s="245"/>
      <c r="AN84" s="245"/>
      <c r="AO84" s="245"/>
      <c r="AP84" s="245"/>
    </row>
    <row r="85" spans="2:42" s="254" customFormat="1" x14ac:dyDescent="0.3">
      <c r="F85" s="255"/>
      <c r="G85" s="255"/>
      <c r="H85" s="255"/>
      <c r="I85" s="255"/>
      <c r="J85" s="255"/>
      <c r="K85" s="255"/>
      <c r="L85" s="255"/>
      <c r="M85" s="255"/>
      <c r="N85" s="657"/>
      <c r="O85" s="653"/>
      <c r="P85" s="244"/>
      <c r="Q85" s="244"/>
      <c r="R85" s="244"/>
      <c r="S85" s="244"/>
      <c r="T85" s="244"/>
      <c r="U85" s="244"/>
      <c r="V85" s="244"/>
      <c r="W85" s="244"/>
      <c r="X85" s="244"/>
      <c r="Y85" s="244"/>
      <c r="Z85" s="244"/>
      <c r="AA85" s="244"/>
      <c r="AB85" s="244"/>
      <c r="AC85" s="244"/>
      <c r="AD85" s="244"/>
      <c r="AE85" s="245"/>
      <c r="AF85" s="245"/>
      <c r="AG85" s="245"/>
      <c r="AH85" s="245"/>
      <c r="AI85" s="245"/>
      <c r="AJ85" s="245"/>
      <c r="AK85" s="245"/>
      <c r="AL85" s="245"/>
      <c r="AM85" s="245"/>
      <c r="AN85" s="245"/>
      <c r="AO85" s="245"/>
      <c r="AP85" s="245"/>
    </row>
    <row r="86" spans="2:42" s="254" customFormat="1" x14ac:dyDescent="0.3">
      <c r="F86" s="255"/>
      <c r="G86" s="255"/>
      <c r="H86" s="255"/>
      <c r="I86" s="255"/>
      <c r="J86" s="255"/>
      <c r="K86" s="255"/>
      <c r="L86" s="255"/>
      <c r="M86" s="255"/>
      <c r="N86" s="657"/>
      <c r="O86" s="653"/>
      <c r="P86" s="244"/>
      <c r="Q86" s="244"/>
      <c r="R86" s="244"/>
      <c r="S86" s="244"/>
      <c r="T86" s="244"/>
      <c r="U86" s="244"/>
      <c r="V86" s="244"/>
      <c r="W86" s="244"/>
      <c r="X86" s="244"/>
      <c r="Y86" s="244"/>
      <c r="Z86" s="244"/>
      <c r="AA86" s="244"/>
      <c r="AB86" s="244"/>
      <c r="AC86" s="244"/>
      <c r="AD86" s="244"/>
      <c r="AE86" s="245"/>
      <c r="AF86" s="245"/>
      <c r="AG86" s="245"/>
      <c r="AH86" s="245"/>
      <c r="AI86" s="245"/>
      <c r="AJ86" s="245"/>
      <c r="AK86" s="245"/>
      <c r="AL86" s="245"/>
      <c r="AM86" s="245"/>
      <c r="AN86" s="245"/>
      <c r="AO86" s="245"/>
      <c r="AP86" s="245"/>
    </row>
  </sheetData>
  <mergeCells count="4">
    <mergeCell ref="M2:O2"/>
    <mergeCell ref="M5:O5"/>
    <mergeCell ref="M4:O4"/>
    <mergeCell ref="M3:O3"/>
  </mergeCells>
  <dataValidations disablePrompts="1" count="7">
    <dataValidation type="list" allowBlank="1" showInputMessage="1" showErrorMessage="1" sqref="M3:N3" xr:uid="{00000000-0002-0000-0100-000000000000}">
      <formula1>ls_Regiones</formula1>
    </dataValidation>
    <dataValidation type="list" allowBlank="1" showInputMessage="1" showErrorMessage="1" sqref="M4:N4" xr:uid="{00000000-0002-0000-0100-000001000000}">
      <formula1>INDIRECT($Q$3)</formula1>
    </dataValidation>
    <dataValidation type="list" allowBlank="1" showInputMessage="1" showErrorMessage="1" sqref="M5:N5" xr:uid="{00000000-0002-0000-0100-000002000000}">
      <formula1>INDIRECT($Q$4)</formula1>
    </dataValidation>
    <dataValidation type="list" allowBlank="1" showInputMessage="1" showErrorMessage="1" sqref="M2:N2" xr:uid="{00000000-0002-0000-0100-000003000000}">
      <formula1>Periodo_POA</formula1>
    </dataValidation>
    <dataValidation type="list" allowBlank="1" showInputMessage="1" showErrorMessage="1" sqref="H9:H84" xr:uid="{00000000-0002-0000-0100-000005000000}">
      <formula1>INDIRECT($G9)</formula1>
    </dataValidation>
    <dataValidation type="list" allowBlank="1" showInputMessage="1" showErrorMessage="1" sqref="J9:J84" xr:uid="{00000000-0002-0000-0100-000006000000}">
      <formula1>INDIRECT($I9)</formula1>
    </dataValidation>
    <dataValidation type="list" allowBlank="1" showInputMessage="1" showErrorMessage="1" sqref="F9:F84" xr:uid="{00000000-0002-0000-0100-000007000000}">
      <formula1>Ls_LinesEstategica</formula1>
    </dataValidation>
  </dataValidations>
  <pageMargins left="0.734251969" right="0.15748031496063" top="0.616141732" bottom="0.49803149600000002" header="0.511811023622047" footer="0.31496062992126"/>
  <pageSetup paperSize="5" scale="58" orientation="landscape" r:id="rId1"/>
  <colBreaks count="1" manualBreakCount="1">
    <brk id="17" max="77" man="1"/>
  </colBreaks>
  <ignoredErrors>
    <ignoredError sqref="A78:E78 P78 R78:IV78 A83:E83 R83:IV83 P83" unlockedFormula="1"/>
  </ignoredErrors>
  <drawing r:id="rId2"/>
  <legacyDrawing r:id="rId3"/>
  <controls>
    <mc:AlternateContent xmlns:mc="http://schemas.openxmlformats.org/markup-compatibility/2006">
      <mc:Choice Requires="x14">
        <control shapeId="2055" r:id="rId4" name="CommandButton1">
          <controlPr defaultSize="0" autoLine="0" r:id="rId5">
            <anchor moveWithCells="1">
              <from>
                <xdr:col>5</xdr:col>
                <xdr:colOff>266700</xdr:colOff>
                <xdr:row>5</xdr:row>
                <xdr:rowOff>60960</xdr:rowOff>
              </from>
              <to>
                <xdr:col>5</xdr:col>
                <xdr:colOff>1645920</xdr:colOff>
                <xdr:row>6</xdr:row>
                <xdr:rowOff>160020</xdr:rowOff>
              </to>
            </anchor>
          </controlPr>
        </control>
      </mc:Choice>
      <mc:Fallback>
        <control shapeId="2055"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2:BA272"/>
  <sheetViews>
    <sheetView showGridLines="0" tabSelected="1" topLeftCell="G1" zoomScale="60" zoomScaleNormal="60" zoomScaleSheetLayoutView="70" workbookViewId="0">
      <selection activeCell="M9" sqref="M9"/>
    </sheetView>
  </sheetViews>
  <sheetFormatPr baseColWidth="10" defaultColWidth="9.109375" defaultRowHeight="13.8" x14ac:dyDescent="0.3"/>
  <cols>
    <col min="1" max="1" width="0.33203125" style="242" hidden="1" customWidth="1"/>
    <col min="2" max="5" width="5.44140625" style="242" hidden="1" customWidth="1"/>
    <col min="6" max="6" width="2.88671875" style="242" hidden="1" customWidth="1"/>
    <col min="7" max="7" width="39" style="242" customWidth="1"/>
    <col min="8" max="8" width="17.109375" style="243" customWidth="1"/>
    <col min="9" max="9" width="67.33203125" style="267" customWidth="1"/>
    <col min="10" max="10" width="10.109375" style="257" customWidth="1"/>
    <col min="11" max="11" width="11" style="257" customWidth="1"/>
    <col min="12" max="12" width="8.5546875" style="257" customWidth="1"/>
    <col min="13" max="13" width="7.44140625" style="257" customWidth="1"/>
    <col min="14" max="14" width="7.109375" style="257" customWidth="1"/>
    <col min="15" max="15" width="7.5546875" style="257" customWidth="1"/>
    <col min="16" max="16" width="7" style="257" customWidth="1"/>
    <col min="17" max="17" width="7.109375" style="257" customWidth="1"/>
    <col min="18" max="18" width="7.88671875" style="257" customWidth="1"/>
    <col min="19" max="19" width="7.6640625" style="257" customWidth="1"/>
    <col min="20" max="20" width="7.109375" style="257" customWidth="1"/>
    <col min="21" max="21" width="6.88671875" style="257" customWidth="1"/>
    <col min="22" max="22" width="15.44140625" style="258" customWidth="1"/>
    <col min="23" max="23" width="28.88671875" style="258" customWidth="1"/>
    <col min="24" max="24" width="31.44140625" style="258" customWidth="1"/>
    <col min="25" max="25" width="35.21875" style="270" customWidth="1"/>
    <col min="26" max="26" width="39.5546875" style="644" customWidth="1"/>
    <col min="27" max="27" width="60.21875" style="254" customWidth="1"/>
    <col min="28" max="52" width="9.109375" style="254" customWidth="1"/>
    <col min="53" max="16384" width="9.109375" style="242"/>
  </cols>
  <sheetData>
    <row r="2" spans="2:53" x14ac:dyDescent="0.3">
      <c r="H2" s="121" t="str">
        <f>'Formulario PPGR1'!G2</f>
        <v>Servicio Nacional de Salud</v>
      </c>
    </row>
    <row r="3" spans="2:53" x14ac:dyDescent="0.3">
      <c r="H3" s="121" t="str">
        <f>'Formulario PPGR1'!G3</f>
        <v>Dirección de Planificación y Desarrollo</v>
      </c>
    </row>
    <row r="4" spans="2:53" x14ac:dyDescent="0.3">
      <c r="H4" s="121" t="str">
        <f>+'Formulario PPGR1'!G4</f>
        <v xml:space="preserve">Plan Operativo Anual </v>
      </c>
    </row>
    <row r="5" spans="2:53" x14ac:dyDescent="0.3">
      <c r="H5" s="121" t="s">
        <v>352</v>
      </c>
    </row>
    <row r="6" spans="2:53" x14ac:dyDescent="0.3">
      <c r="H6" s="121" t="s">
        <v>1</v>
      </c>
      <c r="J6" s="256"/>
      <c r="K6" s="256"/>
      <c r="L6" s="256"/>
      <c r="M6" s="256"/>
      <c r="N6" s="256"/>
      <c r="O6" s="256"/>
      <c r="P6" s="256"/>
      <c r="Q6" s="256"/>
      <c r="R6" s="256"/>
      <c r="S6" s="256"/>
      <c r="T6" s="256"/>
      <c r="U6" s="256"/>
      <c r="V6" s="255"/>
      <c r="W6" s="260"/>
      <c r="Z6" s="645" t="str">
        <f>IF('Formulario PPGR1'!$M$3="SNS - Dirección Central","ls_Departamento","Ls_DepartamentosSRS")</f>
        <v>ls_Departamento</v>
      </c>
    </row>
    <row r="8" spans="2:53" s="262" customFormat="1" ht="55.2" x14ac:dyDescent="0.3">
      <c r="B8" s="201" t="s">
        <v>94</v>
      </c>
      <c r="C8" s="202" t="s">
        <v>95</v>
      </c>
      <c r="D8" s="202" t="s">
        <v>96</v>
      </c>
      <c r="E8" s="202" t="s">
        <v>97</v>
      </c>
      <c r="F8" s="203" t="s">
        <v>353</v>
      </c>
      <c r="G8" s="149" t="s">
        <v>354</v>
      </c>
      <c r="H8" s="189" t="s">
        <v>355</v>
      </c>
      <c r="I8" s="149" t="s">
        <v>356</v>
      </c>
      <c r="J8" s="149" t="s">
        <v>357</v>
      </c>
      <c r="K8" s="149" t="s">
        <v>358</v>
      </c>
      <c r="L8" s="149" t="s">
        <v>359</v>
      </c>
      <c r="M8" s="149" t="s">
        <v>360</v>
      </c>
      <c r="N8" s="149" t="s">
        <v>361</v>
      </c>
      <c r="O8" s="149" t="s">
        <v>362</v>
      </c>
      <c r="P8" s="149" t="s">
        <v>363</v>
      </c>
      <c r="Q8" s="149" t="s">
        <v>364</v>
      </c>
      <c r="R8" s="149" t="s">
        <v>365</v>
      </c>
      <c r="S8" s="149" t="s">
        <v>366</v>
      </c>
      <c r="T8" s="149" t="s">
        <v>367</v>
      </c>
      <c r="U8" s="149" t="s">
        <v>368</v>
      </c>
      <c r="V8" s="149" t="s">
        <v>369</v>
      </c>
      <c r="W8" s="149" t="s">
        <v>370</v>
      </c>
      <c r="X8" s="149" t="s">
        <v>371</v>
      </c>
      <c r="Y8" s="643" t="s">
        <v>372</v>
      </c>
      <c r="Z8" s="646" t="s">
        <v>373</v>
      </c>
      <c r="AA8" s="661" t="s">
        <v>374</v>
      </c>
      <c r="AB8" s="261"/>
      <c r="AC8" s="261"/>
      <c r="AD8" s="261"/>
      <c r="AE8" s="261"/>
      <c r="AF8" s="261"/>
      <c r="AG8" s="261"/>
      <c r="AH8" s="261"/>
      <c r="AI8" s="261"/>
      <c r="AJ8" s="261"/>
      <c r="AK8" s="261"/>
      <c r="AL8" s="261"/>
      <c r="AM8" s="261"/>
      <c r="AN8" s="261"/>
      <c r="AO8" s="261"/>
      <c r="AP8" s="261"/>
      <c r="AQ8" s="261"/>
      <c r="AR8" s="261"/>
      <c r="AS8" s="261"/>
      <c r="AT8" s="261"/>
      <c r="AU8" s="261"/>
      <c r="AV8" s="261"/>
      <c r="AW8" s="261"/>
      <c r="AX8" s="261"/>
      <c r="AY8" s="261"/>
      <c r="AZ8" s="261"/>
      <c r="BA8" s="261"/>
    </row>
    <row r="9" spans="2:53" s="262" customFormat="1" ht="108.6" customHeight="1" x14ac:dyDescent="0.3">
      <c r="B9" s="263" t="e">
        <f>IF('Formulario PPGR2'!$G205="","",CONCATENATE('Formulario PPGR2'!$C205,".",'Formulario PPGR2'!$D205,".",'Formulario PPGR2'!$E205,".",'Formulario PPGR2'!$F205))</f>
        <v>#REF!</v>
      </c>
      <c r="C9" s="263"/>
      <c r="D9" s="263" t="e">
        <f>IF('Formulario PPGR2'!$G205="","",'Formulario PPGR1'!#REF!)</f>
        <v>#REF!</v>
      </c>
      <c r="E9" s="263" t="e">
        <f>IF('Formulario PPGR2'!$G205="","",'Formulario PPGR1'!#REF!)</f>
        <v>#REF!</v>
      </c>
      <c r="F9" s="263" t="e">
        <f>IF('Formulario PPGR2'!$G205="","",'Formulario PPGR1'!#REF!)</f>
        <v>#REF!</v>
      </c>
      <c r="G9" s="233" t="s">
        <v>297</v>
      </c>
      <c r="H9" s="667" t="s">
        <v>375</v>
      </c>
      <c r="I9" s="666" t="s">
        <v>376</v>
      </c>
      <c r="J9" s="698"/>
      <c r="K9" s="698"/>
      <c r="L9" s="698"/>
      <c r="M9" s="698"/>
      <c r="N9" s="698"/>
      <c r="O9" s="698">
        <v>1</v>
      </c>
      <c r="P9" s="698"/>
      <c r="Q9" s="698"/>
      <c r="R9" s="698"/>
      <c r="S9" s="698"/>
      <c r="T9" s="698"/>
      <c r="U9" s="698">
        <v>1</v>
      </c>
      <c r="V9" s="673">
        <f>SUM(Tabla2[[#This Row],[Ene]:[Dic]])</f>
        <v>2</v>
      </c>
      <c r="W9" s="668" t="s">
        <v>377</v>
      </c>
      <c r="X9" s="668"/>
      <c r="Y9" s="666"/>
      <c r="Z9" s="666" t="s">
        <v>299</v>
      </c>
      <c r="AA9" s="680"/>
      <c r="AB9" s="261"/>
      <c r="AC9" s="261"/>
      <c r="AD9" s="261"/>
      <c r="AE9" s="261"/>
      <c r="AF9" s="261"/>
      <c r="AG9" s="261"/>
      <c r="AH9" s="261"/>
      <c r="AI9" s="261"/>
      <c r="AJ9" s="261"/>
      <c r="AK9" s="261"/>
      <c r="AL9" s="261"/>
      <c r="AM9" s="261"/>
      <c r="AN9" s="261"/>
      <c r="AO9" s="261"/>
      <c r="AP9" s="261"/>
      <c r="AQ9" s="261"/>
      <c r="AR9" s="261"/>
      <c r="AS9" s="261"/>
      <c r="AT9" s="261"/>
      <c r="AU9" s="261"/>
      <c r="AV9" s="261"/>
      <c r="AW9" s="261"/>
      <c r="AX9" s="261"/>
      <c r="AY9" s="261"/>
      <c r="AZ9" s="261"/>
      <c r="BA9" s="261"/>
    </row>
    <row r="10" spans="2:53" s="262" customFormat="1" ht="104.4" customHeight="1" x14ac:dyDescent="0.3">
      <c r="B10" s="263" t="e">
        <f>IF('Formulario PPGR2'!$G206="","",CONCATENATE('Formulario PPGR2'!$C206,".",'Formulario PPGR2'!$D206,".",'Formulario PPGR2'!$E206,".",'Formulario PPGR2'!$F206))</f>
        <v>#REF!</v>
      </c>
      <c r="C10" s="263"/>
      <c r="D10" s="263" t="e">
        <f>IF('Formulario PPGR2'!$G206="","",'Formulario PPGR1'!#REF!)</f>
        <v>#REF!</v>
      </c>
      <c r="E10" s="263" t="e">
        <f>IF('Formulario PPGR2'!$G206="","",'Formulario PPGR1'!#REF!)</f>
        <v>#REF!</v>
      </c>
      <c r="F10" s="263" t="e">
        <f>IF('Formulario PPGR2'!$G206="","",'Formulario PPGR1'!#REF!)</f>
        <v>#REF!</v>
      </c>
      <c r="G10" s="233" t="s">
        <v>297</v>
      </c>
      <c r="H10" s="667" t="s">
        <v>378</v>
      </c>
      <c r="I10" s="666" t="s">
        <v>379</v>
      </c>
      <c r="J10" s="698"/>
      <c r="K10" s="698"/>
      <c r="L10" s="698"/>
      <c r="M10" s="698"/>
      <c r="N10" s="698"/>
      <c r="O10" s="698"/>
      <c r="P10" s="698"/>
      <c r="Q10" s="698"/>
      <c r="R10" s="698">
        <v>1</v>
      </c>
      <c r="S10" s="698"/>
      <c r="T10" s="698"/>
      <c r="U10" s="698">
        <v>1</v>
      </c>
      <c r="V10" s="673">
        <f>SUM(Tabla2[[#This Row],[Ene]:[Dic]])</f>
        <v>2</v>
      </c>
      <c r="W10" s="668" t="s">
        <v>380</v>
      </c>
      <c r="X10" s="668" t="s">
        <v>381</v>
      </c>
      <c r="Y10" s="666"/>
      <c r="Z10" s="666" t="s">
        <v>299</v>
      </c>
      <c r="AA10" s="680"/>
      <c r="AB10" s="261"/>
      <c r="AC10" s="261"/>
      <c r="AD10" s="261"/>
      <c r="AE10" s="261"/>
      <c r="AF10" s="261"/>
      <c r="AG10" s="261"/>
      <c r="AH10" s="261"/>
      <c r="AI10" s="261"/>
      <c r="AJ10" s="261"/>
      <c r="AK10" s="261"/>
      <c r="AL10" s="261"/>
      <c r="AM10" s="261"/>
      <c r="AN10" s="261"/>
      <c r="AO10" s="261"/>
      <c r="AP10" s="261"/>
      <c r="AQ10" s="261"/>
      <c r="AR10" s="261"/>
      <c r="AS10" s="261"/>
      <c r="AT10" s="261"/>
      <c r="AU10" s="261"/>
      <c r="AV10" s="261"/>
      <c r="AW10" s="261"/>
      <c r="AX10" s="261"/>
      <c r="AY10" s="261"/>
      <c r="AZ10" s="261"/>
      <c r="BA10" s="261"/>
    </row>
    <row r="11" spans="2:53" s="262" customFormat="1" ht="26.4" x14ac:dyDescent="0.3">
      <c r="B11" s="263" t="e">
        <f>IF('Formulario PPGR2'!$G207="","",CONCATENATE('Formulario PPGR2'!$C207,".",'Formulario PPGR2'!$D207,".",'Formulario PPGR2'!$E207,".",'Formulario PPGR2'!$F207))</f>
        <v>#REF!</v>
      </c>
      <c r="C11" s="263"/>
      <c r="D11" s="263" t="e">
        <f>IF('Formulario PPGR2'!$G207="","",'Formulario PPGR1'!#REF!)</f>
        <v>#REF!</v>
      </c>
      <c r="E11" s="263" t="e">
        <f>IF('Formulario PPGR2'!$G207="","",'Formulario PPGR1'!#REF!)</f>
        <v>#REF!</v>
      </c>
      <c r="F11" s="263" t="e">
        <f>IF('Formulario PPGR2'!$G207="","",'Formulario PPGR1'!#REF!)</f>
        <v>#REF!</v>
      </c>
      <c r="G11" s="233" t="s">
        <v>297</v>
      </c>
      <c r="H11" s="667" t="s">
        <v>382</v>
      </c>
      <c r="I11" s="666" t="s">
        <v>383</v>
      </c>
      <c r="J11" s="698"/>
      <c r="K11" s="698"/>
      <c r="L11" s="698">
        <v>1</v>
      </c>
      <c r="M11" s="698"/>
      <c r="N11" s="698"/>
      <c r="O11" s="698">
        <v>1</v>
      </c>
      <c r="P11" s="698"/>
      <c r="Q11" s="698"/>
      <c r="R11" s="698">
        <v>1</v>
      </c>
      <c r="S11" s="698"/>
      <c r="T11" s="698"/>
      <c r="U11" s="698">
        <v>1</v>
      </c>
      <c r="V11" s="673">
        <f>SUM(Tabla2[[#This Row],[Ene]:[Dic]])</f>
        <v>4</v>
      </c>
      <c r="W11" s="668" t="s">
        <v>384</v>
      </c>
      <c r="X11" s="668"/>
      <c r="Y11" s="666" t="s">
        <v>385</v>
      </c>
      <c r="Z11" s="666" t="s">
        <v>299</v>
      </c>
      <c r="AA11" s="680"/>
      <c r="AB11" s="261"/>
      <c r="AC11" s="261"/>
      <c r="AD11" s="261"/>
      <c r="AE11" s="261"/>
      <c r="AF11" s="261"/>
      <c r="AG11" s="261"/>
      <c r="AH11" s="261"/>
      <c r="AI11" s="261"/>
      <c r="AJ11" s="261"/>
      <c r="AK11" s="261"/>
      <c r="AL11" s="261"/>
      <c r="AM11" s="261"/>
      <c r="AN11" s="261"/>
      <c r="AO11" s="261"/>
      <c r="AP11" s="261"/>
      <c r="AQ11" s="261"/>
      <c r="AR11" s="261"/>
      <c r="AS11" s="261"/>
      <c r="AT11" s="261"/>
      <c r="AU11" s="261"/>
      <c r="AV11" s="261"/>
      <c r="AW11" s="261"/>
      <c r="AX11" s="261"/>
      <c r="AY11" s="261"/>
      <c r="AZ11" s="261"/>
      <c r="BA11" s="261"/>
    </row>
    <row r="12" spans="2:53" s="262" customFormat="1" ht="36" x14ac:dyDescent="0.3">
      <c r="B12" s="263" t="e">
        <f>IF('Formulario PPGR2'!$G208="","",CONCATENATE('Formulario PPGR2'!$C208,".",'Formulario PPGR2'!$D208,".",'Formulario PPGR2'!$E208,".",'Formulario PPGR2'!$F208))</f>
        <v>#REF!</v>
      </c>
      <c r="C12" s="263"/>
      <c r="D12" s="263" t="e">
        <f>IF('Formulario PPGR2'!$G208="","",'Formulario PPGR1'!#REF!)</f>
        <v>#REF!</v>
      </c>
      <c r="E12" s="263" t="e">
        <f>IF('Formulario PPGR2'!$G208="","",'Formulario PPGR1'!#REF!)</f>
        <v>#REF!</v>
      </c>
      <c r="F12" s="263" t="e">
        <f>IF('Formulario PPGR2'!$G208="","",'Formulario PPGR1'!#REF!)</f>
        <v>#REF!</v>
      </c>
      <c r="G12" s="233" t="s">
        <v>297</v>
      </c>
      <c r="H12" s="667" t="s">
        <v>386</v>
      </c>
      <c r="I12" s="666" t="s">
        <v>387</v>
      </c>
      <c r="J12" s="698"/>
      <c r="K12" s="698"/>
      <c r="L12" s="698">
        <v>1</v>
      </c>
      <c r="M12" s="698"/>
      <c r="N12" s="698"/>
      <c r="O12" s="698">
        <v>1</v>
      </c>
      <c r="P12" s="698"/>
      <c r="Q12" s="698"/>
      <c r="R12" s="698">
        <v>1</v>
      </c>
      <c r="S12" s="698"/>
      <c r="T12" s="698"/>
      <c r="U12" s="698">
        <v>1</v>
      </c>
      <c r="V12" s="673">
        <f>SUM(Tabla2[[#This Row],[Ene]:[Dic]])</f>
        <v>4</v>
      </c>
      <c r="W12" s="668" t="s">
        <v>381</v>
      </c>
      <c r="X12" s="668" t="s">
        <v>388</v>
      </c>
      <c r="Y12" s="666"/>
      <c r="Z12" s="666" t="s">
        <v>299</v>
      </c>
      <c r="AA12" s="680"/>
      <c r="AB12" s="261"/>
      <c r="AC12" s="261"/>
      <c r="AD12" s="261"/>
      <c r="AE12" s="261"/>
      <c r="AF12" s="261"/>
      <c r="AG12" s="261"/>
      <c r="AH12" s="261"/>
      <c r="AI12" s="261"/>
      <c r="AJ12" s="261"/>
      <c r="AK12" s="261"/>
      <c r="AL12" s="261"/>
      <c r="AM12" s="261"/>
      <c r="AN12" s="261"/>
      <c r="AO12" s="261"/>
      <c r="AP12" s="261"/>
      <c r="AQ12" s="261"/>
      <c r="AR12" s="261"/>
      <c r="AS12" s="261"/>
      <c r="AT12" s="261"/>
      <c r="AU12" s="261"/>
      <c r="AV12" s="261"/>
      <c r="AW12" s="261"/>
      <c r="AX12" s="261"/>
      <c r="AY12" s="261"/>
      <c r="AZ12" s="261"/>
      <c r="BA12" s="261"/>
    </row>
    <row r="13" spans="2:53" s="262" customFormat="1" ht="26.4" x14ac:dyDescent="0.3">
      <c r="B13" s="263" t="e">
        <f>IF('Formulario PPGR2'!$G214="","",CONCATENATE('Formulario PPGR2'!$C214,".",'Formulario PPGR2'!$D214,".",'Formulario PPGR2'!$E214,".",'Formulario PPGR2'!$F214))</f>
        <v>#REF!</v>
      </c>
      <c r="C13" s="263" t="e">
        <f>IF('Formulario PPGR2'!$G214="","",'Formulario PPGR1'!#REF!)</f>
        <v>#REF!</v>
      </c>
      <c r="D13" s="263" t="e">
        <f>IF('Formulario PPGR2'!$G214="","",'Formulario PPGR1'!#REF!)</f>
        <v>#REF!</v>
      </c>
      <c r="E13" s="263" t="e">
        <f>IF('Formulario PPGR2'!$G214="","",'Formulario PPGR1'!#REF!)</f>
        <v>#REF!</v>
      </c>
      <c r="F13" s="263" t="e">
        <f>IF('Formulario PPGR2'!$G214="","",'Formulario PPGR1'!#REF!)</f>
        <v>#REF!</v>
      </c>
      <c r="G13" s="233" t="s">
        <v>307</v>
      </c>
      <c r="H13" s="667" t="s">
        <v>389</v>
      </c>
      <c r="I13" s="666" t="s">
        <v>390</v>
      </c>
      <c r="J13" s="698"/>
      <c r="K13" s="698"/>
      <c r="L13" s="698"/>
      <c r="M13" s="698"/>
      <c r="N13" s="698"/>
      <c r="O13" s="698"/>
      <c r="P13" s="698"/>
      <c r="Q13" s="698"/>
      <c r="R13" s="698"/>
      <c r="S13" s="698"/>
      <c r="T13" s="698">
        <v>1</v>
      </c>
      <c r="U13" s="698"/>
      <c r="V13" s="673">
        <f>SUM(Tabla2[[#This Row],[Ene]:[Dic]])</f>
        <v>1</v>
      </c>
      <c r="W13" s="668" t="s">
        <v>377</v>
      </c>
      <c r="X13" s="668"/>
      <c r="Y13" s="666"/>
      <c r="Z13" s="666" t="s">
        <v>299</v>
      </c>
      <c r="AA13" s="680"/>
      <c r="AB13" s="261"/>
      <c r="AC13" s="261"/>
      <c r="AD13" s="261"/>
      <c r="AE13" s="261"/>
      <c r="AF13" s="261"/>
      <c r="AG13" s="261"/>
      <c r="AH13" s="261"/>
      <c r="AI13" s="261"/>
      <c r="AJ13" s="261"/>
      <c r="AK13" s="261"/>
      <c r="AL13" s="261"/>
      <c r="AM13" s="261"/>
      <c r="AN13" s="261"/>
      <c r="AO13" s="261"/>
      <c r="AP13" s="261"/>
      <c r="AQ13" s="261"/>
      <c r="AR13" s="261"/>
      <c r="AS13" s="261"/>
      <c r="AT13" s="261"/>
      <c r="AU13" s="261"/>
      <c r="AV13" s="261"/>
      <c r="AW13" s="261"/>
      <c r="AX13" s="261"/>
      <c r="AY13" s="261"/>
      <c r="AZ13" s="261"/>
      <c r="BA13" s="261"/>
    </row>
    <row r="14" spans="2:53" s="262" customFormat="1" ht="26.4" x14ac:dyDescent="0.3">
      <c r="B14" s="263" t="e">
        <f>IF('Formulario PPGR2'!$G215="","",CONCATENATE('Formulario PPGR2'!$C215,".",'Formulario PPGR2'!$D215,".",'Formulario PPGR2'!$E215,".",'Formulario PPGR2'!$F215))</f>
        <v>#REF!</v>
      </c>
      <c r="C14" s="263"/>
      <c r="D14" s="263" t="e">
        <f>IF('Formulario PPGR2'!$G215="","",'Formulario PPGR1'!#REF!)</f>
        <v>#REF!</v>
      </c>
      <c r="E14" s="263" t="e">
        <f>IF('Formulario PPGR2'!$G215="","",'Formulario PPGR1'!#REF!)</f>
        <v>#REF!</v>
      </c>
      <c r="F14" s="263" t="e">
        <f>IF('Formulario PPGR2'!$G215="","",'Formulario PPGR1'!#REF!)</f>
        <v>#REF!</v>
      </c>
      <c r="G14" s="233" t="s">
        <v>307</v>
      </c>
      <c r="H14" s="667" t="s">
        <v>391</v>
      </c>
      <c r="I14" s="666" t="s">
        <v>392</v>
      </c>
      <c r="J14" s="698"/>
      <c r="K14" s="698"/>
      <c r="L14" s="698">
        <v>1</v>
      </c>
      <c r="M14" s="698"/>
      <c r="N14" s="698"/>
      <c r="O14" s="698">
        <v>1</v>
      </c>
      <c r="P14" s="698"/>
      <c r="Q14" s="698"/>
      <c r="R14" s="698">
        <v>1</v>
      </c>
      <c r="S14" s="698"/>
      <c r="T14" s="698"/>
      <c r="U14" s="698">
        <v>1</v>
      </c>
      <c r="V14" s="673">
        <f>SUM(Tabla2[[#This Row],[Ene]:[Dic]])</f>
        <v>4</v>
      </c>
      <c r="W14" s="668" t="s">
        <v>380</v>
      </c>
      <c r="X14" s="668"/>
      <c r="Y14" s="666"/>
      <c r="Z14" s="666" t="s">
        <v>299</v>
      </c>
      <c r="AA14" s="680"/>
      <c r="AB14" s="261"/>
      <c r="AC14" s="261"/>
      <c r="AD14" s="261"/>
      <c r="AE14" s="261"/>
      <c r="AF14" s="261"/>
      <c r="AG14" s="261"/>
      <c r="AH14" s="261"/>
      <c r="AI14" s="261"/>
      <c r="AJ14" s="261"/>
      <c r="AK14" s="261"/>
      <c r="AL14" s="261"/>
      <c r="AM14" s="261"/>
      <c r="AN14" s="261"/>
      <c r="AO14" s="261"/>
      <c r="AP14" s="261"/>
      <c r="AQ14" s="261"/>
      <c r="AR14" s="261"/>
      <c r="AS14" s="261"/>
      <c r="AT14" s="261"/>
      <c r="AU14" s="261"/>
      <c r="AV14" s="261"/>
      <c r="AW14" s="261"/>
      <c r="AX14" s="261"/>
      <c r="AY14" s="261"/>
      <c r="AZ14" s="261"/>
      <c r="BA14" s="261"/>
    </row>
    <row r="15" spans="2:53" s="262" customFormat="1" ht="36" x14ac:dyDescent="0.3">
      <c r="B15" s="263" t="str">
        <f>IF('Formulario PPGR2'!$G216="","",CONCATENATE('Formulario PPGR2'!$C216,".",'Formulario PPGR2'!$D216,".",'Formulario PPGR2'!$E216,".",'Formulario PPGR2'!$F216))</f>
        <v/>
      </c>
      <c r="C15" s="263"/>
      <c r="D15" s="263" t="str">
        <f>IF('Formulario PPGR2'!$G216="","",'Formulario PPGR1'!#REF!)</f>
        <v/>
      </c>
      <c r="E15" s="263" t="str">
        <f>IF('Formulario PPGR2'!$G216="","",'Formulario PPGR1'!#REF!)</f>
        <v/>
      </c>
      <c r="F15" s="263" t="str">
        <f>IF('Formulario PPGR2'!$G216="","",'Formulario PPGR1'!#REF!)</f>
        <v/>
      </c>
      <c r="G15" s="233" t="s">
        <v>307</v>
      </c>
      <c r="H15" s="667" t="s">
        <v>393</v>
      </c>
      <c r="I15" s="666" t="s">
        <v>394</v>
      </c>
      <c r="J15" s="698"/>
      <c r="K15" s="698"/>
      <c r="L15" s="698">
        <v>1</v>
      </c>
      <c r="M15" s="698"/>
      <c r="N15" s="698"/>
      <c r="O15" s="698">
        <v>1</v>
      </c>
      <c r="P15" s="698"/>
      <c r="Q15" s="698"/>
      <c r="R15" s="698">
        <v>1</v>
      </c>
      <c r="S15" s="698"/>
      <c r="T15" s="698"/>
      <c r="U15" s="698">
        <v>1</v>
      </c>
      <c r="V15" s="673">
        <f>SUM(Tabla2[[#This Row],[Ene]:[Dic]])</f>
        <v>4</v>
      </c>
      <c r="W15" s="668" t="s">
        <v>377</v>
      </c>
      <c r="X15" s="668"/>
      <c r="Y15" s="666"/>
      <c r="Z15" s="666" t="s">
        <v>299</v>
      </c>
      <c r="AA15" s="680"/>
      <c r="AB15" s="261"/>
      <c r="AC15" s="261"/>
      <c r="AD15" s="261"/>
      <c r="AE15" s="261"/>
      <c r="AF15" s="261"/>
      <c r="AG15" s="261"/>
      <c r="AH15" s="261"/>
      <c r="AI15" s="261"/>
      <c r="AJ15" s="261"/>
      <c r="AK15" s="261"/>
      <c r="AL15" s="261"/>
      <c r="AM15" s="261"/>
      <c r="AN15" s="261"/>
      <c r="AO15" s="261"/>
      <c r="AP15" s="261"/>
      <c r="AQ15" s="261"/>
      <c r="AR15" s="261"/>
      <c r="AS15" s="261"/>
      <c r="AT15" s="261"/>
      <c r="AU15" s="261"/>
      <c r="AV15" s="261"/>
      <c r="AW15" s="261"/>
      <c r="AX15" s="261"/>
      <c r="AY15" s="261"/>
      <c r="AZ15" s="261"/>
      <c r="BA15" s="261"/>
    </row>
    <row r="16" spans="2:53" s="262" customFormat="1" ht="36" x14ac:dyDescent="0.3">
      <c r="B16" s="233" t="e">
        <f>IF('Formulario PPGR2'!$G88="","",CONCATENATE('Formulario PPGR2'!$C88,".",'Formulario PPGR2'!$D88,".",'Formulario PPGR2'!$E88,".",'Formulario PPGR2'!$F88))</f>
        <v>#REF!</v>
      </c>
      <c r="C16" s="233"/>
      <c r="D16" s="233" t="e">
        <f>IF('Formulario PPGR2'!$G88="","",'Formulario PPGR1'!#REF!)</f>
        <v>#REF!</v>
      </c>
      <c r="E16" s="233" t="e">
        <f>IF('Formulario PPGR2'!$G88="","",'Formulario PPGR1'!#REF!)</f>
        <v>#REF!</v>
      </c>
      <c r="F16" s="233" t="e">
        <f>IF('Formulario PPGR2'!$G88="","",'Formulario PPGR1'!#REF!)</f>
        <v>#REF!</v>
      </c>
      <c r="G16" s="233" t="s">
        <v>213</v>
      </c>
      <c r="H16" s="667" t="s">
        <v>395</v>
      </c>
      <c r="I16" s="666" t="s">
        <v>396</v>
      </c>
      <c r="J16" s="667">
        <v>1</v>
      </c>
      <c r="K16" s="667">
        <v>1</v>
      </c>
      <c r="L16" s="667">
        <v>1</v>
      </c>
      <c r="M16" s="667">
        <v>1</v>
      </c>
      <c r="N16" s="667">
        <v>1</v>
      </c>
      <c r="O16" s="667">
        <v>1</v>
      </c>
      <c r="P16" s="667">
        <v>1</v>
      </c>
      <c r="Q16" s="667">
        <v>1</v>
      </c>
      <c r="R16" s="667">
        <v>1</v>
      </c>
      <c r="S16" s="667">
        <v>1</v>
      </c>
      <c r="T16" s="667">
        <v>1</v>
      </c>
      <c r="U16" s="667">
        <v>1</v>
      </c>
      <c r="V16" s="673">
        <f>SUM(Tabla2[[#This Row],[Ene]:[Dic]])</f>
        <v>12</v>
      </c>
      <c r="W16" s="668" t="s">
        <v>384</v>
      </c>
      <c r="X16" s="668"/>
      <c r="Y16" s="666"/>
      <c r="Z16" s="666" t="s">
        <v>397</v>
      </c>
      <c r="AA16" s="679"/>
      <c r="AB16" s="261"/>
      <c r="AC16" s="261"/>
      <c r="AD16" s="261"/>
      <c r="AE16" s="261"/>
      <c r="AF16" s="261"/>
      <c r="AG16" s="261"/>
      <c r="AH16" s="261"/>
      <c r="AI16" s="261"/>
      <c r="AJ16" s="261"/>
      <c r="AK16" s="261"/>
      <c r="AL16" s="261"/>
      <c r="AM16" s="261"/>
      <c r="AN16" s="261"/>
      <c r="AO16" s="261"/>
      <c r="AP16" s="261"/>
      <c r="AQ16" s="261"/>
      <c r="AR16" s="261"/>
      <c r="AS16" s="261"/>
      <c r="AT16" s="261"/>
      <c r="AU16" s="261"/>
      <c r="AV16" s="261"/>
      <c r="AW16" s="261"/>
      <c r="AX16" s="261"/>
      <c r="AY16" s="261"/>
      <c r="AZ16" s="261"/>
      <c r="BA16" s="261"/>
    </row>
    <row r="17" spans="2:53" s="262" customFormat="1" ht="166.2" customHeight="1" x14ac:dyDescent="0.3">
      <c r="B17" s="263" t="e">
        <f>IF('Formulario PPGR2'!$G145="","",CONCATENATE('Formulario PPGR2'!$C145,".",'Formulario PPGR2'!$D145,".",'Formulario PPGR2'!$E145,".",'Formulario PPGR2'!$F145))</f>
        <v>#REF!</v>
      </c>
      <c r="C17" s="263" t="e">
        <f>IF('Formulario PPGR2'!$G145="","",'Formulario PPGR1'!#REF!)</f>
        <v>#REF!</v>
      </c>
      <c r="D17" s="263" t="e">
        <f>IF('Formulario PPGR2'!$G145="","",'Formulario PPGR1'!#REF!)</f>
        <v>#REF!</v>
      </c>
      <c r="E17" s="263" t="e">
        <f>IF('Formulario PPGR2'!$G145="","",'Formulario PPGR1'!#REF!)</f>
        <v>#REF!</v>
      </c>
      <c r="F17" s="263" t="e">
        <f>IF('Formulario PPGR2'!$G145="","",'Formulario PPGR1'!#REF!)</f>
        <v>#REF!</v>
      </c>
      <c r="G17" s="233" t="s">
        <v>246</v>
      </c>
      <c r="H17" s="667" t="s">
        <v>398</v>
      </c>
      <c r="I17" s="666" t="s">
        <v>399</v>
      </c>
      <c r="J17" s="698"/>
      <c r="K17" s="698"/>
      <c r="L17" s="698">
        <v>1</v>
      </c>
      <c r="M17" s="698">
        <v>1</v>
      </c>
      <c r="N17" s="698">
        <v>1</v>
      </c>
      <c r="O17" s="698">
        <v>1</v>
      </c>
      <c r="P17" s="698">
        <v>1</v>
      </c>
      <c r="Q17" s="698">
        <v>1</v>
      </c>
      <c r="R17" s="698">
        <v>1</v>
      </c>
      <c r="S17" s="698">
        <v>1</v>
      </c>
      <c r="T17" s="698">
        <v>1</v>
      </c>
      <c r="U17" s="698"/>
      <c r="V17" s="673">
        <f>SUM(Tabla2[[#This Row],[Ene]:[Dic]])</f>
        <v>9</v>
      </c>
      <c r="W17" s="668" t="s">
        <v>400</v>
      </c>
      <c r="X17" s="668" t="s">
        <v>384</v>
      </c>
      <c r="Y17" s="671" t="s">
        <v>2756</v>
      </c>
      <c r="Z17" s="666" t="s">
        <v>397</v>
      </c>
      <c r="AA17" s="665" t="s">
        <v>2755</v>
      </c>
      <c r="AB17" s="261"/>
      <c r="AC17" s="261"/>
      <c r="AD17" s="261"/>
      <c r="AE17" s="261"/>
      <c r="AF17" s="261"/>
      <c r="AG17" s="261"/>
      <c r="AH17" s="261"/>
      <c r="AI17" s="261"/>
      <c r="AJ17" s="261"/>
      <c r="AK17" s="261"/>
      <c r="AL17" s="261"/>
      <c r="AM17" s="261"/>
      <c r="AN17" s="261"/>
      <c r="AO17" s="261"/>
      <c r="AP17" s="261"/>
      <c r="AQ17" s="261"/>
      <c r="AR17" s="261"/>
      <c r="AS17" s="261"/>
      <c r="AT17" s="261"/>
      <c r="AU17" s="261"/>
      <c r="AV17" s="261"/>
      <c r="AW17" s="261"/>
      <c r="AX17" s="261"/>
      <c r="AY17" s="261"/>
      <c r="AZ17" s="261"/>
      <c r="BA17" s="261"/>
    </row>
    <row r="18" spans="2:53" s="262" customFormat="1" ht="36" x14ac:dyDescent="0.3">
      <c r="B18" s="263" t="e">
        <f>IF('Formulario PPGR2'!$G146="","",CONCATENATE('Formulario PPGR2'!$C146,".",'Formulario PPGR2'!$D146,".",'Formulario PPGR2'!$E146,".",'Formulario PPGR2'!$F146))</f>
        <v>#REF!</v>
      </c>
      <c r="C18" s="263" t="e">
        <f>IF('Formulario PPGR2'!$G146="","",'Formulario PPGR1'!#REF!)</f>
        <v>#REF!</v>
      </c>
      <c r="D18" s="263" t="e">
        <f>IF('Formulario PPGR2'!$G146="","",'Formulario PPGR1'!#REF!)</f>
        <v>#REF!</v>
      </c>
      <c r="E18" s="263" t="e">
        <f>IF('Formulario PPGR2'!$G146="","",'Formulario PPGR1'!#REF!)</f>
        <v>#REF!</v>
      </c>
      <c r="F18" s="263" t="e">
        <f>IF('Formulario PPGR2'!$G146="","",'Formulario PPGR1'!#REF!)</f>
        <v>#REF!</v>
      </c>
      <c r="G18" s="233" t="s">
        <v>246</v>
      </c>
      <c r="H18" s="667" t="s">
        <v>401</v>
      </c>
      <c r="I18" s="666" t="s">
        <v>402</v>
      </c>
      <c r="J18" s="698">
        <v>1</v>
      </c>
      <c r="K18" s="698">
        <v>1</v>
      </c>
      <c r="L18" s="698">
        <v>1</v>
      </c>
      <c r="M18" s="698">
        <v>1</v>
      </c>
      <c r="N18" s="698">
        <v>1</v>
      </c>
      <c r="O18" s="698">
        <v>1</v>
      </c>
      <c r="P18" s="698">
        <v>1</v>
      </c>
      <c r="Q18" s="698">
        <v>1</v>
      </c>
      <c r="R18" s="698">
        <v>1</v>
      </c>
      <c r="S18" s="698">
        <v>1</v>
      </c>
      <c r="T18" s="698">
        <v>1</v>
      </c>
      <c r="U18" s="698">
        <v>1</v>
      </c>
      <c r="V18" s="673">
        <f>SUM(Tabla2[[#This Row],[Ene]:[Dic]])</f>
        <v>12</v>
      </c>
      <c r="W18" s="668" t="s">
        <v>384</v>
      </c>
      <c r="X18" s="668"/>
      <c r="Y18" s="666"/>
      <c r="Z18" s="666" t="s">
        <v>397</v>
      </c>
      <c r="AA18" s="680"/>
      <c r="AB18" s="261"/>
      <c r="AC18" s="261"/>
      <c r="AD18" s="261"/>
      <c r="AE18" s="261"/>
      <c r="AF18" s="261"/>
      <c r="AG18" s="261"/>
      <c r="AH18" s="261"/>
      <c r="AI18" s="261"/>
      <c r="AJ18" s="261"/>
      <c r="AK18" s="261"/>
      <c r="AL18" s="261"/>
      <c r="AM18" s="261"/>
      <c r="AN18" s="261"/>
      <c r="AO18" s="261"/>
      <c r="AP18" s="261"/>
      <c r="AQ18" s="261"/>
      <c r="AR18" s="261"/>
      <c r="AS18" s="261"/>
      <c r="AT18" s="261"/>
      <c r="AU18" s="261"/>
      <c r="AV18" s="261"/>
      <c r="AW18" s="261"/>
      <c r="AX18" s="261"/>
      <c r="AY18" s="261"/>
      <c r="AZ18" s="261"/>
      <c r="BA18" s="261"/>
    </row>
    <row r="19" spans="2:53" s="262" customFormat="1" ht="54" x14ac:dyDescent="0.3">
      <c r="B19" s="263" t="e">
        <f>IF('Formulario PPGR2'!$G147="","",CONCATENATE('Formulario PPGR2'!$C147,".",'Formulario PPGR2'!$D147,".",'Formulario PPGR2'!$E147,".",'Formulario PPGR2'!$F147))</f>
        <v>#REF!</v>
      </c>
      <c r="C19" s="263" t="e">
        <f>IF('Formulario PPGR2'!$G147="","",'Formulario PPGR1'!#REF!)</f>
        <v>#REF!</v>
      </c>
      <c r="D19" s="263" t="e">
        <f>IF('Formulario PPGR2'!$G147="","",'Formulario PPGR1'!#REF!)</f>
        <v>#REF!</v>
      </c>
      <c r="E19" s="263" t="e">
        <f>IF('Formulario PPGR2'!$G147="","",'Formulario PPGR1'!#REF!)</f>
        <v>#REF!</v>
      </c>
      <c r="F19" s="263" t="e">
        <f>IF('Formulario PPGR2'!$G147="","",'Formulario PPGR1'!#REF!)</f>
        <v>#REF!</v>
      </c>
      <c r="G19" s="233" t="s">
        <v>246</v>
      </c>
      <c r="H19" s="667" t="s">
        <v>403</v>
      </c>
      <c r="I19" s="666" t="s">
        <v>404</v>
      </c>
      <c r="J19" s="698"/>
      <c r="K19" s="698"/>
      <c r="L19" s="698">
        <v>1</v>
      </c>
      <c r="M19" s="698"/>
      <c r="N19" s="698"/>
      <c r="O19" s="698">
        <v>1</v>
      </c>
      <c r="P19" s="698"/>
      <c r="Q19" s="698"/>
      <c r="R19" s="698">
        <v>1</v>
      </c>
      <c r="S19" s="698"/>
      <c r="T19" s="698"/>
      <c r="U19" s="698">
        <v>1</v>
      </c>
      <c r="V19" s="673">
        <f>SUM(Tabla2[[#This Row],[Ene]:[Dic]])</f>
        <v>4</v>
      </c>
      <c r="W19" s="668" t="s">
        <v>384</v>
      </c>
      <c r="X19" s="668"/>
      <c r="Y19" s="666" t="s">
        <v>405</v>
      </c>
      <c r="Z19" s="666" t="s">
        <v>397</v>
      </c>
      <c r="AA19" s="680"/>
      <c r="AB19" s="261"/>
      <c r="AC19" s="261"/>
      <c r="AD19" s="261"/>
      <c r="AE19" s="261"/>
      <c r="AF19" s="261"/>
      <c r="AG19" s="261"/>
      <c r="AH19" s="261"/>
      <c r="AI19" s="261"/>
      <c r="AJ19" s="261"/>
      <c r="AK19" s="261"/>
      <c r="AL19" s="261"/>
      <c r="AM19" s="261"/>
      <c r="AN19" s="261"/>
      <c r="AO19" s="261"/>
      <c r="AP19" s="261"/>
      <c r="AQ19" s="261"/>
      <c r="AR19" s="261"/>
      <c r="AS19" s="261"/>
      <c r="AT19" s="261"/>
      <c r="AU19" s="261"/>
      <c r="AV19" s="261"/>
      <c r="AW19" s="261"/>
      <c r="AX19" s="261"/>
      <c r="AY19" s="261"/>
      <c r="AZ19" s="261"/>
      <c r="BA19" s="261"/>
    </row>
    <row r="20" spans="2:53" s="262" customFormat="1" ht="36" x14ac:dyDescent="0.3">
      <c r="B20" s="263" t="e">
        <f>IF('Formulario PPGR2'!$G148="","",CONCATENATE('Formulario PPGR2'!$C148,".",'Formulario PPGR2'!$D148,".",'Formulario PPGR2'!$E148,".",'Formulario PPGR2'!$F148))</f>
        <v>#REF!</v>
      </c>
      <c r="C20" s="263" t="e">
        <f>IF('Formulario PPGR2'!$G148="","",'Formulario PPGR1'!#REF!)</f>
        <v>#REF!</v>
      </c>
      <c r="D20" s="263" t="e">
        <f>IF('Formulario PPGR2'!$G148="","",'Formulario PPGR1'!#REF!)</f>
        <v>#REF!</v>
      </c>
      <c r="E20" s="263" t="e">
        <f>IF('Formulario PPGR2'!$G148="","",'Formulario PPGR1'!#REF!)</f>
        <v>#REF!</v>
      </c>
      <c r="F20" s="263" t="e">
        <f>IF('Formulario PPGR2'!$G148="","",'Formulario PPGR1'!#REF!)</f>
        <v>#REF!</v>
      </c>
      <c r="G20" s="233" t="s">
        <v>246</v>
      </c>
      <c r="H20" s="667" t="s">
        <v>406</v>
      </c>
      <c r="I20" s="666" t="s">
        <v>407</v>
      </c>
      <c r="J20" s="698"/>
      <c r="K20" s="698"/>
      <c r="L20" s="698"/>
      <c r="M20" s="698"/>
      <c r="N20" s="698"/>
      <c r="O20" s="698"/>
      <c r="P20" s="698">
        <v>1</v>
      </c>
      <c r="Q20" s="698"/>
      <c r="R20" s="698"/>
      <c r="S20" s="698"/>
      <c r="T20" s="698"/>
      <c r="U20" s="698">
        <v>1</v>
      </c>
      <c r="V20" s="673">
        <f>SUM(Tabla2[[#This Row],[Ene]:[Dic]])</f>
        <v>2</v>
      </c>
      <c r="W20" s="668" t="s">
        <v>384</v>
      </c>
      <c r="X20" s="668"/>
      <c r="Y20" s="666"/>
      <c r="Z20" s="666" t="s">
        <v>397</v>
      </c>
      <c r="AA20" s="680"/>
      <c r="AB20" s="261"/>
      <c r="AC20" s="261"/>
      <c r="AD20" s="261"/>
      <c r="AE20" s="261"/>
      <c r="AF20" s="261"/>
      <c r="AG20" s="261"/>
      <c r="AH20" s="261"/>
      <c r="AI20" s="261"/>
      <c r="AJ20" s="261"/>
      <c r="AK20" s="261"/>
      <c r="AL20" s="261"/>
      <c r="AM20" s="261"/>
      <c r="AN20" s="261"/>
      <c r="AO20" s="261"/>
      <c r="AP20" s="261"/>
      <c r="AQ20" s="261"/>
      <c r="AR20" s="261"/>
      <c r="AS20" s="261"/>
      <c r="AT20" s="261"/>
      <c r="AU20" s="261"/>
      <c r="AV20" s="261"/>
      <c r="AW20" s="261"/>
      <c r="AX20" s="261"/>
      <c r="AY20" s="261"/>
      <c r="AZ20" s="261"/>
      <c r="BA20" s="261"/>
    </row>
    <row r="21" spans="2:53" s="262" customFormat="1" ht="87.6" customHeight="1" x14ac:dyDescent="0.3">
      <c r="B21" s="263" t="e">
        <f>IF('Formulario PPGR2'!$G158="","",CONCATENATE('Formulario PPGR2'!$C158,".",'Formulario PPGR2'!$D158,".",'Formulario PPGR2'!$E158,".",'Formulario PPGR2'!$F158))</f>
        <v>#REF!</v>
      </c>
      <c r="C21" s="263" t="e">
        <f>IF('Formulario PPGR2'!$G158="","",'Formulario PPGR1'!#REF!)</f>
        <v>#REF!</v>
      </c>
      <c r="D21" s="263" t="e">
        <f>IF('Formulario PPGR2'!$G158="","",'Formulario PPGR1'!#REF!)</f>
        <v>#REF!</v>
      </c>
      <c r="E21" s="263" t="e">
        <f>IF('Formulario PPGR2'!$G158="","",'Formulario PPGR1'!#REF!)</f>
        <v>#REF!</v>
      </c>
      <c r="F21" s="263" t="e">
        <f>IF('Formulario PPGR2'!$G158="","",'Formulario PPGR1'!#REF!)</f>
        <v>#REF!</v>
      </c>
      <c r="G21" s="233" t="s">
        <v>263</v>
      </c>
      <c r="H21" s="667" t="s">
        <v>408</v>
      </c>
      <c r="I21" s="666" t="s">
        <v>409</v>
      </c>
      <c r="J21" s="698"/>
      <c r="K21" s="698"/>
      <c r="L21" s="698"/>
      <c r="M21" s="698">
        <v>1</v>
      </c>
      <c r="N21" s="698"/>
      <c r="O21" s="698"/>
      <c r="P21" s="698"/>
      <c r="Q21" s="698"/>
      <c r="R21" s="698"/>
      <c r="S21" s="698"/>
      <c r="T21" s="698"/>
      <c r="U21" s="698"/>
      <c r="V21" s="673">
        <f>SUM(Tabla2[[#This Row],[Ene]:[Dic]])</f>
        <v>1</v>
      </c>
      <c r="W21" s="668" t="s">
        <v>381</v>
      </c>
      <c r="X21" s="668" t="s">
        <v>400</v>
      </c>
      <c r="Y21" s="666" t="s">
        <v>2753</v>
      </c>
      <c r="Z21" s="666" t="s">
        <v>265</v>
      </c>
      <c r="AA21" s="696" t="s">
        <v>2754</v>
      </c>
      <c r="AB21" s="261"/>
      <c r="AC21" s="261"/>
      <c r="AD21" s="261"/>
      <c r="AE21" s="261"/>
      <c r="AF21" s="261"/>
      <c r="AG21" s="261"/>
      <c r="AH21" s="261"/>
      <c r="AI21" s="261"/>
      <c r="AJ21" s="261"/>
      <c r="AK21" s="261"/>
      <c r="AL21" s="261"/>
      <c r="AM21" s="261"/>
      <c r="AN21" s="261"/>
      <c r="AO21" s="261"/>
      <c r="AP21" s="261"/>
      <c r="AQ21" s="261"/>
      <c r="AR21" s="261"/>
      <c r="AS21" s="261"/>
      <c r="AT21" s="261"/>
      <c r="AU21" s="261"/>
      <c r="AV21" s="261"/>
      <c r="AW21" s="261"/>
      <c r="AX21" s="261"/>
      <c r="AY21" s="261"/>
      <c r="AZ21" s="261"/>
      <c r="BA21" s="261"/>
    </row>
    <row r="22" spans="2:53" s="262" customFormat="1" ht="138" customHeight="1" x14ac:dyDescent="0.3">
      <c r="B22" s="263" t="e">
        <f>IF('Formulario PPGR2'!$G159="","",CONCATENATE('Formulario PPGR2'!$C159,".",'Formulario PPGR2'!$D159,".",'Formulario PPGR2'!$E159,".",'Formulario PPGR2'!$F159))</f>
        <v>#REF!</v>
      </c>
      <c r="C22" s="263" t="e">
        <f>IF('Formulario PPGR2'!$G159="","",'Formulario PPGR1'!#REF!)</f>
        <v>#REF!</v>
      </c>
      <c r="D22" s="263" t="e">
        <f>IF('Formulario PPGR2'!$G159="","",'Formulario PPGR1'!#REF!)</f>
        <v>#REF!</v>
      </c>
      <c r="E22" s="263" t="e">
        <f>IF('Formulario PPGR2'!$G159="","",'Formulario PPGR1'!#REF!)</f>
        <v>#REF!</v>
      </c>
      <c r="F22" s="263" t="e">
        <f>IF('Formulario PPGR2'!$G159="","",'Formulario PPGR1'!#REF!)</f>
        <v>#REF!</v>
      </c>
      <c r="G22" s="233" t="s">
        <v>263</v>
      </c>
      <c r="H22" s="667" t="s">
        <v>410</v>
      </c>
      <c r="I22" s="666" t="s">
        <v>411</v>
      </c>
      <c r="J22" s="698"/>
      <c r="K22" s="698"/>
      <c r="L22" s="698"/>
      <c r="M22" s="698">
        <v>1</v>
      </c>
      <c r="N22" s="698"/>
      <c r="O22" s="698"/>
      <c r="P22" s="698"/>
      <c r="Q22" s="698"/>
      <c r="R22" s="698"/>
      <c r="S22" s="698"/>
      <c r="T22" s="698"/>
      <c r="U22" s="698"/>
      <c r="V22" s="673">
        <f>SUM(Tabla2[[#This Row],[Ene]:[Dic]])</f>
        <v>1</v>
      </c>
      <c r="W22" s="668" t="s">
        <v>381</v>
      </c>
      <c r="X22" s="668" t="s">
        <v>400</v>
      </c>
      <c r="Y22" s="666" t="s">
        <v>2753</v>
      </c>
      <c r="Z22" s="666" t="s">
        <v>265</v>
      </c>
      <c r="AA22" s="697" t="s">
        <v>412</v>
      </c>
      <c r="AB22" s="261"/>
      <c r="AC22" s="261"/>
      <c r="AD22" s="261"/>
      <c r="AE22" s="261"/>
      <c r="AF22" s="261"/>
      <c r="AG22" s="261"/>
      <c r="AH22" s="261"/>
      <c r="AI22" s="261"/>
      <c r="AJ22" s="261"/>
      <c r="AK22" s="261"/>
      <c r="AL22" s="261"/>
      <c r="AM22" s="261"/>
      <c r="AN22" s="261"/>
      <c r="AO22" s="261"/>
      <c r="AP22" s="261"/>
      <c r="AQ22" s="261"/>
      <c r="AR22" s="261"/>
      <c r="AS22" s="261"/>
      <c r="AT22" s="261"/>
      <c r="AU22" s="261"/>
      <c r="AV22" s="261"/>
      <c r="AW22" s="261"/>
      <c r="AX22" s="261"/>
      <c r="AY22" s="261"/>
      <c r="AZ22" s="261"/>
      <c r="BA22" s="261"/>
    </row>
    <row r="23" spans="2:53" s="262" customFormat="1" ht="126" x14ac:dyDescent="0.3">
      <c r="B23" s="263" t="e">
        <f>IF('Formulario PPGR2'!$G160="","",CONCATENATE('Formulario PPGR2'!$C160,".",'Formulario PPGR2'!$D160,".",'Formulario PPGR2'!$E160,".",'Formulario PPGR2'!$F160))</f>
        <v>#REF!</v>
      </c>
      <c r="C23" s="263" t="e">
        <f>IF('Formulario PPGR2'!$G160="","",'Formulario PPGR1'!#REF!)</f>
        <v>#REF!</v>
      </c>
      <c r="D23" s="263" t="e">
        <f>IF('Formulario PPGR2'!$G160="","",'Formulario PPGR1'!#REF!)</f>
        <v>#REF!</v>
      </c>
      <c r="E23" s="263" t="e">
        <f>IF('Formulario PPGR2'!$G160="","",'Formulario PPGR1'!#REF!)</f>
        <v>#REF!</v>
      </c>
      <c r="F23" s="263" t="e">
        <f>IF('Formulario PPGR2'!$G160="","",'Formulario PPGR1'!#REF!)</f>
        <v>#REF!</v>
      </c>
      <c r="G23" s="233" t="s">
        <v>263</v>
      </c>
      <c r="H23" s="667" t="s">
        <v>413</v>
      </c>
      <c r="I23" s="666" t="s">
        <v>414</v>
      </c>
      <c r="J23" s="698">
        <v>1</v>
      </c>
      <c r="K23" s="698"/>
      <c r="L23" s="698"/>
      <c r="M23" s="698">
        <v>1</v>
      </c>
      <c r="N23" s="698"/>
      <c r="O23" s="698"/>
      <c r="P23" s="698">
        <v>1</v>
      </c>
      <c r="Q23" s="698"/>
      <c r="R23" s="698"/>
      <c r="S23" s="698">
        <v>1</v>
      </c>
      <c r="T23" s="698"/>
      <c r="U23" s="698"/>
      <c r="V23" s="673">
        <f>SUM(Tabla2[[#This Row],[Ene]:[Dic]])</f>
        <v>4</v>
      </c>
      <c r="W23" s="668" t="s">
        <v>415</v>
      </c>
      <c r="X23" s="668"/>
      <c r="Y23" s="666" t="s">
        <v>416</v>
      </c>
      <c r="Z23" s="666" t="s">
        <v>265</v>
      </c>
      <c r="AA23" s="682" t="s">
        <v>417</v>
      </c>
      <c r="AB23" s="261"/>
      <c r="AC23" s="261"/>
      <c r="AD23" s="261"/>
      <c r="AE23" s="261"/>
      <c r="AF23" s="261"/>
      <c r="AG23" s="261"/>
      <c r="AH23" s="261"/>
      <c r="AI23" s="261"/>
      <c r="AJ23" s="261"/>
      <c r="AK23" s="261"/>
      <c r="AL23" s="261"/>
      <c r="AM23" s="261"/>
      <c r="AN23" s="261"/>
      <c r="AO23" s="261"/>
      <c r="AP23" s="261"/>
      <c r="AQ23" s="261"/>
      <c r="AR23" s="261"/>
      <c r="AS23" s="261"/>
      <c r="AT23" s="261"/>
      <c r="AU23" s="261"/>
      <c r="AV23" s="261"/>
      <c r="AW23" s="261"/>
      <c r="AX23" s="261"/>
      <c r="AY23" s="261"/>
      <c r="AZ23" s="261"/>
      <c r="BA23" s="261"/>
    </row>
    <row r="24" spans="2:53" s="262" customFormat="1" ht="62.4" x14ac:dyDescent="0.3">
      <c r="B24" s="263" t="e">
        <f>IF('Formulario PPGR2'!$G161="","",CONCATENATE('Formulario PPGR2'!$C161,".",'Formulario PPGR2'!$D161,".",'Formulario PPGR2'!$E161,".",'Formulario PPGR2'!$F161))</f>
        <v>#REF!</v>
      </c>
      <c r="C24" s="263" t="e">
        <f>IF('Formulario PPGR2'!$G161="","",'Formulario PPGR1'!#REF!)</f>
        <v>#REF!</v>
      </c>
      <c r="D24" s="263" t="e">
        <f>IF('Formulario PPGR2'!$G161="","",'Formulario PPGR1'!#REF!)</f>
        <v>#REF!</v>
      </c>
      <c r="E24" s="263" t="e">
        <f>IF('Formulario PPGR2'!$G161="","",'Formulario PPGR1'!#REF!)</f>
        <v>#REF!</v>
      </c>
      <c r="F24" s="263" t="e">
        <f>IF('Formulario PPGR2'!$G161="","",'Formulario PPGR1'!#REF!)</f>
        <v>#REF!</v>
      </c>
      <c r="G24" s="233" t="s">
        <v>263</v>
      </c>
      <c r="H24" s="667" t="s">
        <v>418</v>
      </c>
      <c r="I24" s="666" t="s">
        <v>419</v>
      </c>
      <c r="J24" s="698"/>
      <c r="K24" s="698"/>
      <c r="L24" s="698"/>
      <c r="M24" s="698">
        <v>1</v>
      </c>
      <c r="N24" s="698"/>
      <c r="O24" s="698"/>
      <c r="P24" s="698"/>
      <c r="Q24" s="698">
        <v>1</v>
      </c>
      <c r="R24" s="698"/>
      <c r="S24" s="698"/>
      <c r="T24" s="698"/>
      <c r="U24" s="698">
        <v>1</v>
      </c>
      <c r="V24" s="673">
        <f>SUM(Tabla2[[#This Row],[Ene]:[Dic]])</f>
        <v>3</v>
      </c>
      <c r="W24" s="668" t="s">
        <v>380</v>
      </c>
      <c r="X24" s="668" t="s">
        <v>381</v>
      </c>
      <c r="Y24" s="666" t="s">
        <v>420</v>
      </c>
      <c r="Z24" s="666" t="s">
        <v>265</v>
      </c>
      <c r="AA24" s="682" t="s">
        <v>421</v>
      </c>
      <c r="AB24" s="261"/>
      <c r="AC24" s="261"/>
      <c r="AD24" s="261"/>
      <c r="AE24" s="261"/>
      <c r="AF24" s="261"/>
      <c r="AG24" s="261"/>
      <c r="AH24" s="261"/>
      <c r="AI24" s="261"/>
      <c r="AJ24" s="261"/>
      <c r="AK24" s="261"/>
      <c r="AL24" s="261"/>
      <c r="AM24" s="261"/>
      <c r="AN24" s="261"/>
      <c r="AO24" s="261"/>
      <c r="AP24" s="261"/>
      <c r="AQ24" s="261"/>
      <c r="AR24" s="261"/>
      <c r="AS24" s="261"/>
      <c r="AT24" s="261"/>
      <c r="AU24" s="261"/>
      <c r="AV24" s="261"/>
      <c r="AW24" s="261"/>
      <c r="AX24" s="261"/>
      <c r="AY24" s="261"/>
      <c r="AZ24" s="261"/>
      <c r="BA24" s="261"/>
    </row>
    <row r="25" spans="2:53" s="262" customFormat="1" ht="62.4" x14ac:dyDescent="0.3">
      <c r="B25" s="263" t="e">
        <f>IF('Formulario PPGR2'!$G165="","",CONCATENATE('Formulario PPGR2'!$C165,".",'Formulario PPGR2'!$D165,".",'Formulario PPGR2'!$E165,".",'Formulario PPGR2'!$F165))</f>
        <v>#REF!</v>
      </c>
      <c r="C25" s="263" t="e">
        <f>IF('Formulario PPGR2'!$G165="","",'Formulario PPGR1'!#REF!)</f>
        <v>#REF!</v>
      </c>
      <c r="D25" s="263" t="e">
        <f>IF('Formulario PPGR2'!$G165="","",'Formulario PPGR1'!#REF!)</f>
        <v>#REF!</v>
      </c>
      <c r="E25" s="263" t="e">
        <f>IF('Formulario PPGR2'!$G165="","",'Formulario PPGR1'!#REF!)</f>
        <v>#REF!</v>
      </c>
      <c r="F25" s="263" t="e">
        <f>IF('Formulario PPGR2'!$G165="","",'Formulario PPGR1'!#REF!)</f>
        <v>#REF!</v>
      </c>
      <c r="G25" s="233" t="s">
        <v>266</v>
      </c>
      <c r="H25" s="667" t="s">
        <v>422</v>
      </c>
      <c r="I25" s="666" t="s">
        <v>423</v>
      </c>
      <c r="J25" s="698"/>
      <c r="K25" s="698"/>
      <c r="L25" s="698"/>
      <c r="M25" s="698"/>
      <c r="N25" s="698">
        <v>1</v>
      </c>
      <c r="O25" s="698"/>
      <c r="P25" s="698"/>
      <c r="Q25" s="698"/>
      <c r="R25" s="698"/>
      <c r="S25" s="698"/>
      <c r="T25" s="698"/>
      <c r="U25" s="698"/>
      <c r="V25" s="673">
        <f>SUM(Tabla2[[#This Row],[Ene]:[Dic]])</f>
        <v>1</v>
      </c>
      <c r="W25" s="668" t="s">
        <v>381</v>
      </c>
      <c r="X25" s="668" t="s">
        <v>400</v>
      </c>
      <c r="Y25" s="666" t="s">
        <v>2750</v>
      </c>
      <c r="Z25" s="666" t="s">
        <v>265</v>
      </c>
      <c r="AA25" s="683" t="s">
        <v>424</v>
      </c>
      <c r="AB25" s="261"/>
      <c r="AC25" s="261"/>
      <c r="AD25" s="261"/>
      <c r="AE25" s="261"/>
      <c r="AF25" s="261"/>
      <c r="AG25" s="261"/>
      <c r="AH25" s="261"/>
      <c r="AI25" s="261"/>
      <c r="AJ25" s="261"/>
      <c r="AK25" s="261"/>
      <c r="AL25" s="261"/>
      <c r="AM25" s="261"/>
      <c r="AN25" s="261"/>
      <c r="AO25" s="261"/>
      <c r="AP25" s="261"/>
      <c r="AQ25" s="261"/>
      <c r="AR25" s="261"/>
      <c r="AS25" s="261"/>
      <c r="AT25" s="261"/>
      <c r="AU25" s="261"/>
      <c r="AV25" s="261"/>
      <c r="AW25" s="261"/>
      <c r="AX25" s="261"/>
      <c r="AY25" s="261"/>
      <c r="AZ25" s="261"/>
      <c r="BA25" s="261"/>
    </row>
    <row r="26" spans="2:53" s="262" customFormat="1" ht="54" x14ac:dyDescent="0.3">
      <c r="B26" s="263" t="e">
        <f>IF('Formulario PPGR2'!$G166="","",CONCATENATE('Formulario PPGR2'!$C166,".",'Formulario PPGR2'!$D166,".",'Formulario PPGR2'!$E166,".",'Formulario PPGR2'!$F166))</f>
        <v>#REF!</v>
      </c>
      <c r="C26" s="263" t="e">
        <f>IF('Formulario PPGR2'!$G166="","",'Formulario PPGR1'!#REF!)</f>
        <v>#REF!</v>
      </c>
      <c r="D26" s="263" t="e">
        <f>IF('Formulario PPGR2'!$G166="","",'Formulario PPGR1'!#REF!)</f>
        <v>#REF!</v>
      </c>
      <c r="E26" s="263" t="e">
        <f>IF('Formulario PPGR2'!$G166="","",'Formulario PPGR1'!#REF!)</f>
        <v>#REF!</v>
      </c>
      <c r="F26" s="263" t="e">
        <f>IF('Formulario PPGR2'!$G166="","",'Formulario PPGR1'!#REF!)</f>
        <v>#REF!</v>
      </c>
      <c r="G26" s="233" t="s">
        <v>266</v>
      </c>
      <c r="H26" s="667" t="s">
        <v>425</v>
      </c>
      <c r="I26" s="666" t="s">
        <v>426</v>
      </c>
      <c r="J26" s="698"/>
      <c r="K26" s="698"/>
      <c r="L26" s="698"/>
      <c r="M26" s="698"/>
      <c r="N26" s="698">
        <v>1</v>
      </c>
      <c r="O26" s="698"/>
      <c r="P26" s="698"/>
      <c r="Q26" s="698"/>
      <c r="R26" s="698"/>
      <c r="S26" s="698">
        <v>1</v>
      </c>
      <c r="T26" s="698"/>
      <c r="U26" s="698"/>
      <c r="V26" s="673">
        <f>SUM(Tabla2[[#This Row],[Ene]:[Dic]])</f>
        <v>2</v>
      </c>
      <c r="W26" s="668" t="s">
        <v>380</v>
      </c>
      <c r="X26" s="668"/>
      <c r="Y26" s="666"/>
      <c r="Z26" s="666" t="s">
        <v>265</v>
      </c>
      <c r="AA26" s="680"/>
      <c r="AB26" s="261"/>
      <c r="AC26" s="261"/>
      <c r="AD26" s="261"/>
      <c r="AE26" s="261"/>
      <c r="AF26" s="261"/>
      <c r="AG26" s="261"/>
      <c r="AH26" s="261"/>
      <c r="AI26" s="261"/>
      <c r="AJ26" s="261"/>
      <c r="AK26" s="261"/>
      <c r="AL26" s="261"/>
      <c r="AM26" s="261"/>
      <c r="AN26" s="261"/>
      <c r="AO26" s="261"/>
      <c r="AP26" s="261"/>
      <c r="AQ26" s="261"/>
      <c r="AR26" s="261"/>
      <c r="AS26" s="261"/>
      <c r="AT26" s="261"/>
      <c r="AU26" s="261"/>
      <c r="AV26" s="261"/>
      <c r="AW26" s="261"/>
      <c r="AX26" s="261"/>
      <c r="AY26" s="261"/>
      <c r="AZ26" s="261"/>
      <c r="BA26" s="261"/>
    </row>
    <row r="27" spans="2:53" s="262" customFormat="1" ht="78" x14ac:dyDescent="0.3">
      <c r="B27" s="263" t="e">
        <f>IF('Formulario PPGR2'!$G170="","",CONCATENATE('Formulario PPGR2'!$C170,".",'Formulario PPGR2'!$D170,".",'Formulario PPGR2'!$E170,".",'Formulario PPGR2'!$F170))</f>
        <v>#REF!</v>
      </c>
      <c r="C27" s="263" t="e">
        <f>IF('Formulario PPGR2'!$G170="","",'Formulario PPGR1'!#REF!)</f>
        <v>#REF!</v>
      </c>
      <c r="D27" s="263" t="e">
        <f>IF('Formulario PPGR2'!$G170="","",'Formulario PPGR1'!#REF!)</f>
        <v>#REF!</v>
      </c>
      <c r="E27" s="263" t="e">
        <f>IF('Formulario PPGR2'!$G170="","",'Formulario PPGR1'!#REF!)</f>
        <v>#REF!</v>
      </c>
      <c r="F27" s="263" t="e">
        <f>IF('Formulario PPGR2'!$G170="","",'Formulario PPGR1'!#REF!)</f>
        <v>#REF!</v>
      </c>
      <c r="G27" s="233" t="s">
        <v>269</v>
      </c>
      <c r="H27" s="667" t="s">
        <v>427</v>
      </c>
      <c r="I27" s="666" t="s">
        <v>428</v>
      </c>
      <c r="J27" s="698"/>
      <c r="K27" s="698"/>
      <c r="L27" s="698"/>
      <c r="M27" s="698">
        <v>1</v>
      </c>
      <c r="N27" s="698"/>
      <c r="O27" s="698"/>
      <c r="P27" s="698"/>
      <c r="Q27" s="698"/>
      <c r="R27" s="698"/>
      <c r="S27" s="698"/>
      <c r="T27" s="698"/>
      <c r="U27" s="698"/>
      <c r="V27" s="673">
        <f>SUM(Tabla2[[#This Row],[Ene]:[Dic]])</f>
        <v>1</v>
      </c>
      <c r="W27" s="668" t="s">
        <v>384</v>
      </c>
      <c r="X27" s="668" t="s">
        <v>415</v>
      </c>
      <c r="Y27" s="666" t="s">
        <v>429</v>
      </c>
      <c r="Z27" s="666" t="s">
        <v>265</v>
      </c>
      <c r="AA27" s="682" t="s">
        <v>430</v>
      </c>
      <c r="AB27" s="261"/>
      <c r="AC27" s="261"/>
      <c r="AD27" s="261"/>
      <c r="AE27" s="261"/>
      <c r="AF27" s="261"/>
      <c r="AG27" s="261"/>
      <c r="AH27" s="261"/>
      <c r="AI27" s="261"/>
      <c r="AJ27" s="261"/>
      <c r="AK27" s="261"/>
      <c r="AL27" s="261"/>
      <c r="AM27" s="261"/>
      <c r="AN27" s="261"/>
      <c r="AO27" s="261"/>
      <c r="AP27" s="261"/>
      <c r="AQ27" s="261"/>
      <c r="AR27" s="261"/>
      <c r="AS27" s="261"/>
      <c r="AT27" s="261"/>
      <c r="AU27" s="261"/>
      <c r="AV27" s="261"/>
      <c r="AW27" s="261"/>
      <c r="AX27" s="261"/>
      <c r="AY27" s="261"/>
      <c r="AZ27" s="261"/>
      <c r="BA27" s="261"/>
    </row>
    <row r="28" spans="2:53" s="262" customFormat="1" ht="36" x14ac:dyDescent="0.3">
      <c r="B28" s="263" t="e">
        <f>IF('Formulario PPGR2'!$G171="","",CONCATENATE('Formulario PPGR2'!$C171,".",'Formulario PPGR2'!$D171,".",'Formulario PPGR2'!$E171,".",'Formulario PPGR2'!$F171))</f>
        <v>#REF!</v>
      </c>
      <c r="C28" s="263" t="e">
        <f>IF('Formulario PPGR2'!$G171="","",'Formulario PPGR1'!#REF!)</f>
        <v>#REF!</v>
      </c>
      <c r="D28" s="263" t="e">
        <f>IF('Formulario PPGR2'!$G171="","",'Formulario PPGR1'!#REF!)</f>
        <v>#REF!</v>
      </c>
      <c r="E28" s="263" t="e">
        <f>IF('Formulario PPGR2'!$G171="","",'Formulario PPGR1'!#REF!)</f>
        <v>#REF!</v>
      </c>
      <c r="F28" s="263" t="e">
        <f>IF('Formulario PPGR2'!$G171="","",'Formulario PPGR1'!#REF!)</f>
        <v>#REF!</v>
      </c>
      <c r="G28" s="233" t="s">
        <v>269</v>
      </c>
      <c r="H28" s="667" t="s">
        <v>431</v>
      </c>
      <c r="I28" s="666" t="s">
        <v>432</v>
      </c>
      <c r="J28" s="698"/>
      <c r="K28" s="698"/>
      <c r="L28" s="698"/>
      <c r="M28" s="698"/>
      <c r="N28" s="698"/>
      <c r="O28" s="698"/>
      <c r="P28" s="698"/>
      <c r="Q28" s="698"/>
      <c r="R28" s="698">
        <v>1</v>
      </c>
      <c r="S28" s="698"/>
      <c r="T28" s="698"/>
      <c r="U28" s="698">
        <v>1</v>
      </c>
      <c r="V28" s="673">
        <f>SUM(Tabla2[[#This Row],[Ene]:[Dic]])</f>
        <v>2</v>
      </c>
      <c r="W28" s="668" t="s">
        <v>380</v>
      </c>
      <c r="X28" s="668"/>
      <c r="Y28" s="666"/>
      <c r="Z28" s="666" t="s">
        <v>265</v>
      </c>
      <c r="AA28" s="680"/>
      <c r="AB28" s="261"/>
      <c r="AC28" s="261"/>
      <c r="AD28" s="261"/>
      <c r="AE28" s="261"/>
      <c r="AF28" s="261"/>
      <c r="AG28" s="261"/>
      <c r="AH28" s="261"/>
      <c r="AI28" s="261"/>
      <c r="AJ28" s="261"/>
      <c r="AK28" s="261"/>
      <c r="AL28" s="261"/>
      <c r="AM28" s="261"/>
      <c r="AN28" s="261"/>
      <c r="AO28" s="261"/>
      <c r="AP28" s="261"/>
      <c r="AQ28" s="261"/>
      <c r="AR28" s="261"/>
      <c r="AS28" s="261"/>
      <c r="AT28" s="261"/>
      <c r="AU28" s="261"/>
      <c r="AV28" s="261"/>
      <c r="AW28" s="261"/>
      <c r="AX28" s="261"/>
      <c r="AY28" s="261"/>
      <c r="AZ28" s="261"/>
      <c r="BA28" s="261"/>
    </row>
    <row r="29" spans="2:53" s="262" customFormat="1" ht="62.4" x14ac:dyDescent="0.3">
      <c r="B29" s="263" t="e">
        <f>IF('Formulario PPGR2'!$G172="","",CONCATENATE('Formulario PPGR2'!$C172,".",'Formulario PPGR2'!$D172,".",'Formulario PPGR2'!$E172,".",'Formulario PPGR2'!$F172))</f>
        <v>#REF!</v>
      </c>
      <c r="C29" s="263" t="e">
        <f>IF('Formulario PPGR2'!$G172="","",'Formulario PPGR1'!#REF!)</f>
        <v>#REF!</v>
      </c>
      <c r="D29" s="263" t="e">
        <f>IF('Formulario PPGR2'!$G172="","",'Formulario PPGR1'!#REF!)</f>
        <v>#REF!</v>
      </c>
      <c r="E29" s="263" t="e">
        <f>IF('Formulario PPGR2'!$G172="","",'Formulario PPGR1'!#REF!)</f>
        <v>#REF!</v>
      </c>
      <c r="F29" s="263" t="e">
        <f>IF('Formulario PPGR2'!$G172="","",'Formulario PPGR1'!#REF!)</f>
        <v>#REF!</v>
      </c>
      <c r="G29" s="233" t="s">
        <v>269</v>
      </c>
      <c r="H29" s="667" t="s">
        <v>433</v>
      </c>
      <c r="I29" s="666" t="s">
        <v>434</v>
      </c>
      <c r="J29" s="698"/>
      <c r="K29" s="698"/>
      <c r="L29" s="698"/>
      <c r="M29" s="698"/>
      <c r="N29" s="698">
        <v>1</v>
      </c>
      <c r="O29" s="698"/>
      <c r="P29" s="698"/>
      <c r="Q29" s="698"/>
      <c r="R29" s="698"/>
      <c r="S29" s="698">
        <v>1</v>
      </c>
      <c r="T29" s="698"/>
      <c r="U29" s="698"/>
      <c r="V29" s="673">
        <f>SUM(Tabla2[[#This Row],[Ene]:[Dic]])</f>
        <v>2</v>
      </c>
      <c r="W29" s="668" t="s">
        <v>384</v>
      </c>
      <c r="X29" s="668"/>
      <c r="Y29" s="666"/>
      <c r="Z29" s="666" t="s">
        <v>265</v>
      </c>
      <c r="AA29" s="682" t="s">
        <v>435</v>
      </c>
      <c r="AB29" s="261"/>
      <c r="AC29" s="261"/>
      <c r="AD29" s="261"/>
      <c r="AE29" s="261"/>
      <c r="AF29" s="261"/>
      <c r="AG29" s="261"/>
      <c r="AH29" s="261"/>
      <c r="AI29" s="261"/>
      <c r="AJ29" s="261"/>
      <c r="AK29" s="261"/>
      <c r="AL29" s="261"/>
      <c r="AM29" s="261"/>
      <c r="AN29" s="261"/>
      <c r="AO29" s="261"/>
      <c r="AP29" s="261"/>
      <c r="AQ29" s="261"/>
      <c r="AR29" s="261"/>
      <c r="AS29" s="261"/>
      <c r="AT29" s="261"/>
      <c r="AU29" s="261"/>
      <c r="AV29" s="261"/>
      <c r="AW29" s="261"/>
      <c r="AX29" s="261"/>
      <c r="AY29" s="261"/>
      <c r="AZ29" s="261"/>
      <c r="BA29" s="261"/>
    </row>
    <row r="30" spans="2:53" s="262" customFormat="1" ht="36" x14ac:dyDescent="0.3">
      <c r="B30" s="233" t="e">
        <f>IF('Formulario PPGR2'!$G22="","",CONCATENATE('Formulario PPGR2'!$C22,".",'Formulario PPGR2'!$D22,".",'Formulario PPGR2'!$E22,".",'Formulario PPGR2'!$F22))</f>
        <v>#REF!</v>
      </c>
      <c r="C30" s="233"/>
      <c r="D30" s="233" t="e">
        <f>IF('Formulario PPGR2'!$G22="","",'Formulario PPGR1'!#REF!)</f>
        <v>#REF!</v>
      </c>
      <c r="E30" s="233" t="e">
        <f>IF('Formulario PPGR2'!$G22="","",'Formulario PPGR1'!#REF!)</f>
        <v>#REF!</v>
      </c>
      <c r="F30" s="233" t="e">
        <f>IF('Formulario PPGR2'!$G22="","",'Formulario PPGR1'!#REF!)</f>
        <v>#REF!</v>
      </c>
      <c r="G30" s="233" t="s">
        <v>132</v>
      </c>
      <c r="H30" s="667" t="s">
        <v>436</v>
      </c>
      <c r="I30" s="666" t="s">
        <v>437</v>
      </c>
      <c r="J30" s="667"/>
      <c r="K30" s="667"/>
      <c r="L30" s="667"/>
      <c r="M30" s="667"/>
      <c r="N30" s="667">
        <v>1</v>
      </c>
      <c r="O30" s="667"/>
      <c r="P30" s="667"/>
      <c r="Q30" s="667">
        <v>1</v>
      </c>
      <c r="R30" s="667"/>
      <c r="S30" s="667"/>
      <c r="T30" s="667"/>
      <c r="U30" s="667">
        <v>1</v>
      </c>
      <c r="V30" s="673">
        <f>SUM(Tabla2[[#This Row],[Ene]:[Dic]])</f>
        <v>3</v>
      </c>
      <c r="W30" s="668" t="s">
        <v>380</v>
      </c>
      <c r="X30" s="668"/>
      <c r="Y30" s="666"/>
      <c r="Z30" s="666" t="s">
        <v>135</v>
      </c>
      <c r="AA30" s="679"/>
      <c r="AB30" s="261"/>
      <c r="AC30" s="261"/>
      <c r="AD30" s="261"/>
      <c r="AE30" s="261"/>
      <c r="AF30" s="261"/>
      <c r="AG30" s="261"/>
      <c r="AH30" s="261"/>
      <c r="AI30" s="261"/>
      <c r="AJ30" s="261"/>
      <c r="AK30" s="261"/>
      <c r="AL30" s="261"/>
      <c r="AM30" s="261"/>
      <c r="AN30" s="261"/>
      <c r="AO30" s="261"/>
      <c r="AP30" s="261"/>
      <c r="AQ30" s="261"/>
      <c r="AR30" s="261"/>
      <c r="AS30" s="261"/>
      <c r="AT30" s="261"/>
      <c r="AU30" s="261"/>
      <c r="AV30" s="261"/>
      <c r="AW30" s="261"/>
      <c r="AX30" s="261"/>
      <c r="AY30" s="261"/>
      <c r="AZ30" s="261"/>
      <c r="BA30" s="261"/>
    </row>
    <row r="31" spans="2:53" s="262" customFormat="1" ht="54" x14ac:dyDescent="0.3">
      <c r="B31" s="233" t="e">
        <f>IF('Formulario PPGR2'!$G23="","",CONCATENATE('Formulario PPGR2'!$C23,".",'Formulario PPGR2'!$D23,".",'Formulario PPGR2'!$E23,".",'Formulario PPGR2'!$F23))</f>
        <v>#REF!</v>
      </c>
      <c r="C31" s="233"/>
      <c r="D31" s="233" t="e">
        <f>IF('Formulario PPGR2'!$G23="","",'Formulario PPGR1'!#REF!)</f>
        <v>#REF!</v>
      </c>
      <c r="E31" s="233" t="e">
        <f>IF('Formulario PPGR2'!$G23="","",'Formulario PPGR1'!#REF!)</f>
        <v>#REF!</v>
      </c>
      <c r="F31" s="233" t="e">
        <f>IF('Formulario PPGR2'!$G23="","",'Formulario PPGR1'!#REF!)</f>
        <v>#REF!</v>
      </c>
      <c r="G31" s="233" t="s">
        <v>132</v>
      </c>
      <c r="H31" s="667" t="s">
        <v>438</v>
      </c>
      <c r="I31" s="666" t="s">
        <v>439</v>
      </c>
      <c r="J31" s="667">
        <v>1</v>
      </c>
      <c r="K31" s="667">
        <v>1</v>
      </c>
      <c r="L31" s="667">
        <v>1</v>
      </c>
      <c r="M31" s="667">
        <v>1</v>
      </c>
      <c r="N31" s="667">
        <v>1</v>
      </c>
      <c r="O31" s="667">
        <v>1</v>
      </c>
      <c r="P31" s="667">
        <v>1</v>
      </c>
      <c r="Q31" s="667">
        <v>1</v>
      </c>
      <c r="R31" s="667">
        <v>1</v>
      </c>
      <c r="S31" s="667">
        <v>1</v>
      </c>
      <c r="T31" s="667">
        <v>1</v>
      </c>
      <c r="U31" s="667">
        <v>1</v>
      </c>
      <c r="V31" s="673">
        <f>SUM(Tabla2[[#This Row],[Ene]:[Dic]])</f>
        <v>12</v>
      </c>
      <c r="W31" s="668" t="s">
        <v>380</v>
      </c>
      <c r="X31" s="668"/>
      <c r="Y31" s="666"/>
      <c r="Z31" s="666" t="s">
        <v>135</v>
      </c>
      <c r="AA31" s="679"/>
      <c r="AB31" s="261"/>
      <c r="AC31" s="261"/>
      <c r="AD31" s="261"/>
      <c r="AE31" s="261"/>
      <c r="AF31" s="261"/>
      <c r="AG31" s="261"/>
      <c r="AH31" s="261"/>
      <c r="AI31" s="261"/>
      <c r="AJ31" s="261"/>
      <c r="AK31" s="261"/>
      <c r="AL31" s="261"/>
      <c r="AM31" s="261"/>
      <c r="AN31" s="261"/>
      <c r="AO31" s="261"/>
      <c r="AP31" s="261"/>
      <c r="AQ31" s="261"/>
      <c r="AR31" s="261"/>
      <c r="AS31" s="261"/>
      <c r="AT31" s="261"/>
      <c r="AU31" s="261"/>
      <c r="AV31" s="261"/>
      <c r="AW31" s="261"/>
      <c r="AX31" s="261"/>
      <c r="AY31" s="261"/>
      <c r="AZ31" s="261"/>
      <c r="BA31" s="261"/>
    </row>
    <row r="32" spans="2:53" s="262" customFormat="1" ht="54" x14ac:dyDescent="0.3">
      <c r="B32" s="233" t="e">
        <f>IF('Formulario PPGR2'!$G24="","",CONCATENATE('Formulario PPGR2'!$C24,".",'Formulario PPGR2'!$D24,".",'Formulario PPGR2'!$E24,".",'Formulario PPGR2'!$F24))</f>
        <v>#REF!</v>
      </c>
      <c r="C32" s="233"/>
      <c r="D32" s="233" t="e">
        <f>IF('Formulario PPGR2'!$G24="","",'Formulario PPGR1'!#REF!)</f>
        <v>#REF!</v>
      </c>
      <c r="E32" s="233" t="e">
        <f>IF('Formulario PPGR2'!$G24="","",'Formulario PPGR1'!#REF!)</f>
        <v>#REF!</v>
      </c>
      <c r="F32" s="233" t="e">
        <f>IF('Formulario PPGR2'!$G24="","",'Formulario PPGR1'!#REF!)</f>
        <v>#REF!</v>
      </c>
      <c r="G32" s="233" t="s">
        <v>132</v>
      </c>
      <c r="H32" s="667" t="s">
        <v>440</v>
      </c>
      <c r="I32" s="666" t="s">
        <v>441</v>
      </c>
      <c r="J32" s="667"/>
      <c r="K32" s="667"/>
      <c r="L32" s="667"/>
      <c r="M32" s="667"/>
      <c r="N32" s="667"/>
      <c r="O32" s="667">
        <v>1</v>
      </c>
      <c r="P32" s="667"/>
      <c r="Q32" s="667"/>
      <c r="R32" s="667"/>
      <c r="S32" s="667"/>
      <c r="T32" s="667"/>
      <c r="U32" s="667">
        <v>1</v>
      </c>
      <c r="V32" s="673">
        <f>SUM(Tabla2[[#This Row],[Ene]:[Dic]])</f>
        <v>2</v>
      </c>
      <c r="W32" s="668" t="s">
        <v>384</v>
      </c>
      <c r="X32" s="668" t="s">
        <v>442</v>
      </c>
      <c r="Y32" s="666"/>
      <c r="Z32" s="666" t="s">
        <v>135</v>
      </c>
      <c r="AA32" s="679"/>
      <c r="AB32" s="261"/>
      <c r="AC32" s="261"/>
      <c r="AD32" s="261"/>
      <c r="AE32" s="261"/>
      <c r="AF32" s="261"/>
      <c r="AG32" s="261"/>
      <c r="AH32" s="261"/>
      <c r="AI32" s="261"/>
      <c r="AJ32" s="261"/>
      <c r="AK32" s="261"/>
      <c r="AL32" s="261"/>
      <c r="AM32" s="261"/>
      <c r="AN32" s="261"/>
      <c r="AO32" s="261"/>
      <c r="AP32" s="261"/>
      <c r="AQ32" s="261"/>
      <c r="AR32" s="261"/>
      <c r="AS32" s="261"/>
      <c r="AT32" s="261"/>
      <c r="AU32" s="261"/>
      <c r="AV32" s="261"/>
      <c r="AW32" s="261"/>
      <c r="AX32" s="261"/>
      <c r="AY32" s="261"/>
      <c r="AZ32" s="261"/>
      <c r="BA32" s="261"/>
    </row>
    <row r="33" spans="2:53" s="262" customFormat="1" ht="54" x14ac:dyDescent="0.3">
      <c r="B33" s="233" t="e">
        <f>IF('Formulario PPGR2'!$G25="","",CONCATENATE('Formulario PPGR2'!$C25,".",'Formulario PPGR2'!$D25,".",'Formulario PPGR2'!$E25,".",'Formulario PPGR2'!$F25))</f>
        <v>#REF!</v>
      </c>
      <c r="C33" s="233"/>
      <c r="D33" s="233" t="e">
        <f>IF('Formulario PPGR2'!$G25="","",'Formulario PPGR1'!#REF!)</f>
        <v>#REF!</v>
      </c>
      <c r="E33" s="233" t="e">
        <f>IF('Formulario PPGR2'!$G25="","",'Formulario PPGR1'!#REF!)</f>
        <v>#REF!</v>
      </c>
      <c r="F33" s="233" t="e">
        <f>IF('Formulario PPGR2'!$G25="","",'Formulario PPGR1'!#REF!)</f>
        <v>#REF!</v>
      </c>
      <c r="G33" s="233" t="s">
        <v>132</v>
      </c>
      <c r="H33" s="667" t="s">
        <v>443</v>
      </c>
      <c r="I33" s="666" t="s">
        <v>444</v>
      </c>
      <c r="J33" s="667"/>
      <c r="K33" s="667"/>
      <c r="L33" s="667"/>
      <c r="M33" s="667"/>
      <c r="N33" s="667"/>
      <c r="O33" s="667"/>
      <c r="P33" s="667">
        <v>1</v>
      </c>
      <c r="Q33" s="667"/>
      <c r="R33" s="667"/>
      <c r="S33" s="667"/>
      <c r="T33" s="667"/>
      <c r="U33" s="667">
        <v>1</v>
      </c>
      <c r="V33" s="673">
        <f>SUM(Tabla2[[#This Row],[Ene]:[Dic]])</f>
        <v>2</v>
      </c>
      <c r="W33" s="668" t="s">
        <v>380</v>
      </c>
      <c r="X33" s="668" t="s">
        <v>442</v>
      </c>
      <c r="Y33" s="666"/>
      <c r="Z33" s="666" t="s">
        <v>135</v>
      </c>
      <c r="AA33" s="679"/>
      <c r="AB33" s="261"/>
      <c r="AC33" s="261"/>
      <c r="AD33" s="261"/>
      <c r="AE33" s="261"/>
      <c r="AF33" s="261"/>
      <c r="AG33" s="261"/>
      <c r="AH33" s="261"/>
      <c r="AI33" s="261"/>
      <c r="AJ33" s="261"/>
      <c r="AK33" s="261"/>
      <c r="AL33" s="261"/>
      <c r="AM33" s="261"/>
      <c r="AN33" s="261"/>
      <c r="AO33" s="261"/>
      <c r="AP33" s="261"/>
      <c r="AQ33" s="261"/>
      <c r="AR33" s="261"/>
      <c r="AS33" s="261"/>
      <c r="AT33" s="261"/>
      <c r="AU33" s="261"/>
      <c r="AV33" s="261"/>
      <c r="AW33" s="261"/>
      <c r="AX33" s="261"/>
      <c r="AY33" s="261"/>
      <c r="AZ33" s="261"/>
      <c r="BA33" s="261"/>
    </row>
    <row r="34" spans="2:53" s="262" customFormat="1" ht="36" x14ac:dyDescent="0.3">
      <c r="B34" s="233" t="e">
        <f>IF('Formulario PPGR2'!$G26="","",CONCATENATE('Formulario PPGR2'!$C26,".",'Formulario PPGR2'!$D26,".",'Formulario PPGR2'!$E26,".",'Formulario PPGR2'!$F26))</f>
        <v>#REF!</v>
      </c>
      <c r="C34" s="233"/>
      <c r="D34" s="233" t="e">
        <f>IF('Formulario PPGR2'!$G26="","",'Formulario PPGR1'!#REF!)</f>
        <v>#REF!</v>
      </c>
      <c r="E34" s="233" t="e">
        <f>IF('Formulario PPGR2'!$G26="","",'Formulario PPGR1'!#REF!)</f>
        <v>#REF!</v>
      </c>
      <c r="F34" s="233" t="e">
        <f>IF('Formulario PPGR2'!$G26="","",'Formulario PPGR1'!#REF!)</f>
        <v>#REF!</v>
      </c>
      <c r="G34" s="233" t="s">
        <v>132</v>
      </c>
      <c r="H34" s="667" t="s">
        <v>445</v>
      </c>
      <c r="I34" s="666" t="s">
        <v>446</v>
      </c>
      <c r="J34" s="667"/>
      <c r="K34" s="667"/>
      <c r="L34" s="667"/>
      <c r="M34" s="667"/>
      <c r="N34" s="667"/>
      <c r="O34" s="667"/>
      <c r="P34" s="667">
        <v>1</v>
      </c>
      <c r="Q34" s="667"/>
      <c r="R34" s="667"/>
      <c r="S34" s="667"/>
      <c r="T34" s="667"/>
      <c r="U34" s="667"/>
      <c r="V34" s="673">
        <f>SUM(Tabla2[[#This Row],[Ene]:[Dic]])</f>
        <v>1</v>
      </c>
      <c r="W34" s="668" t="s">
        <v>415</v>
      </c>
      <c r="X34" s="668"/>
      <c r="Y34" s="666" t="s">
        <v>447</v>
      </c>
      <c r="Z34" s="666" t="s">
        <v>135</v>
      </c>
      <c r="AA34" s="679"/>
      <c r="AB34" s="261"/>
      <c r="AC34" s="261"/>
      <c r="AD34" s="261"/>
      <c r="AE34" s="261"/>
      <c r="AF34" s="261"/>
      <c r="AG34" s="261"/>
      <c r="AH34" s="261"/>
      <c r="AI34" s="261"/>
      <c r="AJ34" s="261"/>
      <c r="AK34" s="261"/>
      <c r="AL34" s="261"/>
      <c r="AM34" s="261"/>
      <c r="AN34" s="261"/>
      <c r="AO34" s="261"/>
      <c r="AP34" s="261"/>
      <c r="AQ34" s="261"/>
      <c r="AR34" s="261"/>
      <c r="AS34" s="261"/>
      <c r="AT34" s="261"/>
      <c r="AU34" s="261"/>
      <c r="AV34" s="261"/>
      <c r="AW34" s="261"/>
      <c r="AX34" s="261"/>
      <c r="AY34" s="261"/>
      <c r="AZ34" s="261"/>
      <c r="BA34" s="261"/>
    </row>
    <row r="35" spans="2:53" s="262" customFormat="1" ht="54" x14ac:dyDescent="0.3">
      <c r="B35" s="233" t="e">
        <f>IF('Formulario PPGR2'!$G27="","",CONCATENATE('Formulario PPGR2'!$C27,".",'Formulario PPGR2'!$D27,".",'Formulario PPGR2'!$E27,".",'Formulario PPGR2'!$F27))</f>
        <v>#REF!</v>
      </c>
      <c r="C35" s="233"/>
      <c r="D35" s="233" t="e">
        <f>IF('Formulario PPGR2'!$G27="","",'Formulario PPGR1'!#REF!)</f>
        <v>#REF!</v>
      </c>
      <c r="E35" s="233" t="e">
        <f>IF('Formulario PPGR2'!$G27="","",'Formulario PPGR1'!#REF!)</f>
        <v>#REF!</v>
      </c>
      <c r="F35" s="233" t="e">
        <f>IF('Formulario PPGR2'!$G27="","",'Formulario PPGR1'!#REF!)</f>
        <v>#REF!</v>
      </c>
      <c r="G35" s="233" t="s">
        <v>132</v>
      </c>
      <c r="H35" s="667" t="s">
        <v>448</v>
      </c>
      <c r="I35" s="666" t="s">
        <v>449</v>
      </c>
      <c r="J35" s="667"/>
      <c r="K35" s="667"/>
      <c r="L35" s="667"/>
      <c r="M35" s="667">
        <v>1</v>
      </c>
      <c r="N35" s="667"/>
      <c r="O35" s="667"/>
      <c r="P35" s="667">
        <v>1</v>
      </c>
      <c r="Q35" s="667"/>
      <c r="R35" s="667">
        <v>1</v>
      </c>
      <c r="S35" s="667"/>
      <c r="T35" s="667"/>
      <c r="U35" s="667">
        <v>1</v>
      </c>
      <c r="V35" s="673">
        <f>SUM(Tabla2[[#This Row],[Ene]:[Dic]])</f>
        <v>4</v>
      </c>
      <c r="W35" s="668" t="s">
        <v>380</v>
      </c>
      <c r="X35" s="668"/>
      <c r="Y35" s="666"/>
      <c r="Z35" s="666" t="s">
        <v>135</v>
      </c>
      <c r="AA35" s="679"/>
      <c r="AB35" s="261"/>
      <c r="AC35" s="261"/>
      <c r="AD35" s="261"/>
      <c r="AE35" s="261"/>
      <c r="AF35" s="261"/>
      <c r="AG35" s="261"/>
      <c r="AH35" s="261"/>
      <c r="AI35" s="261"/>
      <c r="AJ35" s="261"/>
      <c r="AK35" s="261"/>
      <c r="AL35" s="261"/>
      <c r="AM35" s="261"/>
      <c r="AN35" s="261"/>
      <c r="AO35" s="261"/>
      <c r="AP35" s="261"/>
      <c r="AQ35" s="261"/>
      <c r="AR35" s="261"/>
      <c r="AS35" s="261"/>
      <c r="AT35" s="261"/>
      <c r="AU35" s="261"/>
      <c r="AV35" s="261"/>
      <c r="AW35" s="261"/>
      <c r="AX35" s="261"/>
      <c r="AY35" s="261"/>
      <c r="AZ35" s="261"/>
      <c r="BA35" s="261"/>
    </row>
    <row r="36" spans="2:53" s="262" customFormat="1" ht="36" x14ac:dyDescent="0.3">
      <c r="B36" s="233" t="e">
        <f>IF('Formulario PPGR2'!$G140="","",CONCATENATE('Formulario PPGR2'!$C140,".",'Formulario PPGR2'!$D140,".",'Formulario PPGR2'!$E140,".",'Formulario PPGR2'!$F140))</f>
        <v>#REF!</v>
      </c>
      <c r="C36" s="233"/>
      <c r="D36" s="233" t="e">
        <f>IF('Formulario PPGR2'!$G140="","",'Formulario PPGR1'!#REF!)</f>
        <v>#REF!</v>
      </c>
      <c r="E36" s="233" t="e">
        <f>IF('Formulario PPGR2'!$G140="","",'Formulario PPGR1'!#REF!)</f>
        <v>#REF!</v>
      </c>
      <c r="F36" s="233" t="e">
        <f>IF('Formulario PPGR2'!$G140="","",'Formulario PPGR1'!#REF!)</f>
        <v>#REF!</v>
      </c>
      <c r="G36" s="233" t="s">
        <v>208</v>
      </c>
      <c r="H36" s="667" t="s">
        <v>450</v>
      </c>
      <c r="I36" s="666" t="s">
        <v>451</v>
      </c>
      <c r="J36" s="667"/>
      <c r="K36" s="667"/>
      <c r="L36" s="667"/>
      <c r="M36" s="667">
        <v>1</v>
      </c>
      <c r="N36" s="667"/>
      <c r="O36" s="667"/>
      <c r="P36" s="667"/>
      <c r="Q36" s="667"/>
      <c r="R36" s="667"/>
      <c r="S36" s="667"/>
      <c r="T36" s="667"/>
      <c r="U36" s="667"/>
      <c r="V36" s="673">
        <f>SUM(Tabla2[[#This Row],[Ene]:[Dic]])</f>
        <v>1</v>
      </c>
      <c r="W36" s="668" t="s">
        <v>384</v>
      </c>
      <c r="X36" s="668"/>
      <c r="Y36" s="666"/>
      <c r="Z36" s="666" t="s">
        <v>135</v>
      </c>
      <c r="AA36" s="679"/>
      <c r="AB36" s="261"/>
      <c r="AC36" s="261"/>
      <c r="AD36" s="261"/>
      <c r="AE36" s="261"/>
      <c r="AF36" s="261"/>
      <c r="AG36" s="261"/>
      <c r="AH36" s="261"/>
      <c r="AI36" s="261"/>
      <c r="AJ36" s="261"/>
      <c r="AK36" s="261"/>
      <c r="AL36" s="261"/>
      <c r="AM36" s="261"/>
      <c r="AN36" s="261"/>
      <c r="AO36" s="261"/>
      <c r="AP36" s="261"/>
      <c r="AQ36" s="261"/>
      <c r="AR36" s="261"/>
      <c r="AS36" s="261"/>
      <c r="AT36" s="261"/>
      <c r="AU36" s="261"/>
      <c r="AV36" s="261"/>
      <c r="AW36" s="261"/>
      <c r="AX36" s="261"/>
      <c r="AY36" s="261"/>
      <c r="AZ36" s="261"/>
      <c r="BA36" s="261"/>
    </row>
    <row r="37" spans="2:53" s="262" customFormat="1" ht="36" x14ac:dyDescent="0.3">
      <c r="B37" s="233" t="e">
        <f>IF('Formulario PPGR2'!$G141="","",CONCATENATE('Formulario PPGR2'!$C141,".",'Formulario PPGR2'!$D141,".",'Formulario PPGR2'!$E141,".",'Formulario PPGR2'!$F141))</f>
        <v>#REF!</v>
      </c>
      <c r="C37" s="233"/>
      <c r="D37" s="233" t="e">
        <f>IF('Formulario PPGR2'!$G141="","",'Formulario PPGR1'!#REF!)</f>
        <v>#REF!</v>
      </c>
      <c r="E37" s="233" t="e">
        <f>IF('Formulario PPGR2'!$G141="","",'Formulario PPGR1'!#REF!)</f>
        <v>#REF!</v>
      </c>
      <c r="F37" s="233" t="e">
        <f>IF('Formulario PPGR2'!$G141="","",'Formulario PPGR1'!#REF!)</f>
        <v>#REF!</v>
      </c>
      <c r="G37" s="233" t="s">
        <v>208</v>
      </c>
      <c r="H37" s="667" t="s">
        <v>452</v>
      </c>
      <c r="I37" s="666" t="s">
        <v>453</v>
      </c>
      <c r="J37" s="667"/>
      <c r="K37" s="667"/>
      <c r="L37" s="667"/>
      <c r="M37" s="667"/>
      <c r="N37" s="667">
        <v>1</v>
      </c>
      <c r="O37" s="667"/>
      <c r="P37" s="667"/>
      <c r="Q37" s="667"/>
      <c r="R37" s="667"/>
      <c r="S37" s="667"/>
      <c r="T37" s="667">
        <v>1</v>
      </c>
      <c r="U37" s="667"/>
      <c r="V37" s="673">
        <f>SUM(Tabla2[[#This Row],[Ene]:[Dic]])</f>
        <v>2</v>
      </c>
      <c r="W37" s="668" t="s">
        <v>380</v>
      </c>
      <c r="X37" s="668"/>
      <c r="Y37" s="666"/>
      <c r="Z37" s="666" t="s">
        <v>135</v>
      </c>
      <c r="AA37" s="679"/>
      <c r="AB37" s="261"/>
      <c r="AC37" s="261"/>
      <c r="AD37" s="261"/>
      <c r="AE37" s="261"/>
      <c r="AF37" s="261"/>
      <c r="AG37" s="261"/>
      <c r="AH37" s="261"/>
      <c r="AI37" s="261"/>
      <c r="AJ37" s="261"/>
      <c r="AK37" s="261"/>
      <c r="AL37" s="261"/>
      <c r="AM37" s="261"/>
      <c r="AN37" s="261"/>
      <c r="AO37" s="261"/>
      <c r="AP37" s="261"/>
      <c r="AQ37" s="261"/>
      <c r="AR37" s="261"/>
      <c r="AS37" s="261"/>
      <c r="AT37" s="261"/>
      <c r="AU37" s="261"/>
      <c r="AV37" s="261"/>
      <c r="AW37" s="261"/>
      <c r="AX37" s="261"/>
      <c r="AY37" s="261"/>
      <c r="AZ37" s="261"/>
      <c r="BA37" s="261"/>
    </row>
    <row r="38" spans="2:53" s="262" customFormat="1" ht="36" x14ac:dyDescent="0.3">
      <c r="B38" s="263" t="e">
        <f>IF('Formulario PPGR2'!$G142="","",CONCATENATE('Formulario PPGR2'!$C142,".",'Formulario PPGR2'!$D142,".",'Formulario PPGR2'!$E142,".",'Formulario PPGR2'!$F142))</f>
        <v>#REF!</v>
      </c>
      <c r="C38" s="263" t="e">
        <f>IF('Formulario PPGR2'!$G142="","",'Formulario PPGR1'!#REF!)</f>
        <v>#REF!</v>
      </c>
      <c r="D38" s="263" t="e">
        <f>IF('Formulario PPGR2'!$G142="","",'Formulario PPGR1'!#REF!)</f>
        <v>#REF!</v>
      </c>
      <c r="E38" s="263" t="e">
        <f>IF('Formulario PPGR2'!$G142="","",'Formulario PPGR1'!#REF!)</f>
        <v>#REF!</v>
      </c>
      <c r="F38" s="263" t="e">
        <f>IF('Formulario PPGR2'!$G142="","",'Formulario PPGR1'!#REF!)</f>
        <v>#REF!</v>
      </c>
      <c r="G38" s="233" t="s">
        <v>208</v>
      </c>
      <c r="H38" s="667" t="s">
        <v>454</v>
      </c>
      <c r="I38" s="666" t="s">
        <v>455</v>
      </c>
      <c r="J38" s="698"/>
      <c r="K38" s="698"/>
      <c r="L38" s="698"/>
      <c r="M38" s="698"/>
      <c r="N38" s="698"/>
      <c r="O38" s="698">
        <v>1</v>
      </c>
      <c r="P38" s="698"/>
      <c r="Q38" s="698"/>
      <c r="R38" s="698"/>
      <c r="S38" s="698"/>
      <c r="T38" s="698"/>
      <c r="U38" s="698">
        <v>1</v>
      </c>
      <c r="V38" s="673">
        <f>SUM(Tabla2[[#This Row],[Ene]:[Dic]])</f>
        <v>2</v>
      </c>
      <c r="W38" s="668" t="s">
        <v>380</v>
      </c>
      <c r="X38" s="668" t="s">
        <v>442</v>
      </c>
      <c r="Y38" s="666"/>
      <c r="Z38" s="666" t="s">
        <v>135</v>
      </c>
      <c r="AA38" s="680"/>
      <c r="AB38" s="261"/>
      <c r="AC38" s="261"/>
      <c r="AD38" s="261"/>
      <c r="AE38" s="261"/>
      <c r="AF38" s="261"/>
      <c r="AG38" s="261"/>
      <c r="AH38" s="261"/>
      <c r="AI38" s="261"/>
      <c r="AJ38" s="261"/>
      <c r="AK38" s="261"/>
      <c r="AL38" s="261"/>
      <c r="AM38" s="261"/>
      <c r="AN38" s="261"/>
      <c r="AO38" s="261"/>
      <c r="AP38" s="261"/>
      <c r="AQ38" s="261"/>
      <c r="AR38" s="261"/>
      <c r="AS38" s="261"/>
      <c r="AT38" s="261"/>
      <c r="AU38" s="261"/>
      <c r="AV38" s="261"/>
      <c r="AW38" s="261"/>
      <c r="AX38" s="261"/>
      <c r="AY38" s="261"/>
      <c r="AZ38" s="261"/>
      <c r="BA38" s="261"/>
    </row>
    <row r="39" spans="2:53" s="262" customFormat="1" ht="36" x14ac:dyDescent="0.3">
      <c r="B39" s="263" t="e">
        <f>IF('Formulario PPGR2'!$G151="","",CONCATENATE('Formulario PPGR2'!$C151,".",'Formulario PPGR2'!$D151,".",'Formulario PPGR2'!$E151,".",'Formulario PPGR2'!$F151))</f>
        <v>#REF!</v>
      </c>
      <c r="C39" s="263" t="e">
        <f>IF('Formulario PPGR2'!$G151="","",'Formulario PPGR1'!#REF!)</f>
        <v>#REF!</v>
      </c>
      <c r="D39" s="263" t="e">
        <f>IF('Formulario PPGR2'!$G151="","",'Formulario PPGR1'!#REF!)</f>
        <v>#REF!</v>
      </c>
      <c r="E39" s="263" t="e">
        <f>IF('Formulario PPGR2'!$G151="","",'Formulario PPGR1'!#REF!)</f>
        <v>#REF!</v>
      </c>
      <c r="F39" s="263" t="e">
        <f>IF('Formulario PPGR2'!$G151="","",'Formulario PPGR1'!#REF!)</f>
        <v>#REF!</v>
      </c>
      <c r="G39" s="233" t="s">
        <v>254</v>
      </c>
      <c r="H39" s="667" t="s">
        <v>456</v>
      </c>
      <c r="I39" s="666" t="s">
        <v>457</v>
      </c>
      <c r="J39" s="698"/>
      <c r="K39" s="698"/>
      <c r="L39" s="698"/>
      <c r="M39" s="698"/>
      <c r="N39" s="698"/>
      <c r="O39" s="698"/>
      <c r="P39" s="698"/>
      <c r="Q39" s="698">
        <v>1</v>
      </c>
      <c r="R39" s="698"/>
      <c r="S39" s="698"/>
      <c r="T39" s="698"/>
      <c r="U39" s="698">
        <v>1</v>
      </c>
      <c r="V39" s="673">
        <f>SUM(Tabla2[[#This Row],[Ene]:[Dic]])</f>
        <v>2</v>
      </c>
      <c r="W39" s="668" t="s">
        <v>380</v>
      </c>
      <c r="X39" s="668"/>
      <c r="Y39" s="666"/>
      <c r="Z39" s="666" t="s">
        <v>135</v>
      </c>
      <c r="AA39" s="680"/>
      <c r="AB39" s="261"/>
      <c r="AC39" s="261"/>
      <c r="AD39" s="261"/>
      <c r="AE39" s="261"/>
      <c r="AF39" s="261"/>
      <c r="AG39" s="261"/>
      <c r="AH39" s="261"/>
      <c r="AI39" s="261"/>
      <c r="AJ39" s="261"/>
      <c r="AK39" s="261"/>
      <c r="AL39" s="261"/>
      <c r="AM39" s="261"/>
      <c r="AN39" s="261"/>
      <c r="AO39" s="261"/>
      <c r="AP39" s="261"/>
      <c r="AQ39" s="261"/>
      <c r="AR39" s="261"/>
      <c r="AS39" s="261"/>
      <c r="AT39" s="261"/>
      <c r="AU39" s="261"/>
      <c r="AV39" s="261"/>
      <c r="AW39" s="261"/>
      <c r="AX39" s="261"/>
      <c r="AY39" s="261"/>
      <c r="AZ39" s="261"/>
      <c r="BA39" s="261"/>
    </row>
    <row r="40" spans="2:53" s="262" customFormat="1" ht="36" x14ac:dyDescent="0.3">
      <c r="B40" s="263" t="e">
        <f>IF('Formulario PPGR2'!$G167="","",CONCATENATE('Formulario PPGR2'!$C167,".",'Formulario PPGR2'!$D167,".",'Formulario PPGR2'!$E167,".",'Formulario PPGR2'!$F167))</f>
        <v>#REF!</v>
      </c>
      <c r="C40" s="263"/>
      <c r="D40" s="263" t="e">
        <f>IF('Formulario PPGR2'!$G167="","",'Formulario PPGR1'!#REF!)</f>
        <v>#REF!</v>
      </c>
      <c r="E40" s="263" t="e">
        <f>IF('Formulario PPGR2'!$G167="","",'Formulario PPGR1'!#REF!)</f>
        <v>#REF!</v>
      </c>
      <c r="F40" s="263" t="e">
        <f>IF('Formulario PPGR2'!$G167="","",'Formulario PPGR1'!#REF!)</f>
        <v>#REF!</v>
      </c>
      <c r="G40" s="233" t="s">
        <v>266</v>
      </c>
      <c r="H40" s="667" t="s">
        <v>458</v>
      </c>
      <c r="I40" s="666" t="s">
        <v>459</v>
      </c>
      <c r="J40" s="698"/>
      <c r="K40" s="698"/>
      <c r="L40" s="698"/>
      <c r="M40" s="698">
        <v>1</v>
      </c>
      <c r="N40" s="698"/>
      <c r="O40" s="698"/>
      <c r="P40" s="698">
        <v>1</v>
      </c>
      <c r="Q40" s="698"/>
      <c r="R40" s="698"/>
      <c r="S40" s="698">
        <v>1</v>
      </c>
      <c r="T40" s="698"/>
      <c r="U40" s="698"/>
      <c r="V40" s="673">
        <f>SUM(Tabla2[[#This Row],[Ene]:[Dic]])</f>
        <v>3</v>
      </c>
      <c r="W40" s="668" t="s">
        <v>380</v>
      </c>
      <c r="X40" s="668"/>
      <c r="Y40" s="666"/>
      <c r="Z40" s="666" t="s">
        <v>135</v>
      </c>
      <c r="AA40" s="680"/>
      <c r="AB40" s="261"/>
      <c r="AC40" s="261"/>
      <c r="AD40" s="261"/>
      <c r="AE40" s="261"/>
      <c r="AF40" s="261"/>
      <c r="AG40" s="261"/>
      <c r="AH40" s="261"/>
      <c r="AI40" s="261"/>
      <c r="AJ40" s="261"/>
      <c r="AK40" s="261"/>
      <c r="AL40" s="261"/>
      <c r="AM40" s="261"/>
      <c r="AN40" s="261"/>
      <c r="AO40" s="261"/>
      <c r="AP40" s="261"/>
      <c r="AQ40" s="261"/>
      <c r="AR40" s="261"/>
      <c r="AS40" s="261"/>
      <c r="AT40" s="261"/>
      <c r="AU40" s="261"/>
      <c r="AV40" s="261"/>
      <c r="AW40" s="261"/>
      <c r="AX40" s="261"/>
      <c r="AY40" s="261"/>
      <c r="AZ40" s="261"/>
      <c r="BA40" s="261"/>
    </row>
    <row r="41" spans="2:53" s="262" customFormat="1" ht="36" x14ac:dyDescent="0.3">
      <c r="B41" s="263" t="e">
        <f>IF('Formulario PPGR2'!$G168="","",CONCATENATE('Formulario PPGR2'!$C168,".",'Formulario PPGR2'!$D168,".",'Formulario PPGR2'!$E168,".",'Formulario PPGR2'!$F168))</f>
        <v>#REF!</v>
      </c>
      <c r="C41" s="263"/>
      <c r="D41" s="263" t="e">
        <f>IF('Formulario PPGR2'!$G168="","",'Formulario PPGR1'!#REF!)</f>
        <v>#REF!</v>
      </c>
      <c r="E41" s="263" t="e">
        <f>IF('Formulario PPGR2'!$G168="","",'Formulario PPGR1'!#REF!)</f>
        <v>#REF!</v>
      </c>
      <c r="F41" s="263" t="e">
        <f>IF('Formulario PPGR2'!$G168="","",'Formulario PPGR1'!#REF!)</f>
        <v>#REF!</v>
      </c>
      <c r="G41" s="233" t="s">
        <v>266</v>
      </c>
      <c r="H41" s="667" t="s">
        <v>460</v>
      </c>
      <c r="I41" s="666" t="s">
        <v>461</v>
      </c>
      <c r="J41" s="698">
        <v>1</v>
      </c>
      <c r="K41" s="698">
        <v>1</v>
      </c>
      <c r="L41" s="698">
        <v>1</v>
      </c>
      <c r="M41" s="698">
        <v>1</v>
      </c>
      <c r="N41" s="698">
        <v>1</v>
      </c>
      <c r="O41" s="698">
        <v>1</v>
      </c>
      <c r="P41" s="698">
        <v>1</v>
      </c>
      <c r="Q41" s="698">
        <v>1</v>
      </c>
      <c r="R41" s="698">
        <v>1</v>
      </c>
      <c r="S41" s="698">
        <v>1</v>
      </c>
      <c r="T41" s="698">
        <v>1</v>
      </c>
      <c r="U41" s="698">
        <v>1</v>
      </c>
      <c r="V41" s="673">
        <f>SUM(Tabla2[[#This Row],[Ene]:[Dic]])</f>
        <v>12</v>
      </c>
      <c r="W41" s="668" t="s">
        <v>384</v>
      </c>
      <c r="X41" s="668"/>
      <c r="Y41" s="666"/>
      <c r="Z41" s="666" t="s">
        <v>135</v>
      </c>
      <c r="AA41" s="680"/>
      <c r="AB41" s="261"/>
      <c r="AC41" s="261"/>
      <c r="AD41" s="261"/>
      <c r="AE41" s="261"/>
      <c r="AF41" s="261"/>
      <c r="AG41" s="261"/>
      <c r="AH41" s="261"/>
      <c r="AI41" s="261"/>
      <c r="AJ41" s="261"/>
      <c r="AK41" s="261"/>
      <c r="AL41" s="261"/>
      <c r="AM41" s="261"/>
      <c r="AN41" s="261"/>
      <c r="AO41" s="261"/>
      <c r="AP41" s="261"/>
      <c r="AQ41" s="261"/>
      <c r="AR41" s="261"/>
      <c r="AS41" s="261"/>
      <c r="AT41" s="261"/>
      <c r="AU41" s="261"/>
      <c r="AV41" s="261"/>
      <c r="AW41" s="261"/>
      <c r="AX41" s="261"/>
      <c r="AY41" s="261"/>
      <c r="AZ41" s="261"/>
      <c r="BA41" s="261"/>
    </row>
    <row r="42" spans="2:53" s="262" customFormat="1" ht="52.8" x14ac:dyDescent="0.3">
      <c r="B42" s="263" t="e">
        <f>IF('Formulario PPGR2'!$G218="","",CONCATENATE('Formulario PPGR2'!$C218,".",'Formulario PPGR2'!$D218,".",'Formulario PPGR2'!$E218,".",'Formulario PPGR2'!$F218))</f>
        <v>#REF!</v>
      </c>
      <c r="C42" s="263"/>
      <c r="D42" s="263" t="e">
        <f>IF('Formulario PPGR2'!$G218="","",'Formulario PPGR1'!#REF!)</f>
        <v>#REF!</v>
      </c>
      <c r="E42" s="263" t="e">
        <f>IF('Formulario PPGR2'!$G218="","",'Formulario PPGR1'!#REF!)</f>
        <v>#REF!</v>
      </c>
      <c r="F42" s="263" t="e">
        <f>IF('Formulario PPGR2'!$G218="","",'Formulario PPGR1'!#REF!)</f>
        <v>#REF!</v>
      </c>
      <c r="G42" s="233" t="s">
        <v>311</v>
      </c>
      <c r="H42" s="667" t="s">
        <v>463</v>
      </c>
      <c r="I42" s="666" t="s">
        <v>464</v>
      </c>
      <c r="J42" s="698"/>
      <c r="K42" s="698"/>
      <c r="L42" s="698"/>
      <c r="M42" s="698"/>
      <c r="N42" s="698"/>
      <c r="O42" s="698">
        <v>1</v>
      </c>
      <c r="P42" s="698"/>
      <c r="Q42" s="698"/>
      <c r="R42" s="698"/>
      <c r="S42" s="698"/>
      <c r="T42" s="698"/>
      <c r="U42" s="698">
        <v>1</v>
      </c>
      <c r="V42" s="673">
        <f>SUM(Tabla2[[#This Row],[Ene]:[Dic]])</f>
        <v>2</v>
      </c>
      <c r="W42" s="668" t="s">
        <v>384</v>
      </c>
      <c r="X42" s="668"/>
      <c r="Y42" s="666"/>
      <c r="Z42" s="666" t="s">
        <v>313</v>
      </c>
      <c r="AA42" s="680"/>
      <c r="AB42" s="261"/>
      <c r="AC42" s="261"/>
      <c r="AD42" s="261"/>
      <c r="AE42" s="261"/>
      <c r="AF42" s="261"/>
      <c r="AG42" s="261"/>
      <c r="AH42" s="261"/>
      <c r="AI42" s="261"/>
      <c r="AJ42" s="261"/>
      <c r="AK42" s="261"/>
      <c r="AL42" s="261"/>
      <c r="AM42" s="261"/>
      <c r="AN42" s="261"/>
      <c r="AO42" s="261"/>
      <c r="AP42" s="261"/>
      <c r="AQ42" s="261"/>
      <c r="AR42" s="261"/>
      <c r="AS42" s="261"/>
      <c r="AT42" s="261"/>
      <c r="AU42" s="261"/>
      <c r="AV42" s="261"/>
      <c r="AW42" s="261"/>
      <c r="AX42" s="261"/>
      <c r="AY42" s="261"/>
      <c r="AZ42" s="261"/>
      <c r="BA42" s="261"/>
    </row>
    <row r="43" spans="2:53" s="262" customFormat="1" ht="39.6" x14ac:dyDescent="0.3">
      <c r="B43" s="263" t="e">
        <f>IF('Formulario PPGR2'!$G219="","",CONCATENATE('Formulario PPGR2'!$C219,".",'Formulario PPGR2'!$D219,".",'Formulario PPGR2'!$E219,".",'Formulario PPGR2'!$F219))</f>
        <v>#REF!</v>
      </c>
      <c r="C43" s="263"/>
      <c r="D43" s="263" t="e">
        <f>IF('Formulario PPGR2'!$G219="","",'Formulario PPGR1'!#REF!)</f>
        <v>#REF!</v>
      </c>
      <c r="E43" s="263" t="e">
        <f>IF('Formulario PPGR2'!$G219="","",'Formulario PPGR1'!#REF!)</f>
        <v>#REF!</v>
      </c>
      <c r="F43" s="263" t="e">
        <f>IF('Formulario PPGR2'!$G219="","",'Formulario PPGR1'!#REF!)</f>
        <v>#REF!</v>
      </c>
      <c r="G43" s="233" t="s">
        <v>314</v>
      </c>
      <c r="H43" s="667" t="s">
        <v>465</v>
      </c>
      <c r="I43" s="666" t="s">
        <v>466</v>
      </c>
      <c r="J43" s="698"/>
      <c r="K43" s="698"/>
      <c r="L43" s="698">
        <v>1</v>
      </c>
      <c r="M43" s="698"/>
      <c r="N43" s="698"/>
      <c r="O43" s="698">
        <v>1</v>
      </c>
      <c r="P43" s="698"/>
      <c r="Q43" s="698"/>
      <c r="R43" s="698">
        <v>1</v>
      </c>
      <c r="S43" s="698"/>
      <c r="T43" s="698"/>
      <c r="U43" s="698">
        <v>1</v>
      </c>
      <c r="V43" s="673">
        <f>SUM(Tabla2[[#This Row],[Ene]:[Dic]])</f>
        <v>4</v>
      </c>
      <c r="W43" s="668" t="s">
        <v>384</v>
      </c>
      <c r="X43" s="668"/>
      <c r="Y43" s="666"/>
      <c r="Z43" s="666" t="s">
        <v>313</v>
      </c>
      <c r="AA43" s="680"/>
      <c r="AB43" s="261"/>
      <c r="AC43" s="261"/>
      <c r="AD43" s="261"/>
      <c r="AE43" s="261"/>
      <c r="AF43" s="261"/>
      <c r="AG43" s="261"/>
      <c r="AH43" s="261"/>
      <c r="AI43" s="261"/>
      <c r="AJ43" s="261"/>
      <c r="AK43" s="261"/>
      <c r="AL43" s="261"/>
      <c r="AM43" s="261"/>
      <c r="AN43" s="261"/>
      <c r="AO43" s="261"/>
      <c r="AP43" s="261"/>
      <c r="AQ43" s="261"/>
      <c r="AR43" s="261"/>
      <c r="AS43" s="261"/>
      <c r="AT43" s="261"/>
      <c r="AU43" s="261"/>
      <c r="AV43" s="261"/>
      <c r="AW43" s="261"/>
      <c r="AX43" s="261"/>
      <c r="AY43" s="261"/>
      <c r="AZ43" s="261"/>
      <c r="BA43" s="261"/>
    </row>
    <row r="44" spans="2:53" s="262" customFormat="1" ht="36" x14ac:dyDescent="0.3">
      <c r="B44" s="263" t="e">
        <f>IF('Formulario PPGR2'!$G220="","",CONCATENATE('Formulario PPGR2'!$C220,".",'Formulario PPGR2'!$D220,".",'Formulario PPGR2'!$E220,".",'Formulario PPGR2'!$F220))</f>
        <v>#REF!</v>
      </c>
      <c r="C44" s="263"/>
      <c r="D44" s="263" t="e">
        <f>IF('Formulario PPGR2'!$G220="","",'Formulario PPGR1'!#REF!)</f>
        <v>#REF!</v>
      </c>
      <c r="E44" s="263" t="e">
        <f>IF('Formulario PPGR2'!$G220="","",'Formulario PPGR1'!#REF!)</f>
        <v>#REF!</v>
      </c>
      <c r="F44" s="263" t="e">
        <f>IF('Formulario PPGR2'!$G220="","",'Formulario PPGR1'!#REF!)</f>
        <v>#REF!</v>
      </c>
      <c r="G44" s="233" t="s">
        <v>316</v>
      </c>
      <c r="H44" s="667" t="s">
        <v>467</v>
      </c>
      <c r="I44" s="666" t="s">
        <v>468</v>
      </c>
      <c r="J44" s="698"/>
      <c r="K44" s="698"/>
      <c r="L44" s="698">
        <v>1</v>
      </c>
      <c r="M44" s="698"/>
      <c r="N44" s="698"/>
      <c r="O44" s="698">
        <v>1</v>
      </c>
      <c r="P44" s="698"/>
      <c r="Q44" s="698"/>
      <c r="R44" s="698">
        <v>1</v>
      </c>
      <c r="S44" s="698"/>
      <c r="T44" s="698"/>
      <c r="U44" s="698"/>
      <c r="V44" s="673">
        <f>SUM(Tabla2[[#This Row],[Ene]:[Dic]])</f>
        <v>3</v>
      </c>
      <c r="W44" s="668" t="s">
        <v>415</v>
      </c>
      <c r="X44" s="668"/>
      <c r="Y44" s="666" t="s">
        <v>469</v>
      </c>
      <c r="Z44" s="666" t="s">
        <v>313</v>
      </c>
      <c r="AA44" s="680"/>
      <c r="AB44" s="261"/>
      <c r="AC44" s="261"/>
      <c r="AD44" s="261"/>
      <c r="AE44" s="261"/>
      <c r="AF44" s="261"/>
      <c r="AG44" s="261"/>
      <c r="AH44" s="261"/>
      <c r="AI44" s="261"/>
      <c r="AJ44" s="261"/>
      <c r="AK44" s="261"/>
      <c r="AL44" s="261"/>
      <c r="AM44" s="261"/>
      <c r="AN44" s="261"/>
      <c r="AO44" s="261"/>
      <c r="AP44" s="261"/>
      <c r="AQ44" s="261"/>
      <c r="AR44" s="261"/>
      <c r="AS44" s="261"/>
      <c r="AT44" s="261"/>
      <c r="AU44" s="261"/>
      <c r="AV44" s="261"/>
      <c r="AW44" s="261"/>
      <c r="AX44" s="261"/>
      <c r="AY44" s="261"/>
      <c r="AZ44" s="261"/>
      <c r="BA44" s="261"/>
    </row>
    <row r="45" spans="2:53" s="262" customFormat="1" ht="36" x14ac:dyDescent="0.3">
      <c r="B45" s="263" t="e">
        <f>IF('Formulario PPGR2'!$G221="","",CONCATENATE('Formulario PPGR2'!$C221,".",'Formulario PPGR2'!$D221,".",'Formulario PPGR2'!$E221,".",'Formulario PPGR2'!$F221))</f>
        <v>#REF!</v>
      </c>
      <c r="C45" s="263"/>
      <c r="D45" s="263" t="e">
        <f>IF('Formulario PPGR2'!$G221="","",'Formulario PPGR1'!#REF!)</f>
        <v>#REF!</v>
      </c>
      <c r="E45" s="263" t="e">
        <f>IF('Formulario PPGR2'!$G221="","",'Formulario PPGR1'!#REF!)</f>
        <v>#REF!</v>
      </c>
      <c r="F45" s="263" t="e">
        <f>IF('Formulario PPGR2'!$G221="","",'Formulario PPGR1'!#REF!)</f>
        <v>#REF!</v>
      </c>
      <c r="G45" s="233" t="s">
        <v>316</v>
      </c>
      <c r="H45" s="667" t="s">
        <v>470</v>
      </c>
      <c r="I45" s="666" t="s">
        <v>471</v>
      </c>
      <c r="J45" s="698"/>
      <c r="K45" s="698"/>
      <c r="L45" s="698"/>
      <c r="M45" s="698">
        <v>1</v>
      </c>
      <c r="N45" s="698"/>
      <c r="O45" s="698"/>
      <c r="P45" s="698">
        <v>1</v>
      </c>
      <c r="Q45" s="698"/>
      <c r="R45" s="698"/>
      <c r="S45" s="698">
        <v>1</v>
      </c>
      <c r="T45" s="698"/>
      <c r="U45" s="698"/>
      <c r="V45" s="673">
        <f>SUM(Tabla2[[#This Row],[Ene]:[Dic]])</f>
        <v>3</v>
      </c>
      <c r="W45" s="668" t="s">
        <v>415</v>
      </c>
      <c r="X45" s="668"/>
      <c r="Y45" s="666" t="s">
        <v>469</v>
      </c>
      <c r="Z45" s="666" t="s">
        <v>313</v>
      </c>
      <c r="AA45" s="680"/>
      <c r="AB45" s="261"/>
      <c r="AC45" s="261"/>
      <c r="AD45" s="261"/>
      <c r="AE45" s="261"/>
      <c r="AF45" s="261"/>
      <c r="AG45" s="261"/>
      <c r="AH45" s="261"/>
      <c r="AI45" s="261"/>
      <c r="AJ45" s="261"/>
      <c r="AK45" s="261"/>
      <c r="AL45" s="261"/>
      <c r="AM45" s="261"/>
      <c r="AN45" s="261"/>
      <c r="AO45" s="261"/>
      <c r="AP45" s="261"/>
      <c r="AQ45" s="261"/>
      <c r="AR45" s="261"/>
      <c r="AS45" s="261"/>
      <c r="AT45" s="261"/>
      <c r="AU45" s="261"/>
      <c r="AV45" s="261"/>
      <c r="AW45" s="261"/>
      <c r="AX45" s="261"/>
      <c r="AY45" s="261"/>
      <c r="AZ45" s="261"/>
      <c r="BA45" s="261"/>
    </row>
    <row r="46" spans="2:53" s="262" customFormat="1" ht="36" x14ac:dyDescent="0.3">
      <c r="B46" s="263" t="e">
        <f>IF('Formulario PPGR2'!$G222="","",CONCATENATE('Formulario PPGR2'!$C222,".",'Formulario PPGR2'!$D222,".",'Formulario PPGR2'!$E222,".",'Formulario PPGR2'!$F222))</f>
        <v>#REF!</v>
      </c>
      <c r="C46" s="263"/>
      <c r="D46" s="263" t="e">
        <f>IF('Formulario PPGR2'!$G222="","",'Formulario PPGR1'!#REF!)</f>
        <v>#REF!</v>
      </c>
      <c r="E46" s="263" t="e">
        <f>IF('Formulario PPGR2'!$G222="","",'Formulario PPGR1'!#REF!)</f>
        <v>#REF!</v>
      </c>
      <c r="F46" s="263" t="e">
        <f>IF('Formulario PPGR2'!$G222="","",'Formulario PPGR1'!#REF!)</f>
        <v>#REF!</v>
      </c>
      <c r="G46" s="233" t="s">
        <v>316</v>
      </c>
      <c r="H46" s="667" t="s">
        <v>472</v>
      </c>
      <c r="I46" s="666" t="s">
        <v>473</v>
      </c>
      <c r="J46" s="698"/>
      <c r="K46" s="698"/>
      <c r="L46" s="698"/>
      <c r="M46" s="698">
        <v>1</v>
      </c>
      <c r="N46" s="698"/>
      <c r="O46" s="698"/>
      <c r="P46" s="698">
        <v>1</v>
      </c>
      <c r="Q46" s="698"/>
      <c r="R46" s="698"/>
      <c r="S46" s="698">
        <v>1</v>
      </c>
      <c r="T46" s="698"/>
      <c r="U46" s="698"/>
      <c r="V46" s="673">
        <f>SUM(Tabla2[[#This Row],[Ene]:[Dic]])</f>
        <v>3</v>
      </c>
      <c r="W46" s="668" t="s">
        <v>381</v>
      </c>
      <c r="X46" s="668" t="s">
        <v>388</v>
      </c>
      <c r="Y46" s="666"/>
      <c r="Z46" s="666" t="s">
        <v>313</v>
      </c>
      <c r="AA46" s="680"/>
      <c r="AB46" s="261"/>
      <c r="AC46" s="261"/>
      <c r="AD46" s="261"/>
      <c r="AE46" s="261"/>
      <c r="AF46" s="261"/>
      <c r="AG46" s="261"/>
      <c r="AH46" s="261"/>
      <c r="AI46" s="261"/>
      <c r="AJ46" s="261"/>
      <c r="AK46" s="261"/>
      <c r="AL46" s="261"/>
      <c r="AM46" s="261"/>
      <c r="AN46" s="261"/>
      <c r="AO46" s="261"/>
      <c r="AP46" s="261"/>
      <c r="AQ46" s="261"/>
      <c r="AR46" s="261"/>
      <c r="AS46" s="261"/>
      <c r="AT46" s="261"/>
      <c r="AU46" s="261"/>
      <c r="AV46" s="261"/>
      <c r="AW46" s="261"/>
      <c r="AX46" s="261"/>
      <c r="AY46" s="261"/>
      <c r="AZ46" s="261"/>
      <c r="BA46" s="261"/>
    </row>
    <row r="47" spans="2:53" s="262" customFormat="1" ht="60.6" customHeight="1" x14ac:dyDescent="0.3">
      <c r="B47" s="263" t="e">
        <f>IF('Formulario PPGR2'!$G223="","",CONCATENATE('Formulario PPGR2'!$C223,".",'Formulario PPGR2'!$D223,".",'Formulario PPGR2'!$E223,".",'Formulario PPGR2'!$F223))</f>
        <v>#REF!</v>
      </c>
      <c r="C47" s="263"/>
      <c r="D47" s="263" t="e">
        <f>IF('Formulario PPGR2'!$G223="","",'Formulario PPGR1'!#REF!)</f>
        <v>#REF!</v>
      </c>
      <c r="E47" s="263" t="e">
        <f>IF('Formulario PPGR2'!$G223="","",'Formulario PPGR1'!#REF!)</f>
        <v>#REF!</v>
      </c>
      <c r="F47" s="263" t="e">
        <f>IF('Formulario PPGR2'!$G223="","",'Formulario PPGR1'!#REF!)</f>
        <v>#REF!</v>
      </c>
      <c r="G47" s="233" t="s">
        <v>316</v>
      </c>
      <c r="H47" s="667" t="s">
        <v>474</v>
      </c>
      <c r="I47" s="666" t="s">
        <v>475</v>
      </c>
      <c r="J47" s="698"/>
      <c r="K47" s="698"/>
      <c r="L47" s="698"/>
      <c r="M47" s="698"/>
      <c r="N47" s="698">
        <v>1</v>
      </c>
      <c r="O47" s="698"/>
      <c r="P47" s="698"/>
      <c r="Q47" s="698">
        <v>1</v>
      </c>
      <c r="R47" s="698"/>
      <c r="S47" s="698"/>
      <c r="T47" s="698">
        <v>1</v>
      </c>
      <c r="U47" s="698"/>
      <c r="V47" s="673">
        <f>SUM(Tabla2[[#This Row],[Ene]:[Dic]])</f>
        <v>3</v>
      </c>
      <c r="W47" s="668" t="s">
        <v>381</v>
      </c>
      <c r="X47" s="668" t="s">
        <v>388</v>
      </c>
      <c r="Y47" s="666" t="s">
        <v>476</v>
      </c>
      <c r="Z47" s="666" t="s">
        <v>313</v>
      </c>
      <c r="AA47" s="680"/>
      <c r="AB47" s="261"/>
      <c r="AC47" s="261"/>
      <c r="AD47" s="261"/>
      <c r="AE47" s="261"/>
      <c r="AF47" s="261"/>
      <c r="AG47" s="261"/>
      <c r="AH47" s="261"/>
      <c r="AI47" s="261"/>
      <c r="AJ47" s="261"/>
      <c r="AK47" s="261"/>
      <c r="AL47" s="261"/>
      <c r="AM47" s="261"/>
      <c r="AN47" s="261"/>
      <c r="AO47" s="261"/>
      <c r="AP47" s="261"/>
      <c r="AQ47" s="261"/>
      <c r="AR47" s="261"/>
      <c r="AS47" s="261"/>
      <c r="AT47" s="261"/>
      <c r="AU47" s="261"/>
      <c r="AV47" s="261"/>
      <c r="AW47" s="261"/>
      <c r="AX47" s="261"/>
      <c r="AY47" s="261"/>
      <c r="AZ47" s="261"/>
      <c r="BA47" s="261"/>
    </row>
    <row r="48" spans="2:53" s="262" customFormat="1" ht="54" x14ac:dyDescent="0.3">
      <c r="B48" s="263" t="e">
        <f>IF('Formulario PPGR2'!$G269="","",CONCATENATE('Formulario PPGR2'!$C269,".",'Formulario PPGR2'!$D269,".",'Formulario PPGR2'!$E269,".",'Formulario PPGR2'!$F269))</f>
        <v>#REF!</v>
      </c>
      <c r="C48" s="263" t="e">
        <f>IF('Formulario PPGR2'!$G269="","",'Formulario PPGR1'!#REF!)</f>
        <v>#REF!</v>
      </c>
      <c r="D48" s="263" t="e">
        <f>IF('Formulario PPGR2'!$G269="","",'Formulario PPGR1'!#REF!)</f>
        <v>#REF!</v>
      </c>
      <c r="E48" s="263" t="e">
        <f>IF('Formulario PPGR2'!$G269="","",'Formulario PPGR1'!#REF!)</f>
        <v>#REF!</v>
      </c>
      <c r="F48" s="263" t="e">
        <f>IF('Formulario PPGR2'!$G269="","",'Formulario PPGR1'!#REF!)</f>
        <v>#REF!</v>
      </c>
      <c r="G48" s="233" t="s">
        <v>316</v>
      </c>
      <c r="H48" s="666" t="s">
        <v>477</v>
      </c>
      <c r="I48" s="677" t="s">
        <v>478</v>
      </c>
      <c r="J48" s="698"/>
      <c r="K48" s="698"/>
      <c r="L48" s="698"/>
      <c r="M48" s="698"/>
      <c r="N48" s="698"/>
      <c r="O48" s="698"/>
      <c r="P48" s="698"/>
      <c r="Q48" s="698"/>
      <c r="R48" s="698"/>
      <c r="S48" s="698"/>
      <c r="T48" s="698"/>
      <c r="U48" s="698">
        <v>1</v>
      </c>
      <c r="V48" s="673">
        <f>SUM(Tabla2[[#This Row],[Ene]:[Dic]])</f>
        <v>1</v>
      </c>
      <c r="W48" s="668" t="s">
        <v>400</v>
      </c>
      <c r="X48" s="668" t="s">
        <v>381</v>
      </c>
      <c r="Y48" s="677" t="s">
        <v>479</v>
      </c>
      <c r="Z48" s="666" t="s">
        <v>313</v>
      </c>
      <c r="AA48" s="685"/>
      <c r="AB48" s="261"/>
      <c r="AC48" s="261"/>
      <c r="AD48" s="261"/>
      <c r="AE48" s="261"/>
      <c r="AF48" s="261"/>
      <c r="AG48" s="261"/>
      <c r="AH48" s="261"/>
      <c r="AI48" s="261"/>
      <c r="AJ48" s="261"/>
      <c r="AK48" s="261"/>
      <c r="AL48" s="261"/>
      <c r="AM48" s="261"/>
      <c r="AN48" s="261"/>
      <c r="AO48" s="261"/>
      <c r="AP48" s="261"/>
      <c r="AQ48" s="261"/>
      <c r="AR48" s="261"/>
      <c r="AS48" s="261"/>
      <c r="AT48" s="261"/>
      <c r="AU48" s="261"/>
      <c r="AV48" s="261"/>
      <c r="AW48" s="261"/>
      <c r="AX48" s="261"/>
      <c r="AY48" s="261"/>
      <c r="AZ48" s="261"/>
      <c r="BA48" s="261"/>
    </row>
    <row r="49" spans="2:53" s="262" customFormat="1" ht="54" x14ac:dyDescent="0.3">
      <c r="B49" s="263" t="e">
        <f>IF('Formulario PPGR2'!$G196="","",CONCATENATE('Formulario PPGR2'!$C196,".",'Formulario PPGR2'!$D196,".",'Formulario PPGR2'!$E196,".",'Formulario PPGR2'!$F196))</f>
        <v>#REF!</v>
      </c>
      <c r="C49" s="263" t="e">
        <f>IF('Formulario PPGR2'!$G196="","",'Formulario PPGR1'!#REF!)</f>
        <v>#REF!</v>
      </c>
      <c r="D49" s="263" t="e">
        <f>IF('Formulario PPGR2'!$G196="","",'Formulario PPGR1'!#REF!)</f>
        <v>#REF!</v>
      </c>
      <c r="E49" s="263" t="e">
        <f>IF('Formulario PPGR2'!$G196="","",'Formulario PPGR1'!#REF!)</f>
        <v>#REF!</v>
      </c>
      <c r="F49" s="263" t="e">
        <f>IF('Formulario PPGR2'!$G196="","",'Formulario PPGR1'!#REF!)</f>
        <v>#REF!</v>
      </c>
      <c r="G49" s="233" t="s">
        <v>294</v>
      </c>
      <c r="H49" s="667" t="s">
        <v>480</v>
      </c>
      <c r="I49" s="666" t="s">
        <v>481</v>
      </c>
      <c r="J49" s="698"/>
      <c r="K49" s="698"/>
      <c r="L49" s="698">
        <v>1</v>
      </c>
      <c r="M49" s="698">
        <v>1</v>
      </c>
      <c r="N49" s="698">
        <v>1</v>
      </c>
      <c r="O49" s="698">
        <v>1</v>
      </c>
      <c r="P49" s="698">
        <v>1</v>
      </c>
      <c r="Q49" s="698">
        <v>1</v>
      </c>
      <c r="R49" s="698">
        <v>1</v>
      </c>
      <c r="S49" s="698">
        <v>1</v>
      </c>
      <c r="T49" s="698">
        <v>1</v>
      </c>
      <c r="U49" s="698">
        <v>1</v>
      </c>
      <c r="V49" s="673">
        <f>SUM(Tabla2[[#This Row],[Ene]:[Dic]])</f>
        <v>10</v>
      </c>
      <c r="W49" s="668" t="s">
        <v>384</v>
      </c>
      <c r="X49" s="668"/>
      <c r="Y49" s="666"/>
      <c r="Z49" s="666" t="s">
        <v>296</v>
      </c>
      <c r="AA49" s="680"/>
      <c r="AB49" s="261"/>
      <c r="AC49" s="261"/>
      <c r="AD49" s="261"/>
      <c r="AE49" s="261"/>
      <c r="AF49" s="261"/>
      <c r="AG49" s="261"/>
      <c r="AH49" s="261"/>
      <c r="AI49" s="261"/>
      <c r="AJ49" s="261"/>
      <c r="AK49" s="261"/>
      <c r="AL49" s="261"/>
      <c r="AM49" s="261"/>
      <c r="AN49" s="261"/>
      <c r="AO49" s="261"/>
      <c r="AP49" s="261"/>
      <c r="AQ49" s="261"/>
      <c r="AR49" s="261"/>
      <c r="AS49" s="261"/>
      <c r="AT49" s="261"/>
      <c r="AU49" s="261"/>
      <c r="AV49" s="261"/>
      <c r="AW49" s="261"/>
      <c r="AX49" s="261"/>
      <c r="AY49" s="261"/>
      <c r="AZ49" s="261"/>
      <c r="BA49" s="261"/>
    </row>
    <row r="50" spans="2:53" s="262" customFormat="1" ht="51.75" customHeight="1" x14ac:dyDescent="0.3">
      <c r="B50" s="263" t="str">
        <f>IF('Formulario PPGR2'!$G197="","",CONCATENATE('Formulario PPGR2'!$C197,".",'Formulario PPGR2'!$D197,".",'Formulario PPGR2'!$E197,".",'Formulario PPGR2'!$F197))</f>
        <v/>
      </c>
      <c r="C50" s="263"/>
      <c r="D50" s="263" t="str">
        <f>IF('Formulario PPGR2'!$G197="","",'Formulario PPGR1'!#REF!)</f>
        <v/>
      </c>
      <c r="E50" s="263" t="str">
        <f>IF('Formulario PPGR2'!$G197="","",'Formulario PPGR1'!#REF!)</f>
        <v/>
      </c>
      <c r="F50" s="263" t="str">
        <f>IF('Formulario PPGR2'!$G197="","",'Formulario PPGR1'!#REF!)</f>
        <v/>
      </c>
      <c r="G50" s="233" t="s">
        <v>294</v>
      </c>
      <c r="H50" s="667" t="s">
        <v>482</v>
      </c>
      <c r="I50" s="666" t="s">
        <v>483</v>
      </c>
      <c r="J50" s="698">
        <v>1</v>
      </c>
      <c r="K50" s="698"/>
      <c r="L50" s="698"/>
      <c r="M50" s="698">
        <v>1</v>
      </c>
      <c r="N50" s="698"/>
      <c r="O50" s="698"/>
      <c r="P50" s="698">
        <v>1</v>
      </c>
      <c r="Q50" s="698"/>
      <c r="R50" s="698"/>
      <c r="S50" s="698">
        <v>1</v>
      </c>
      <c r="T50" s="698"/>
      <c r="U50" s="698"/>
      <c r="V50" s="673">
        <f>SUM(Tabla2[[#This Row],[Ene]:[Dic]])</f>
        <v>4</v>
      </c>
      <c r="W50" s="668" t="s">
        <v>380</v>
      </c>
      <c r="X50" s="668" t="s">
        <v>415</v>
      </c>
      <c r="Y50" s="666" t="s">
        <v>484</v>
      </c>
      <c r="Z50" s="666" t="s">
        <v>296</v>
      </c>
      <c r="AA50" s="680"/>
      <c r="AB50" s="261"/>
      <c r="AC50" s="261"/>
      <c r="AD50" s="261"/>
      <c r="AE50" s="261"/>
      <c r="AF50" s="261"/>
      <c r="AG50" s="261"/>
      <c r="AH50" s="261"/>
      <c r="AI50" s="261"/>
      <c r="AJ50" s="261"/>
      <c r="AK50" s="261"/>
      <c r="AL50" s="261"/>
      <c r="AM50" s="261"/>
      <c r="AN50" s="261"/>
      <c r="AO50" s="261"/>
      <c r="AP50" s="261"/>
      <c r="AQ50" s="261"/>
      <c r="AR50" s="261"/>
      <c r="AS50" s="261"/>
      <c r="AT50" s="261"/>
      <c r="AU50" s="261"/>
      <c r="AV50" s="261"/>
      <c r="AW50" s="261"/>
      <c r="AX50" s="261"/>
      <c r="AY50" s="261"/>
      <c r="AZ50" s="261"/>
      <c r="BA50" s="261"/>
    </row>
    <row r="51" spans="2:53" s="262" customFormat="1" ht="54" x14ac:dyDescent="0.3">
      <c r="B51" s="263" t="str">
        <f>IF('Formulario PPGR2'!$G198="","",CONCATENATE('Formulario PPGR2'!$C198,".",'Formulario PPGR2'!$D198,".",'Formulario PPGR2'!$E198,".",'Formulario PPGR2'!$F198))</f>
        <v>...</v>
      </c>
      <c r="C51" s="263"/>
      <c r="D51" s="263" t="e">
        <f>IF('Formulario PPGR2'!$G198="","",'Formulario PPGR1'!#REF!)</f>
        <v>#REF!</v>
      </c>
      <c r="E51" s="263" t="e">
        <f>IF('Formulario PPGR2'!$G198="","",'Formulario PPGR1'!#REF!)</f>
        <v>#REF!</v>
      </c>
      <c r="F51" s="263" t="e">
        <f>IF('Formulario PPGR2'!$G198="","",'Formulario PPGR1'!#REF!)</f>
        <v>#REF!</v>
      </c>
      <c r="G51" s="233" t="s">
        <v>294</v>
      </c>
      <c r="H51" s="667" t="s">
        <v>485</v>
      </c>
      <c r="I51" s="666" t="s">
        <v>486</v>
      </c>
      <c r="J51" s="698">
        <v>1</v>
      </c>
      <c r="K51" s="698"/>
      <c r="L51" s="698"/>
      <c r="M51" s="698">
        <v>1</v>
      </c>
      <c r="N51" s="698"/>
      <c r="O51" s="698"/>
      <c r="P51" s="698">
        <v>1</v>
      </c>
      <c r="Q51" s="698"/>
      <c r="R51" s="698"/>
      <c r="S51" s="698">
        <v>1</v>
      </c>
      <c r="T51" s="698"/>
      <c r="U51" s="698"/>
      <c r="V51" s="673">
        <f>SUM(Tabla2[[#This Row],[Ene]:[Dic]])</f>
        <v>4</v>
      </c>
      <c r="W51" s="668" t="s">
        <v>384</v>
      </c>
      <c r="X51" s="668"/>
      <c r="Y51" s="666" t="s">
        <v>484</v>
      </c>
      <c r="Z51" s="666" t="s">
        <v>296</v>
      </c>
      <c r="AA51" s="680"/>
      <c r="AB51" s="261"/>
      <c r="AC51" s="261"/>
      <c r="AD51" s="261"/>
      <c r="AE51" s="261"/>
      <c r="AF51" s="261"/>
      <c r="AG51" s="261"/>
      <c r="AH51" s="261"/>
      <c r="AI51" s="261"/>
      <c r="AJ51" s="261"/>
      <c r="AK51" s="261"/>
      <c r="AL51" s="261"/>
      <c r="AM51" s="261"/>
      <c r="AN51" s="261"/>
      <c r="AO51" s="261"/>
      <c r="AP51" s="261"/>
      <c r="AQ51" s="261"/>
      <c r="AR51" s="261"/>
      <c r="AS51" s="261"/>
      <c r="AT51" s="261"/>
      <c r="AU51" s="261"/>
      <c r="AV51" s="261"/>
      <c r="AW51" s="261"/>
      <c r="AX51" s="261"/>
      <c r="AY51" s="261"/>
      <c r="AZ51" s="261"/>
      <c r="BA51" s="261"/>
    </row>
    <row r="52" spans="2:53" s="262" customFormat="1" ht="69.75" customHeight="1" x14ac:dyDescent="0.3">
      <c r="B52" s="263" t="e">
        <f>IF('Formulario PPGR2'!$G199="","",CONCATENATE('Formulario PPGR2'!$C199,".",'Formulario PPGR2'!$D199,".",'Formulario PPGR2'!$E199,".",'Formulario PPGR2'!$F199))</f>
        <v>#REF!</v>
      </c>
      <c r="C52" s="263"/>
      <c r="D52" s="263" t="e">
        <f>IF('Formulario PPGR2'!$G199="","",'Formulario PPGR1'!#REF!)</f>
        <v>#REF!</v>
      </c>
      <c r="E52" s="263" t="e">
        <f>IF('Formulario PPGR2'!$G199="","",'Formulario PPGR1'!#REF!)</f>
        <v>#REF!</v>
      </c>
      <c r="F52" s="263" t="e">
        <f>IF('Formulario PPGR2'!$G199="","",'Formulario PPGR1'!#REF!)</f>
        <v>#REF!</v>
      </c>
      <c r="G52" s="233" t="s">
        <v>294</v>
      </c>
      <c r="H52" s="667" t="s">
        <v>487</v>
      </c>
      <c r="I52" s="666" t="s">
        <v>488</v>
      </c>
      <c r="J52" s="698"/>
      <c r="K52" s="698"/>
      <c r="L52" s="698">
        <v>1</v>
      </c>
      <c r="M52" s="698"/>
      <c r="N52" s="698"/>
      <c r="O52" s="698">
        <v>1</v>
      </c>
      <c r="P52" s="698"/>
      <c r="Q52" s="698"/>
      <c r="R52" s="698">
        <v>1</v>
      </c>
      <c r="S52" s="698"/>
      <c r="T52" s="698"/>
      <c r="U52" s="698">
        <v>1</v>
      </c>
      <c r="V52" s="673">
        <f>SUM(Tabla2[[#This Row],[Ene]:[Dic]])</f>
        <v>4</v>
      </c>
      <c r="W52" s="668" t="s">
        <v>384</v>
      </c>
      <c r="X52" s="668"/>
      <c r="Y52" s="666"/>
      <c r="Z52" s="666" t="s">
        <v>296</v>
      </c>
      <c r="AA52" s="680"/>
      <c r="AB52" s="261"/>
      <c r="AC52" s="261"/>
      <c r="AD52" s="261"/>
      <c r="AE52" s="261"/>
      <c r="AF52" s="261"/>
      <c r="AG52" s="261"/>
      <c r="AH52" s="261"/>
      <c r="AI52" s="261"/>
      <c r="AJ52" s="261"/>
      <c r="AK52" s="261"/>
      <c r="AL52" s="261"/>
      <c r="AM52" s="261"/>
      <c r="AN52" s="261"/>
      <c r="AO52" s="261"/>
      <c r="AP52" s="261"/>
      <c r="AQ52" s="261"/>
      <c r="AR52" s="261"/>
      <c r="AS52" s="261"/>
      <c r="AT52" s="261"/>
      <c r="AU52" s="261"/>
      <c r="AV52" s="261"/>
      <c r="AW52" s="261"/>
      <c r="AX52" s="261"/>
      <c r="AY52" s="261"/>
      <c r="AZ52" s="261"/>
      <c r="BA52" s="261"/>
    </row>
    <row r="53" spans="2:53" s="262" customFormat="1" ht="54" x14ac:dyDescent="0.3">
      <c r="B53" s="263" t="e">
        <f>IF('Formulario PPGR2'!$G200="","",CONCATENATE('Formulario PPGR2'!$C200,".",'Formulario PPGR2'!$D200,".",'Formulario PPGR2'!$E200,".",'Formulario PPGR2'!$F200))</f>
        <v>#REF!</v>
      </c>
      <c r="C53" s="263"/>
      <c r="D53" s="263" t="e">
        <f>IF('Formulario PPGR2'!$G200="","",'Formulario PPGR1'!#REF!)</f>
        <v>#REF!</v>
      </c>
      <c r="E53" s="263" t="e">
        <f>IF('Formulario PPGR2'!$G200="","",'Formulario PPGR1'!#REF!)</f>
        <v>#REF!</v>
      </c>
      <c r="F53" s="263" t="e">
        <f>IF('Formulario PPGR2'!$G200="","",'Formulario PPGR1'!#REF!)</f>
        <v>#REF!</v>
      </c>
      <c r="G53" s="233" t="s">
        <v>294</v>
      </c>
      <c r="H53" s="667" t="s">
        <v>489</v>
      </c>
      <c r="I53" s="666" t="s">
        <v>490</v>
      </c>
      <c r="J53" s="698">
        <v>1</v>
      </c>
      <c r="K53" s="698">
        <v>1</v>
      </c>
      <c r="L53" s="698">
        <v>1</v>
      </c>
      <c r="M53" s="698">
        <v>1</v>
      </c>
      <c r="N53" s="698">
        <v>1</v>
      </c>
      <c r="O53" s="698">
        <v>1</v>
      </c>
      <c r="P53" s="698">
        <v>1</v>
      </c>
      <c r="Q53" s="698">
        <v>1</v>
      </c>
      <c r="R53" s="698">
        <v>1</v>
      </c>
      <c r="S53" s="698">
        <v>1</v>
      </c>
      <c r="T53" s="698">
        <v>1</v>
      </c>
      <c r="U53" s="698">
        <v>1</v>
      </c>
      <c r="V53" s="673">
        <f>SUM(Tabla2[[#This Row],[Ene]:[Dic]])</f>
        <v>12</v>
      </c>
      <c r="W53" s="668" t="s">
        <v>384</v>
      </c>
      <c r="X53" s="668"/>
      <c r="Y53" s="666"/>
      <c r="Z53" s="666" t="s">
        <v>296</v>
      </c>
      <c r="AA53" s="680"/>
      <c r="AB53" s="261"/>
      <c r="AC53" s="261"/>
      <c r="AD53" s="261"/>
      <c r="AE53" s="261"/>
      <c r="AF53" s="261"/>
      <c r="AG53" s="261"/>
      <c r="AH53" s="261"/>
      <c r="AI53" s="261"/>
      <c r="AJ53" s="261"/>
      <c r="AK53" s="261"/>
      <c r="AL53" s="261"/>
      <c r="AM53" s="261"/>
      <c r="AN53" s="261"/>
      <c r="AO53" s="261"/>
      <c r="AP53" s="261"/>
      <c r="AQ53" s="261"/>
      <c r="AR53" s="261"/>
      <c r="AS53" s="261"/>
      <c r="AT53" s="261"/>
      <c r="AU53" s="261"/>
      <c r="AV53" s="261"/>
      <c r="AW53" s="261"/>
      <c r="AX53" s="261"/>
      <c r="AY53" s="261"/>
      <c r="AZ53" s="261"/>
      <c r="BA53" s="261"/>
    </row>
    <row r="54" spans="2:53" s="262" customFormat="1" ht="67.5" customHeight="1" x14ac:dyDescent="0.3">
      <c r="B54" s="263" t="e">
        <f>IF('Formulario PPGR2'!$G201="","",CONCATENATE('Formulario PPGR2'!$C201,".",'Formulario PPGR2'!$D201,".",'Formulario PPGR2'!$E201,".",'Formulario PPGR2'!$F201))</f>
        <v>#REF!</v>
      </c>
      <c r="C54" s="263"/>
      <c r="D54" s="263" t="e">
        <f>IF('Formulario PPGR2'!$G201="","",'Formulario PPGR1'!#REF!)</f>
        <v>#REF!</v>
      </c>
      <c r="E54" s="263" t="e">
        <f>IF('Formulario PPGR2'!$G201="","",'Formulario PPGR1'!#REF!)</f>
        <v>#REF!</v>
      </c>
      <c r="F54" s="263" t="e">
        <f>IF('Formulario PPGR2'!$G201="","",'Formulario PPGR1'!#REF!)</f>
        <v>#REF!</v>
      </c>
      <c r="G54" s="233" t="s">
        <v>294</v>
      </c>
      <c r="H54" s="667" t="s">
        <v>491</v>
      </c>
      <c r="I54" s="666" t="s">
        <v>492</v>
      </c>
      <c r="J54" s="698"/>
      <c r="K54" s="698"/>
      <c r="L54" s="698"/>
      <c r="M54" s="698"/>
      <c r="N54" s="698"/>
      <c r="O54" s="698"/>
      <c r="P54" s="698"/>
      <c r="Q54" s="698"/>
      <c r="R54" s="698"/>
      <c r="S54" s="698"/>
      <c r="T54" s="698"/>
      <c r="U54" s="698">
        <v>1</v>
      </c>
      <c r="V54" s="673">
        <f>SUM(Tabla2[[#This Row],[Ene]:[Dic]])</f>
        <v>1</v>
      </c>
      <c r="W54" s="668" t="s">
        <v>380</v>
      </c>
      <c r="X54" s="668"/>
      <c r="Y54" s="666"/>
      <c r="Z54" s="666" t="s">
        <v>296</v>
      </c>
      <c r="AA54" s="680"/>
      <c r="AB54" s="261"/>
      <c r="AC54" s="261"/>
      <c r="AD54" s="261"/>
      <c r="AE54" s="261"/>
      <c r="AF54" s="261"/>
      <c r="AG54" s="261"/>
      <c r="AH54" s="261"/>
      <c r="AI54" s="261"/>
      <c r="AJ54" s="261"/>
      <c r="AK54" s="261"/>
      <c r="AL54" s="261"/>
      <c r="AM54" s="261"/>
      <c r="AN54" s="261"/>
      <c r="AO54" s="261"/>
      <c r="AP54" s="261"/>
      <c r="AQ54" s="261"/>
      <c r="AR54" s="261"/>
      <c r="AS54" s="261"/>
      <c r="AT54" s="261"/>
      <c r="AU54" s="261"/>
      <c r="AV54" s="261"/>
      <c r="AW54" s="261"/>
      <c r="AX54" s="261"/>
      <c r="AY54" s="261"/>
      <c r="AZ54" s="261"/>
      <c r="BA54" s="261"/>
    </row>
    <row r="55" spans="2:53" s="262" customFormat="1" ht="26.4" x14ac:dyDescent="0.3">
      <c r="B55" s="263" t="e">
        <f>IF('Formulario PPGR2'!$G202="","",CONCATENATE('Formulario PPGR2'!$C202,".",'Formulario PPGR2'!$D202,".",'Formulario PPGR2'!$E202,".",'Formulario PPGR2'!$F202))</f>
        <v>#REF!</v>
      </c>
      <c r="C55" s="263"/>
      <c r="D55" s="263" t="e">
        <f>IF('Formulario PPGR2'!$G202="","",'Formulario PPGR1'!#REF!)</f>
        <v>#REF!</v>
      </c>
      <c r="E55" s="263" t="e">
        <f>IF('Formulario PPGR2'!$G202="","",'Formulario PPGR1'!#REF!)</f>
        <v>#REF!</v>
      </c>
      <c r="F55" s="263" t="e">
        <f>IF('Formulario PPGR2'!$G202="","",'Formulario PPGR1'!#REF!)</f>
        <v>#REF!</v>
      </c>
      <c r="G55" s="233" t="s">
        <v>294</v>
      </c>
      <c r="H55" s="667" t="s">
        <v>493</v>
      </c>
      <c r="I55" s="666" t="s">
        <v>494</v>
      </c>
      <c r="J55" s="698"/>
      <c r="K55" s="698"/>
      <c r="L55" s="698">
        <v>1</v>
      </c>
      <c r="M55" s="698"/>
      <c r="N55" s="698"/>
      <c r="O55" s="698">
        <v>1</v>
      </c>
      <c r="P55" s="698"/>
      <c r="Q55" s="698"/>
      <c r="R55" s="698">
        <v>1</v>
      </c>
      <c r="S55" s="698"/>
      <c r="T55" s="698"/>
      <c r="U55" s="698">
        <v>1</v>
      </c>
      <c r="V55" s="673">
        <f>SUM(Tabla2[[#This Row],[Ene]:[Dic]])</f>
        <v>4</v>
      </c>
      <c r="W55" s="668" t="s">
        <v>384</v>
      </c>
      <c r="X55" s="668"/>
      <c r="Y55" s="666"/>
      <c r="Z55" s="666" t="s">
        <v>296</v>
      </c>
      <c r="AA55" s="680"/>
      <c r="AB55" s="261"/>
      <c r="AC55" s="261"/>
      <c r="AD55" s="261"/>
      <c r="AE55" s="261"/>
      <c r="AF55" s="261"/>
      <c r="AG55" s="261"/>
      <c r="AH55" s="261"/>
      <c r="AI55" s="261"/>
      <c r="AJ55" s="261"/>
      <c r="AK55" s="261"/>
      <c r="AL55" s="261"/>
      <c r="AM55" s="261"/>
      <c r="AN55" s="261"/>
      <c r="AO55" s="261"/>
      <c r="AP55" s="261"/>
      <c r="AQ55" s="261"/>
      <c r="AR55" s="261"/>
      <c r="AS55" s="261"/>
      <c r="AT55" s="261"/>
      <c r="AU55" s="261"/>
      <c r="AV55" s="261"/>
      <c r="AW55" s="261"/>
      <c r="AX55" s="261"/>
      <c r="AY55" s="261"/>
      <c r="AZ55" s="261"/>
      <c r="BA55" s="261"/>
    </row>
    <row r="56" spans="2:53" s="262" customFormat="1" ht="36" x14ac:dyDescent="0.3">
      <c r="B56" s="233" t="e">
        <f>IF('Formulario PPGR2'!$G28="","",CONCATENATE('Formulario PPGR2'!$C28,".",'Formulario PPGR2'!$D28,".",'Formulario PPGR2'!$E28,".",'Formulario PPGR2'!$F28))</f>
        <v>#REF!</v>
      </c>
      <c r="C56" s="233"/>
      <c r="D56" s="233" t="e">
        <f>IF('Formulario PPGR2'!$G28="","",'Formulario PPGR1'!#REF!)</f>
        <v>#REF!</v>
      </c>
      <c r="E56" s="233" t="e">
        <f>IF('Formulario PPGR2'!$G28="","",'Formulario PPGR1'!#REF!)</f>
        <v>#REF!</v>
      </c>
      <c r="F56" s="233" t="e">
        <f>IF('Formulario PPGR2'!$G28="","",'Formulario PPGR1'!#REF!)</f>
        <v>#REF!</v>
      </c>
      <c r="G56" s="233" t="s">
        <v>136</v>
      </c>
      <c r="H56" s="667" t="s">
        <v>495</v>
      </c>
      <c r="I56" s="666" t="s">
        <v>496</v>
      </c>
      <c r="J56" s="699"/>
      <c r="K56" s="699"/>
      <c r="L56" s="699"/>
      <c r="M56" s="699"/>
      <c r="N56" s="699"/>
      <c r="O56" s="699"/>
      <c r="P56" s="667">
        <v>1</v>
      </c>
      <c r="Q56" s="699"/>
      <c r="R56" s="699"/>
      <c r="S56" s="699"/>
      <c r="T56" s="699"/>
      <c r="U56" s="699"/>
      <c r="V56" s="673">
        <f>SUM(Tabla2[[#This Row],[Ene]:[Dic]])</f>
        <v>1</v>
      </c>
      <c r="W56" s="668" t="s">
        <v>381</v>
      </c>
      <c r="X56" s="668" t="s">
        <v>497</v>
      </c>
      <c r="Y56" s="666"/>
      <c r="Z56" s="666" t="s">
        <v>498</v>
      </c>
      <c r="AA56" s="679"/>
      <c r="AB56" s="261"/>
      <c r="AC56" s="261"/>
      <c r="AD56" s="261"/>
      <c r="AE56" s="261"/>
      <c r="AF56" s="261"/>
      <c r="AG56" s="261"/>
      <c r="AH56" s="261"/>
      <c r="AI56" s="261"/>
      <c r="AJ56" s="261"/>
      <c r="AK56" s="261"/>
      <c r="AL56" s="261"/>
      <c r="AM56" s="261"/>
      <c r="AN56" s="261"/>
      <c r="AO56" s="261"/>
      <c r="AP56" s="261"/>
      <c r="AQ56" s="261"/>
      <c r="AR56" s="261"/>
      <c r="AS56" s="261"/>
      <c r="AT56" s="261"/>
      <c r="AU56" s="261"/>
      <c r="AV56" s="261"/>
      <c r="AW56" s="261"/>
      <c r="AX56" s="261"/>
      <c r="AY56" s="261"/>
      <c r="AZ56" s="261"/>
      <c r="BA56" s="261"/>
    </row>
    <row r="57" spans="2:53" s="262" customFormat="1" ht="36" x14ac:dyDescent="0.3">
      <c r="B57" s="233" t="e">
        <f>IF('Formulario PPGR2'!$G29="","",CONCATENATE('Formulario PPGR2'!$C29,".",'Formulario PPGR2'!$D29,".",'Formulario PPGR2'!$E29,".",'Formulario PPGR2'!$F29))</f>
        <v>#REF!</v>
      </c>
      <c r="C57" s="233"/>
      <c r="D57" s="233" t="e">
        <f>IF('Formulario PPGR2'!$G29="","",'Formulario PPGR1'!#REF!)</f>
        <v>#REF!</v>
      </c>
      <c r="E57" s="233" t="e">
        <f>IF('Formulario PPGR2'!$G29="","",'Formulario PPGR1'!#REF!)</f>
        <v>#REF!</v>
      </c>
      <c r="F57" s="233" t="e">
        <f>IF('Formulario PPGR2'!$G29="","",'Formulario PPGR1'!#REF!)</f>
        <v>#REF!</v>
      </c>
      <c r="G57" s="233" t="s">
        <v>136</v>
      </c>
      <c r="H57" s="667" t="s">
        <v>499</v>
      </c>
      <c r="I57" s="666" t="s">
        <v>500</v>
      </c>
      <c r="J57" s="699"/>
      <c r="K57" s="699"/>
      <c r="L57" s="699"/>
      <c r="M57" s="699"/>
      <c r="N57" s="699"/>
      <c r="O57" s="699"/>
      <c r="P57" s="667">
        <v>1</v>
      </c>
      <c r="Q57" s="699"/>
      <c r="R57" s="699"/>
      <c r="S57" s="699"/>
      <c r="T57" s="699"/>
      <c r="U57" s="667">
        <v>1</v>
      </c>
      <c r="V57" s="673">
        <f>SUM(Tabla2[[#This Row],[Ene]:[Dic]])</f>
        <v>2</v>
      </c>
      <c r="W57" s="668" t="s">
        <v>381</v>
      </c>
      <c r="X57" s="668" t="s">
        <v>497</v>
      </c>
      <c r="Y57" s="666"/>
      <c r="Z57" s="666" t="s">
        <v>498</v>
      </c>
      <c r="AA57" s="679"/>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row>
    <row r="58" spans="2:53" s="262" customFormat="1" ht="36" x14ac:dyDescent="0.3">
      <c r="B58" s="233" t="e">
        <f>IF('Formulario PPGR2'!$G30="","",CONCATENATE('Formulario PPGR2'!$C30,".",'Formulario PPGR2'!$D30,".",'Formulario PPGR2'!$E30,".",'Formulario PPGR2'!$F30))</f>
        <v>#REF!</v>
      </c>
      <c r="C58" s="233"/>
      <c r="D58" s="233" t="e">
        <f>IF('Formulario PPGR2'!$G30="","",'Formulario PPGR1'!#REF!)</f>
        <v>#REF!</v>
      </c>
      <c r="E58" s="233" t="e">
        <f>IF('Formulario PPGR2'!$G30="","",'Formulario PPGR1'!#REF!)</f>
        <v>#REF!</v>
      </c>
      <c r="F58" s="233" t="e">
        <f>IF('Formulario PPGR2'!$G30="","",'Formulario PPGR1'!#REF!)</f>
        <v>#REF!</v>
      </c>
      <c r="G58" s="233" t="s">
        <v>136</v>
      </c>
      <c r="H58" s="667" t="s">
        <v>501</v>
      </c>
      <c r="I58" s="666" t="s">
        <v>502</v>
      </c>
      <c r="J58" s="667"/>
      <c r="K58" s="667"/>
      <c r="L58" s="667">
        <v>1</v>
      </c>
      <c r="M58" s="667"/>
      <c r="N58" s="667"/>
      <c r="O58" s="667">
        <v>1</v>
      </c>
      <c r="P58" s="667"/>
      <c r="Q58" s="667"/>
      <c r="R58" s="667">
        <v>1</v>
      </c>
      <c r="S58" s="667"/>
      <c r="T58" s="667"/>
      <c r="U58" s="667"/>
      <c r="V58" s="673">
        <f>SUM(Tabla2[[#This Row],[Ene]:[Dic]])</f>
        <v>3</v>
      </c>
      <c r="W58" s="668" t="s">
        <v>384</v>
      </c>
      <c r="X58" s="668" t="s">
        <v>415</v>
      </c>
      <c r="Y58" s="666" t="s">
        <v>429</v>
      </c>
      <c r="Z58" s="666" t="s">
        <v>498</v>
      </c>
      <c r="AA58" s="679"/>
      <c r="AB58" s="261"/>
      <c r="AC58" s="261"/>
      <c r="AD58" s="261"/>
      <c r="AE58" s="261"/>
      <c r="AF58" s="261"/>
      <c r="AG58" s="261"/>
      <c r="AH58" s="261"/>
      <c r="AI58" s="261"/>
      <c r="AJ58" s="261"/>
      <c r="AK58" s="261"/>
      <c r="AL58" s="261"/>
      <c r="AM58" s="261"/>
      <c r="AN58" s="261"/>
      <c r="AO58" s="261"/>
      <c r="AP58" s="261"/>
      <c r="AQ58" s="261"/>
      <c r="AR58" s="261"/>
      <c r="AS58" s="261"/>
      <c r="AT58" s="261"/>
      <c r="AU58" s="261"/>
      <c r="AV58" s="261"/>
      <c r="AW58" s="261"/>
      <c r="AX58" s="261"/>
      <c r="AY58" s="261"/>
      <c r="AZ58" s="261"/>
      <c r="BA58" s="261"/>
    </row>
    <row r="59" spans="2:53" s="262" customFormat="1" ht="88.95" customHeight="1" x14ac:dyDescent="0.3">
      <c r="B59" s="233" t="e">
        <f>IF('Formulario PPGR2'!$G31="","",CONCATENATE('Formulario PPGR2'!$C31,".",'Formulario PPGR2'!$D31,".",'Formulario PPGR2'!$E31,".",'Formulario PPGR2'!$F31))</f>
        <v>#REF!</v>
      </c>
      <c r="C59" s="233"/>
      <c r="D59" s="233" t="e">
        <f>IF('Formulario PPGR2'!$G31="","",'Formulario PPGR1'!#REF!)</f>
        <v>#REF!</v>
      </c>
      <c r="E59" s="233" t="e">
        <f>IF('Formulario PPGR2'!$G31="","",'Formulario PPGR1'!#REF!)</f>
        <v>#REF!</v>
      </c>
      <c r="F59" s="233" t="e">
        <f>IF('Formulario PPGR2'!$G31="","",'Formulario PPGR1'!#REF!)</f>
        <v>#REF!</v>
      </c>
      <c r="G59" s="233" t="s">
        <v>136</v>
      </c>
      <c r="H59" s="667" t="s">
        <v>503</v>
      </c>
      <c r="I59" s="666" t="s">
        <v>504</v>
      </c>
      <c r="J59" s="667"/>
      <c r="K59" s="667"/>
      <c r="L59" s="667"/>
      <c r="M59" s="667"/>
      <c r="N59" s="667"/>
      <c r="O59" s="667"/>
      <c r="P59" s="667">
        <v>1</v>
      </c>
      <c r="Q59" s="667"/>
      <c r="R59" s="667"/>
      <c r="S59" s="667"/>
      <c r="T59" s="667">
        <v>1</v>
      </c>
      <c r="U59" s="667"/>
      <c r="V59" s="673">
        <f>SUM(Tabla2[[#This Row],[Ene]:[Dic]])</f>
        <v>2</v>
      </c>
      <c r="W59" s="668" t="s">
        <v>384</v>
      </c>
      <c r="X59" s="668"/>
      <c r="Y59" s="666"/>
      <c r="Z59" s="666" t="s">
        <v>498</v>
      </c>
      <c r="AA59" s="679"/>
      <c r="AB59" s="261"/>
      <c r="AC59" s="261"/>
      <c r="AD59" s="261"/>
      <c r="AE59" s="261"/>
      <c r="AF59" s="261"/>
      <c r="AG59" s="261"/>
      <c r="AH59" s="261"/>
      <c r="AI59" s="261"/>
      <c r="AJ59" s="261"/>
      <c r="AK59" s="261"/>
      <c r="AL59" s="261"/>
      <c r="AM59" s="261"/>
      <c r="AN59" s="261"/>
      <c r="AO59" s="261"/>
      <c r="AP59" s="261"/>
      <c r="AQ59" s="261"/>
      <c r="AR59" s="261"/>
      <c r="AS59" s="261"/>
      <c r="AT59" s="261"/>
      <c r="AU59" s="261"/>
      <c r="AV59" s="261"/>
      <c r="AW59" s="261"/>
      <c r="AX59" s="261"/>
      <c r="AY59" s="261"/>
      <c r="AZ59" s="261"/>
      <c r="BA59" s="261"/>
    </row>
    <row r="60" spans="2:53" s="262" customFormat="1" ht="36" x14ac:dyDescent="0.3">
      <c r="B60" s="233" t="e">
        <f>IF('Formulario PPGR2'!$G32="","",CONCATENATE('Formulario PPGR2'!$C32,".",'Formulario PPGR2'!$D32,".",'Formulario PPGR2'!$E32,".",'Formulario PPGR2'!$F32))</f>
        <v>#REF!</v>
      </c>
      <c r="C60" s="233"/>
      <c r="D60" s="233" t="e">
        <f>IF('Formulario PPGR2'!$G32="","",'Formulario PPGR1'!#REF!)</f>
        <v>#REF!</v>
      </c>
      <c r="E60" s="233" t="e">
        <f>IF('Formulario PPGR2'!$G32="","",'Formulario PPGR1'!#REF!)</f>
        <v>#REF!</v>
      </c>
      <c r="F60" s="233" t="e">
        <f>IF('Formulario PPGR2'!$G32="","",'Formulario PPGR1'!#REF!)</f>
        <v>#REF!</v>
      </c>
      <c r="G60" s="233" t="s">
        <v>136</v>
      </c>
      <c r="H60" s="667" t="s">
        <v>505</v>
      </c>
      <c r="I60" s="666" t="s">
        <v>506</v>
      </c>
      <c r="J60" s="667"/>
      <c r="K60" s="667"/>
      <c r="L60" s="667"/>
      <c r="M60" s="667"/>
      <c r="N60" s="667"/>
      <c r="O60" s="667">
        <v>1</v>
      </c>
      <c r="P60" s="667"/>
      <c r="Q60" s="667"/>
      <c r="R60" s="667"/>
      <c r="S60" s="667">
        <v>1</v>
      </c>
      <c r="T60" s="667"/>
      <c r="U60" s="667"/>
      <c r="V60" s="673">
        <f>SUM(Tabla2[[#This Row],[Ene]:[Dic]])</f>
        <v>2</v>
      </c>
      <c r="W60" s="668" t="s">
        <v>415</v>
      </c>
      <c r="X60" s="668"/>
      <c r="Y60" s="666" t="s">
        <v>429</v>
      </c>
      <c r="Z60" s="666" t="s">
        <v>498</v>
      </c>
      <c r="AA60" s="679"/>
      <c r="AB60" s="261"/>
      <c r="AC60" s="261"/>
      <c r="AD60" s="261"/>
      <c r="AE60" s="261"/>
      <c r="AF60" s="261"/>
      <c r="AG60" s="261"/>
      <c r="AH60" s="261"/>
      <c r="AI60" s="261"/>
      <c r="AJ60" s="261"/>
      <c r="AK60" s="261"/>
      <c r="AL60" s="261"/>
      <c r="AM60" s="261"/>
      <c r="AN60" s="261"/>
      <c r="AO60" s="261"/>
      <c r="AP60" s="261"/>
      <c r="AQ60" s="261"/>
      <c r="AR60" s="261"/>
      <c r="AS60" s="261"/>
      <c r="AT60" s="261"/>
      <c r="AU60" s="261"/>
      <c r="AV60" s="261"/>
      <c r="AW60" s="261"/>
      <c r="AX60" s="261"/>
      <c r="AY60" s="261"/>
      <c r="AZ60" s="261"/>
      <c r="BA60" s="261"/>
    </row>
    <row r="61" spans="2:53" s="262" customFormat="1" ht="36" x14ac:dyDescent="0.3">
      <c r="B61" s="233" t="e">
        <f>IF('Formulario PPGR2'!$G33="","",CONCATENATE('Formulario PPGR2'!$C33,".",'Formulario PPGR2'!$D33,".",'Formulario PPGR2'!$E33,".",'Formulario PPGR2'!$F33))</f>
        <v>#REF!</v>
      </c>
      <c r="C61" s="233"/>
      <c r="D61" s="233" t="e">
        <f>IF('Formulario PPGR2'!$G33="","",'Formulario PPGR1'!#REF!)</f>
        <v>#REF!</v>
      </c>
      <c r="E61" s="233" t="e">
        <f>IF('Formulario PPGR2'!$G33="","",'Formulario PPGR1'!#REF!)</f>
        <v>#REF!</v>
      </c>
      <c r="F61" s="233" t="e">
        <f>IF('Formulario PPGR2'!$G33="","",'Formulario PPGR1'!#REF!)</f>
        <v>#REF!</v>
      </c>
      <c r="G61" s="233" t="s">
        <v>136</v>
      </c>
      <c r="H61" s="667" t="s">
        <v>507</v>
      </c>
      <c r="I61" s="666" t="s">
        <v>508</v>
      </c>
      <c r="J61" s="667"/>
      <c r="K61" s="667"/>
      <c r="L61" s="667">
        <v>1</v>
      </c>
      <c r="M61" s="667"/>
      <c r="N61" s="667"/>
      <c r="O61" s="667">
        <v>1</v>
      </c>
      <c r="P61" s="667"/>
      <c r="Q61" s="667"/>
      <c r="R61" s="667">
        <v>1</v>
      </c>
      <c r="S61" s="667"/>
      <c r="T61" s="667"/>
      <c r="U61" s="667">
        <v>1</v>
      </c>
      <c r="V61" s="673">
        <f>SUM(Tabla2[[#This Row],[Ene]:[Dic]])</f>
        <v>4</v>
      </c>
      <c r="W61" s="668" t="s">
        <v>384</v>
      </c>
      <c r="X61" s="668"/>
      <c r="Y61" s="666"/>
      <c r="Z61" s="666" t="s">
        <v>498</v>
      </c>
      <c r="AA61" s="679"/>
      <c r="AB61" s="261"/>
      <c r="AC61" s="261"/>
      <c r="AD61" s="261"/>
      <c r="AE61" s="261"/>
      <c r="AF61" s="261"/>
      <c r="AG61" s="261"/>
      <c r="AH61" s="261"/>
      <c r="AI61" s="261"/>
      <c r="AJ61" s="261"/>
      <c r="AK61" s="261"/>
      <c r="AL61" s="261"/>
      <c r="AM61" s="261"/>
      <c r="AN61" s="261"/>
      <c r="AO61" s="261"/>
      <c r="AP61" s="261"/>
      <c r="AQ61" s="261"/>
      <c r="AR61" s="261"/>
      <c r="AS61" s="261"/>
      <c r="AT61" s="261"/>
      <c r="AU61" s="261"/>
      <c r="AV61" s="261"/>
      <c r="AW61" s="261"/>
      <c r="AX61" s="261"/>
      <c r="AY61" s="261"/>
      <c r="AZ61" s="261"/>
      <c r="BA61" s="261"/>
    </row>
    <row r="62" spans="2:53" s="262" customFormat="1" ht="36" x14ac:dyDescent="0.3">
      <c r="B62" s="233" t="e">
        <f>IF('Formulario PPGR2'!$G34="","",CONCATENATE('Formulario PPGR2'!$C34,".",'Formulario PPGR2'!$D34,".",'Formulario PPGR2'!$E34,".",'Formulario PPGR2'!$F34))</f>
        <v>#REF!</v>
      </c>
      <c r="C62" s="233"/>
      <c r="D62" s="233" t="e">
        <f>IF('Formulario PPGR2'!$G34="","",'Formulario PPGR1'!#REF!)</f>
        <v>#REF!</v>
      </c>
      <c r="E62" s="233" t="e">
        <f>IF('Formulario PPGR2'!$G34="","",'Formulario PPGR1'!#REF!)</f>
        <v>#REF!</v>
      </c>
      <c r="F62" s="233" t="e">
        <f>IF('Formulario PPGR2'!$G34="","",'Formulario PPGR1'!#REF!)</f>
        <v>#REF!</v>
      </c>
      <c r="G62" s="233" t="s">
        <v>136</v>
      </c>
      <c r="H62" s="667" t="s">
        <v>509</v>
      </c>
      <c r="I62" s="666" t="s">
        <v>510</v>
      </c>
      <c r="J62" s="667"/>
      <c r="K62" s="667">
        <v>1</v>
      </c>
      <c r="L62" s="667"/>
      <c r="M62" s="667"/>
      <c r="N62" s="667"/>
      <c r="O62" s="667"/>
      <c r="P62" s="667"/>
      <c r="Q62" s="667"/>
      <c r="R62" s="667"/>
      <c r="S62" s="667">
        <v>1</v>
      </c>
      <c r="T62" s="667"/>
      <c r="U62" s="667"/>
      <c r="V62" s="673">
        <f>SUM(Tabla2[[#This Row],[Ene]:[Dic]])</f>
        <v>2</v>
      </c>
      <c r="W62" s="668" t="s">
        <v>442</v>
      </c>
      <c r="X62" s="668" t="s">
        <v>381</v>
      </c>
      <c r="Y62" s="666" t="s">
        <v>384</v>
      </c>
      <c r="Z62" s="666" t="s">
        <v>498</v>
      </c>
      <c r="AA62" s="679"/>
      <c r="AB62" s="261"/>
      <c r="AC62" s="261"/>
      <c r="AD62" s="261"/>
      <c r="AE62" s="261"/>
      <c r="AF62" s="261"/>
      <c r="AG62" s="261"/>
      <c r="AH62" s="261"/>
      <c r="AI62" s="261"/>
      <c r="AJ62" s="261"/>
      <c r="AK62" s="261"/>
      <c r="AL62" s="261"/>
      <c r="AM62" s="261"/>
      <c r="AN62" s="261"/>
      <c r="AO62" s="261"/>
      <c r="AP62" s="261"/>
      <c r="AQ62" s="261"/>
      <c r="AR62" s="261"/>
      <c r="AS62" s="261"/>
      <c r="AT62" s="261"/>
      <c r="AU62" s="261"/>
      <c r="AV62" s="261"/>
      <c r="AW62" s="261"/>
      <c r="AX62" s="261"/>
      <c r="AY62" s="261"/>
      <c r="AZ62" s="261"/>
      <c r="BA62" s="261"/>
    </row>
    <row r="63" spans="2:53" s="262" customFormat="1" ht="36" x14ac:dyDescent="0.3">
      <c r="B63" s="233" t="e">
        <f>IF('Formulario PPGR2'!$G35="","",CONCATENATE('Formulario PPGR2'!$C35,".",'Formulario PPGR2'!$D35,".",'Formulario PPGR2'!$E35,".",'Formulario PPGR2'!$F35))</f>
        <v>#REF!</v>
      </c>
      <c r="C63" s="233"/>
      <c r="D63" s="233" t="e">
        <f>IF('Formulario PPGR2'!$G35="","",'Formulario PPGR1'!#REF!)</f>
        <v>#REF!</v>
      </c>
      <c r="E63" s="233" t="e">
        <f>IF('Formulario PPGR2'!$G35="","",'Formulario PPGR1'!#REF!)</f>
        <v>#REF!</v>
      </c>
      <c r="F63" s="233" t="e">
        <f>IF('Formulario PPGR2'!$G35="","",'Formulario PPGR1'!#REF!)</f>
        <v>#REF!</v>
      </c>
      <c r="G63" s="233" t="s">
        <v>136</v>
      </c>
      <c r="H63" s="667" t="s">
        <v>511</v>
      </c>
      <c r="I63" s="666" t="s">
        <v>512</v>
      </c>
      <c r="J63" s="667"/>
      <c r="K63" s="667"/>
      <c r="L63" s="667">
        <v>1</v>
      </c>
      <c r="M63" s="667"/>
      <c r="N63" s="667"/>
      <c r="O63" s="667"/>
      <c r="P63" s="667"/>
      <c r="Q63" s="667"/>
      <c r="R63" s="667"/>
      <c r="S63" s="667"/>
      <c r="T63" s="667"/>
      <c r="U63" s="667"/>
      <c r="V63" s="673">
        <f>SUM(Tabla2[[#This Row],[Ene]:[Dic]])</f>
        <v>1</v>
      </c>
      <c r="W63" s="668" t="s">
        <v>380</v>
      </c>
      <c r="X63" s="668" t="s">
        <v>415</v>
      </c>
      <c r="Y63" s="666" t="s">
        <v>513</v>
      </c>
      <c r="Z63" s="666" t="s">
        <v>498</v>
      </c>
      <c r="AA63" s="679"/>
      <c r="AB63" s="261"/>
      <c r="AC63" s="261"/>
      <c r="AD63" s="261"/>
      <c r="AE63" s="261"/>
      <c r="AF63" s="261"/>
      <c r="AG63" s="261"/>
      <c r="AH63" s="261"/>
      <c r="AI63" s="261"/>
      <c r="AJ63" s="261"/>
      <c r="AK63" s="261"/>
      <c r="AL63" s="261"/>
      <c r="AM63" s="261"/>
      <c r="AN63" s="261"/>
      <c r="AO63" s="261"/>
      <c r="AP63" s="261"/>
      <c r="AQ63" s="261"/>
      <c r="AR63" s="261"/>
      <c r="AS63" s="261"/>
      <c r="AT63" s="261"/>
      <c r="AU63" s="261"/>
      <c r="AV63" s="261"/>
      <c r="AW63" s="261"/>
      <c r="AX63" s="261"/>
      <c r="AY63" s="261"/>
      <c r="AZ63" s="261"/>
      <c r="BA63" s="261"/>
    </row>
    <row r="64" spans="2:53" s="262" customFormat="1" ht="72" customHeight="1" x14ac:dyDescent="0.3">
      <c r="B64" s="233" t="e">
        <f>IF('Formulario PPGR2'!$G36="","",CONCATENATE('Formulario PPGR2'!$C36,".",'Formulario PPGR2'!$D36,".",'Formulario PPGR2'!$E36,".",'Formulario PPGR2'!$F36))</f>
        <v>#REF!</v>
      </c>
      <c r="C64" s="233"/>
      <c r="D64" s="233" t="e">
        <f>IF('Formulario PPGR2'!$G36="","",'Formulario PPGR1'!#REF!)</f>
        <v>#REF!</v>
      </c>
      <c r="E64" s="233" t="e">
        <f>IF('Formulario PPGR2'!$G36="","",'Formulario PPGR1'!#REF!)</f>
        <v>#REF!</v>
      </c>
      <c r="F64" s="233" t="e">
        <f>IF('Formulario PPGR2'!$G36="","",'Formulario PPGR1'!#REF!)</f>
        <v>#REF!</v>
      </c>
      <c r="G64" s="233" t="s">
        <v>136</v>
      </c>
      <c r="H64" s="667" t="s">
        <v>514</v>
      </c>
      <c r="I64" s="666" t="s">
        <v>515</v>
      </c>
      <c r="J64" s="667"/>
      <c r="K64" s="667"/>
      <c r="L64" s="667"/>
      <c r="M64" s="667"/>
      <c r="N64" s="667"/>
      <c r="O64" s="667"/>
      <c r="P64" s="667"/>
      <c r="Q64" s="667"/>
      <c r="R64" s="667"/>
      <c r="S64" s="667">
        <v>1</v>
      </c>
      <c r="T64" s="667"/>
      <c r="U64" s="667"/>
      <c r="V64" s="673">
        <f>SUM(Tabla2[[#This Row],[Ene]:[Dic]])</f>
        <v>1</v>
      </c>
      <c r="W64" s="668" t="s">
        <v>380</v>
      </c>
      <c r="X64" s="668"/>
      <c r="Y64" s="666"/>
      <c r="Z64" s="666" t="s">
        <v>498</v>
      </c>
      <c r="AA64" s="679"/>
      <c r="AB64" s="261"/>
      <c r="AC64" s="261"/>
      <c r="AD64" s="261"/>
      <c r="AE64" s="261"/>
      <c r="AF64" s="261"/>
      <c r="AG64" s="261"/>
      <c r="AH64" s="261"/>
      <c r="AI64" s="261"/>
      <c r="AJ64" s="261"/>
      <c r="AK64" s="261"/>
      <c r="AL64" s="261"/>
      <c r="AM64" s="261"/>
      <c r="AN64" s="261"/>
      <c r="AO64" s="261"/>
      <c r="AP64" s="261"/>
      <c r="AQ64" s="261"/>
      <c r="AR64" s="261"/>
      <c r="AS64" s="261"/>
      <c r="AT64" s="261"/>
      <c r="AU64" s="261"/>
      <c r="AV64" s="261"/>
      <c r="AW64" s="261"/>
      <c r="AX64" s="261"/>
      <c r="AY64" s="261"/>
      <c r="AZ64" s="261"/>
      <c r="BA64" s="261"/>
    </row>
    <row r="65" spans="2:53" s="262" customFormat="1" ht="36" x14ac:dyDescent="0.3">
      <c r="B65" s="233" t="e">
        <f>IF('Formulario PPGR2'!$G37="","",CONCATENATE('Formulario PPGR2'!$C37,".",'Formulario PPGR2'!$D37,".",'Formulario PPGR2'!$E37,".",'Formulario PPGR2'!$F37))</f>
        <v>#REF!</v>
      </c>
      <c r="C65" s="233"/>
      <c r="D65" s="233" t="e">
        <f>IF('Formulario PPGR2'!$G37="","",'Formulario PPGR1'!#REF!)</f>
        <v>#REF!</v>
      </c>
      <c r="E65" s="233" t="e">
        <f>IF('Formulario PPGR2'!$G37="","",'Formulario PPGR1'!#REF!)</f>
        <v>#REF!</v>
      </c>
      <c r="F65" s="233" t="e">
        <f>IF('Formulario PPGR2'!$G37="","",'Formulario PPGR1'!#REF!)</f>
        <v>#REF!</v>
      </c>
      <c r="G65" s="233" t="s">
        <v>136</v>
      </c>
      <c r="H65" s="667" t="s">
        <v>516</v>
      </c>
      <c r="I65" s="666" t="s">
        <v>517</v>
      </c>
      <c r="J65" s="667"/>
      <c r="K65" s="667"/>
      <c r="L65" s="667"/>
      <c r="M65" s="667"/>
      <c r="N65" s="667"/>
      <c r="O65" s="667"/>
      <c r="P65" s="667"/>
      <c r="Q65" s="667"/>
      <c r="R65" s="667"/>
      <c r="S65" s="667"/>
      <c r="T65" s="667"/>
      <c r="U65" s="667">
        <v>1</v>
      </c>
      <c r="V65" s="673">
        <f>SUM(Tabla2[[#This Row],[Ene]:[Dic]])</f>
        <v>1</v>
      </c>
      <c r="W65" s="668" t="s">
        <v>381</v>
      </c>
      <c r="X65" s="668" t="s">
        <v>497</v>
      </c>
      <c r="Y65" s="666"/>
      <c r="Z65" s="666" t="s">
        <v>498</v>
      </c>
      <c r="AA65" s="679"/>
      <c r="AB65" s="261"/>
      <c r="AC65" s="261"/>
      <c r="AD65" s="261"/>
      <c r="AE65" s="261"/>
      <c r="AF65" s="261"/>
      <c r="AG65" s="261"/>
      <c r="AH65" s="261"/>
      <c r="AI65" s="261"/>
      <c r="AJ65" s="261"/>
      <c r="AK65" s="261"/>
      <c r="AL65" s="261"/>
      <c r="AM65" s="261"/>
      <c r="AN65" s="261"/>
      <c r="AO65" s="261"/>
      <c r="AP65" s="261"/>
      <c r="AQ65" s="261"/>
      <c r="AR65" s="261"/>
      <c r="AS65" s="261"/>
      <c r="AT65" s="261"/>
      <c r="AU65" s="261"/>
      <c r="AV65" s="261"/>
      <c r="AW65" s="261"/>
      <c r="AX65" s="261"/>
      <c r="AY65" s="261"/>
      <c r="AZ65" s="261"/>
      <c r="BA65" s="261"/>
    </row>
    <row r="66" spans="2:53" s="262" customFormat="1" ht="36" x14ac:dyDescent="0.3">
      <c r="B66" s="233" t="e">
        <f>IF('Formulario PPGR2'!$G38="","",CONCATENATE('Formulario PPGR2'!$C38,".",'Formulario PPGR2'!$D38,".",'Formulario PPGR2'!$E38,".",'Formulario PPGR2'!$F38))</f>
        <v>#REF!</v>
      </c>
      <c r="C66" s="233"/>
      <c r="D66" s="233" t="e">
        <f>IF('Formulario PPGR2'!$G38="","",'Formulario PPGR1'!#REF!)</f>
        <v>#REF!</v>
      </c>
      <c r="E66" s="233" t="e">
        <f>IF('Formulario PPGR2'!$G38="","",'Formulario PPGR1'!#REF!)</f>
        <v>#REF!</v>
      </c>
      <c r="F66" s="233" t="e">
        <f>IF('Formulario PPGR2'!$G38="","",'Formulario PPGR1'!#REF!)</f>
        <v>#REF!</v>
      </c>
      <c r="G66" s="233" t="s">
        <v>136</v>
      </c>
      <c r="H66" s="667" t="s">
        <v>518</v>
      </c>
      <c r="I66" s="666" t="s">
        <v>519</v>
      </c>
      <c r="J66" s="667"/>
      <c r="K66" s="667"/>
      <c r="L66" s="667">
        <v>1</v>
      </c>
      <c r="M66" s="667"/>
      <c r="N66" s="667"/>
      <c r="O66" s="667"/>
      <c r="P66" s="667"/>
      <c r="Q66" s="667"/>
      <c r="R66" s="667"/>
      <c r="S66" s="667"/>
      <c r="T66" s="667"/>
      <c r="U66" s="667"/>
      <c r="V66" s="673">
        <f>SUM(Tabla2[[#This Row],[Ene]:[Dic]])</f>
        <v>1</v>
      </c>
      <c r="W66" s="668" t="s">
        <v>381</v>
      </c>
      <c r="X66" s="668" t="s">
        <v>497</v>
      </c>
      <c r="Y66" s="666"/>
      <c r="Z66" s="666" t="s">
        <v>498</v>
      </c>
      <c r="AA66" s="679"/>
      <c r="AB66" s="261"/>
      <c r="AC66" s="261"/>
      <c r="AD66" s="261"/>
      <c r="AE66" s="261"/>
      <c r="AF66" s="261"/>
      <c r="AG66" s="261"/>
      <c r="AH66" s="261"/>
      <c r="AI66" s="261"/>
      <c r="AJ66" s="261"/>
      <c r="AK66" s="261"/>
      <c r="AL66" s="261"/>
      <c r="AM66" s="261"/>
      <c r="AN66" s="261"/>
      <c r="AO66" s="261"/>
      <c r="AP66" s="261"/>
      <c r="AQ66" s="261"/>
      <c r="AR66" s="261"/>
      <c r="AS66" s="261"/>
      <c r="AT66" s="261"/>
      <c r="AU66" s="261"/>
      <c r="AV66" s="261"/>
      <c r="AW66" s="261"/>
      <c r="AX66" s="261"/>
      <c r="AY66" s="261"/>
      <c r="AZ66" s="261"/>
      <c r="BA66" s="261"/>
    </row>
    <row r="67" spans="2:53" s="262" customFormat="1" ht="36" x14ac:dyDescent="0.3">
      <c r="B67" s="233" t="e">
        <f>IF('Formulario PPGR2'!$G39="","",CONCATENATE('Formulario PPGR2'!$C39,".",'Formulario PPGR2'!$D39,".",'Formulario PPGR2'!$E39,".",'Formulario PPGR2'!$F39))</f>
        <v>#REF!</v>
      </c>
      <c r="C67" s="233"/>
      <c r="D67" s="233" t="e">
        <f>IF('Formulario PPGR2'!$G39="","",'Formulario PPGR1'!#REF!)</f>
        <v>#REF!</v>
      </c>
      <c r="E67" s="233" t="e">
        <f>IF('Formulario PPGR2'!$G39="","",'Formulario PPGR1'!#REF!)</f>
        <v>#REF!</v>
      </c>
      <c r="F67" s="233" t="e">
        <f>IF('Formulario PPGR2'!$G39="","",'Formulario PPGR1'!#REF!)</f>
        <v>#REF!</v>
      </c>
      <c r="G67" s="233" t="s">
        <v>136</v>
      </c>
      <c r="H67" s="667" t="s">
        <v>520</v>
      </c>
      <c r="I67" s="666" t="s">
        <v>521</v>
      </c>
      <c r="J67" s="667"/>
      <c r="K67" s="667"/>
      <c r="L67" s="667"/>
      <c r="M67" s="667"/>
      <c r="N67" s="667">
        <v>1</v>
      </c>
      <c r="O67" s="667"/>
      <c r="P67" s="667"/>
      <c r="Q67" s="667"/>
      <c r="R67" s="667"/>
      <c r="S67" s="667"/>
      <c r="T67" s="667"/>
      <c r="U67" s="667"/>
      <c r="V67" s="673">
        <f>SUM(Tabla2[[#This Row],[Ene]:[Dic]])</f>
        <v>1</v>
      </c>
      <c r="W67" s="668" t="s">
        <v>381</v>
      </c>
      <c r="X67" s="668" t="s">
        <v>497</v>
      </c>
      <c r="Y67" s="666"/>
      <c r="Z67" s="666" t="s">
        <v>498</v>
      </c>
      <c r="AA67" s="679"/>
      <c r="AB67" s="261"/>
      <c r="AC67" s="261"/>
      <c r="AD67" s="261"/>
      <c r="AE67" s="261"/>
      <c r="AF67" s="261"/>
      <c r="AG67" s="261"/>
      <c r="AH67" s="261"/>
      <c r="AI67" s="261"/>
      <c r="AJ67" s="261"/>
      <c r="AK67" s="261"/>
      <c r="AL67" s="261"/>
      <c r="AM67" s="261"/>
      <c r="AN67" s="261"/>
      <c r="AO67" s="261"/>
      <c r="AP67" s="261"/>
      <c r="AQ67" s="261"/>
      <c r="AR67" s="261"/>
      <c r="AS67" s="261"/>
      <c r="AT67" s="261"/>
      <c r="AU67" s="261"/>
      <c r="AV67" s="261"/>
      <c r="AW67" s="261"/>
      <c r="AX67" s="261"/>
      <c r="AY67" s="261"/>
      <c r="AZ67" s="261"/>
      <c r="BA67" s="261"/>
    </row>
    <row r="68" spans="2:53" s="262" customFormat="1" ht="36" x14ac:dyDescent="0.3">
      <c r="B68" s="233" t="e">
        <f>IF('Formulario PPGR2'!$G40="","",CONCATENATE('Formulario PPGR2'!$C40,".",'Formulario PPGR2'!$D40,".",'Formulario PPGR2'!$E40,".",'Formulario PPGR2'!$F40))</f>
        <v>#REF!</v>
      </c>
      <c r="C68" s="233"/>
      <c r="D68" s="233" t="e">
        <f>IF('Formulario PPGR2'!$G40="","",'Formulario PPGR1'!#REF!)</f>
        <v>#REF!</v>
      </c>
      <c r="E68" s="233" t="e">
        <f>IF('Formulario PPGR2'!$G40="","",'Formulario PPGR1'!#REF!)</f>
        <v>#REF!</v>
      </c>
      <c r="F68" s="233" t="e">
        <f>IF('Formulario PPGR2'!$G40="","",'Formulario PPGR1'!#REF!)</f>
        <v>#REF!</v>
      </c>
      <c r="G68" s="233" t="s">
        <v>136</v>
      </c>
      <c r="H68" s="667" t="s">
        <v>522</v>
      </c>
      <c r="I68" s="666" t="s">
        <v>523</v>
      </c>
      <c r="J68" s="667"/>
      <c r="K68" s="667"/>
      <c r="L68" s="667"/>
      <c r="M68" s="667"/>
      <c r="N68" s="667">
        <v>1</v>
      </c>
      <c r="O68" s="667"/>
      <c r="P68" s="667"/>
      <c r="Q68" s="667"/>
      <c r="R68" s="667"/>
      <c r="S68" s="667"/>
      <c r="T68" s="667"/>
      <c r="U68" s="667"/>
      <c r="V68" s="673">
        <f>SUM(Tabla2[[#This Row],[Ene]:[Dic]])</f>
        <v>1</v>
      </c>
      <c r="W68" s="668" t="s">
        <v>381</v>
      </c>
      <c r="X68" s="668" t="s">
        <v>497</v>
      </c>
      <c r="Y68" s="666"/>
      <c r="Z68" s="666" t="s">
        <v>498</v>
      </c>
      <c r="AA68" s="679"/>
      <c r="AB68" s="261"/>
      <c r="AC68" s="261"/>
      <c r="AD68" s="261"/>
      <c r="AE68" s="261"/>
      <c r="AF68" s="261"/>
      <c r="AG68" s="261"/>
      <c r="AH68" s="261"/>
      <c r="AI68" s="261"/>
      <c r="AJ68" s="261"/>
      <c r="AK68" s="261"/>
      <c r="AL68" s="261"/>
      <c r="AM68" s="261"/>
      <c r="AN68" s="261"/>
      <c r="AO68" s="261"/>
      <c r="AP68" s="261"/>
      <c r="AQ68" s="261"/>
      <c r="AR68" s="261"/>
      <c r="AS68" s="261"/>
      <c r="AT68" s="261"/>
      <c r="AU68" s="261"/>
      <c r="AV68" s="261"/>
      <c r="AW68" s="261"/>
      <c r="AX68" s="261"/>
      <c r="AY68" s="261"/>
      <c r="AZ68" s="261"/>
      <c r="BA68" s="261"/>
    </row>
    <row r="69" spans="2:53" s="262" customFormat="1" ht="54" x14ac:dyDescent="0.3">
      <c r="B69" s="263" t="e">
        <f>IF('Formulario PPGR2'!$G174="","",CONCATENATE('Formulario PPGR2'!$C174,".",'Formulario PPGR2'!$D174,".",'Formulario PPGR2'!$E174,".",'Formulario PPGR2'!$F174))</f>
        <v>#REF!</v>
      </c>
      <c r="C69" s="263" t="e">
        <f>IF('Formulario PPGR2'!$G174="","",'Formulario PPGR1'!#REF!)</f>
        <v>#REF!</v>
      </c>
      <c r="D69" s="263" t="e">
        <f>IF('Formulario PPGR2'!$G174="","",'Formulario PPGR1'!#REF!)</f>
        <v>#REF!</v>
      </c>
      <c r="E69" s="263" t="e">
        <f>IF('Formulario PPGR2'!$G174="","",'Formulario PPGR1'!#REF!)</f>
        <v>#REF!</v>
      </c>
      <c r="F69" s="263" t="e">
        <f>IF('Formulario PPGR2'!$G174="","",'Formulario PPGR1'!#REF!)</f>
        <v>#REF!</v>
      </c>
      <c r="G69" s="233" t="s">
        <v>272</v>
      </c>
      <c r="H69" s="667" t="s">
        <v>524</v>
      </c>
      <c r="I69" s="666" t="s">
        <v>525</v>
      </c>
      <c r="J69" s="698"/>
      <c r="K69" s="698"/>
      <c r="L69" s="698">
        <v>1</v>
      </c>
      <c r="M69" s="698"/>
      <c r="N69" s="698"/>
      <c r="O69" s="698"/>
      <c r="P69" s="698"/>
      <c r="Q69" s="698"/>
      <c r="R69" s="698"/>
      <c r="S69" s="698"/>
      <c r="T69" s="698">
        <v>1</v>
      </c>
      <c r="U69" s="698"/>
      <c r="V69" s="673">
        <f>SUM(Tabla2[[#This Row],[Ene]:[Dic]])</f>
        <v>2</v>
      </c>
      <c r="W69" s="668" t="s">
        <v>381</v>
      </c>
      <c r="X69" s="668" t="s">
        <v>384</v>
      </c>
      <c r="Y69" s="666"/>
      <c r="Z69" s="666" t="s">
        <v>274</v>
      </c>
      <c r="AA69" s="680"/>
      <c r="AB69" s="261"/>
      <c r="AC69" s="261"/>
      <c r="AD69" s="261"/>
      <c r="AE69" s="261"/>
      <c r="AF69" s="261"/>
      <c r="AG69" s="261"/>
      <c r="AH69" s="261"/>
      <c r="AI69" s="261"/>
      <c r="AJ69" s="261"/>
      <c r="AK69" s="261"/>
      <c r="AL69" s="261"/>
      <c r="AM69" s="261"/>
      <c r="AN69" s="261"/>
      <c r="AO69" s="261"/>
      <c r="AP69" s="261"/>
      <c r="AQ69" s="261"/>
      <c r="AR69" s="261"/>
      <c r="AS69" s="261"/>
      <c r="AT69" s="261"/>
      <c r="AU69" s="261"/>
      <c r="AV69" s="261"/>
      <c r="AW69" s="261"/>
      <c r="AX69" s="261"/>
      <c r="AY69" s="261"/>
      <c r="AZ69" s="261"/>
      <c r="BA69" s="261"/>
    </row>
    <row r="70" spans="2:53" s="262" customFormat="1" ht="72" x14ac:dyDescent="0.3">
      <c r="B70" s="263" t="e">
        <f>IF('Formulario PPGR2'!$G175="","",CONCATENATE('Formulario PPGR2'!$C175,".",'Formulario PPGR2'!$D175,".",'Formulario PPGR2'!$E175,".",'Formulario PPGR2'!$F175))</f>
        <v>#REF!</v>
      </c>
      <c r="C70" s="263" t="e">
        <f>IF('Formulario PPGR2'!$G175="","",'Formulario PPGR1'!#REF!)</f>
        <v>#REF!</v>
      </c>
      <c r="D70" s="263" t="e">
        <f>IF('Formulario PPGR2'!$G175="","",'Formulario PPGR1'!#REF!)</f>
        <v>#REF!</v>
      </c>
      <c r="E70" s="263" t="e">
        <f>IF('Formulario PPGR2'!$G175="","",'Formulario PPGR1'!#REF!)</f>
        <v>#REF!</v>
      </c>
      <c r="F70" s="263" t="e">
        <f>IF('Formulario PPGR2'!$G175="","",'Formulario PPGR1'!#REF!)</f>
        <v>#REF!</v>
      </c>
      <c r="G70" s="233" t="s">
        <v>272</v>
      </c>
      <c r="H70" s="667" t="s">
        <v>526</v>
      </c>
      <c r="I70" s="666" t="s">
        <v>527</v>
      </c>
      <c r="J70" s="698"/>
      <c r="K70" s="698"/>
      <c r="L70" s="698"/>
      <c r="M70" s="698"/>
      <c r="N70" s="698">
        <v>1</v>
      </c>
      <c r="O70" s="698"/>
      <c r="P70" s="698"/>
      <c r="Q70" s="698">
        <v>1</v>
      </c>
      <c r="R70" s="698"/>
      <c r="S70" s="698">
        <v>1</v>
      </c>
      <c r="T70" s="698"/>
      <c r="U70" s="698"/>
      <c r="V70" s="673">
        <f>SUM(Tabla2[[#This Row],[Ene]:[Dic]])</f>
        <v>3</v>
      </c>
      <c r="W70" s="668" t="s">
        <v>381</v>
      </c>
      <c r="X70" s="668" t="s">
        <v>497</v>
      </c>
      <c r="Y70" s="666"/>
      <c r="Z70" s="666" t="s">
        <v>274</v>
      </c>
      <c r="AA70" s="680"/>
      <c r="AB70" s="261"/>
      <c r="AC70" s="261"/>
      <c r="AD70" s="261"/>
      <c r="AE70" s="261"/>
      <c r="AF70" s="261"/>
      <c r="AG70" s="261"/>
      <c r="AH70" s="261"/>
      <c r="AI70" s="261"/>
      <c r="AJ70" s="261"/>
      <c r="AK70" s="261"/>
      <c r="AL70" s="261"/>
      <c r="AM70" s="261"/>
      <c r="AN70" s="261"/>
      <c r="AO70" s="261"/>
      <c r="AP70" s="261"/>
      <c r="AQ70" s="261"/>
      <c r="AR70" s="261"/>
      <c r="AS70" s="261"/>
      <c r="AT70" s="261"/>
      <c r="AU70" s="261"/>
      <c r="AV70" s="261"/>
      <c r="AW70" s="261"/>
      <c r="AX70" s="261"/>
      <c r="AY70" s="261"/>
      <c r="AZ70" s="261"/>
      <c r="BA70" s="261"/>
    </row>
    <row r="71" spans="2:53" s="262" customFormat="1" ht="54" x14ac:dyDescent="0.3">
      <c r="B71" s="263" t="e">
        <f>IF('Formulario PPGR2'!$G176="","",CONCATENATE('Formulario PPGR2'!$C176,".",'Formulario PPGR2'!$D176,".",'Formulario PPGR2'!$E176,".",'Formulario PPGR2'!$F176))</f>
        <v>#REF!</v>
      </c>
      <c r="C71" s="263" t="e">
        <f>IF('Formulario PPGR2'!$G176="","",'Formulario PPGR1'!#REF!)</f>
        <v>#REF!</v>
      </c>
      <c r="D71" s="263" t="e">
        <f>IF('Formulario PPGR2'!$G176="","",'Formulario PPGR1'!#REF!)</f>
        <v>#REF!</v>
      </c>
      <c r="E71" s="263" t="e">
        <f>IF('Formulario PPGR2'!$G176="","",'Formulario PPGR1'!#REF!)</f>
        <v>#REF!</v>
      </c>
      <c r="F71" s="263" t="e">
        <f>IF('Formulario PPGR2'!$G176="","",'Formulario PPGR1'!#REF!)</f>
        <v>#REF!</v>
      </c>
      <c r="G71" s="233" t="s">
        <v>272</v>
      </c>
      <c r="H71" s="667" t="s">
        <v>528</v>
      </c>
      <c r="I71" s="666" t="s">
        <v>529</v>
      </c>
      <c r="J71" s="698"/>
      <c r="K71" s="698"/>
      <c r="L71" s="698">
        <v>1</v>
      </c>
      <c r="M71" s="698"/>
      <c r="N71" s="698"/>
      <c r="O71" s="698">
        <v>1</v>
      </c>
      <c r="P71" s="698"/>
      <c r="Q71" s="698"/>
      <c r="R71" s="698">
        <v>1</v>
      </c>
      <c r="S71" s="698"/>
      <c r="T71" s="698"/>
      <c r="U71" s="698">
        <v>1</v>
      </c>
      <c r="V71" s="673">
        <f>SUM(Tabla2[[#This Row],[Ene]:[Dic]])</f>
        <v>4</v>
      </c>
      <c r="W71" s="668" t="s">
        <v>381</v>
      </c>
      <c r="X71" s="668" t="s">
        <v>415</v>
      </c>
      <c r="Y71" s="666" t="s">
        <v>530</v>
      </c>
      <c r="Z71" s="666" t="s">
        <v>274</v>
      </c>
      <c r="AA71" s="680"/>
      <c r="AB71" s="261"/>
      <c r="AC71" s="261"/>
      <c r="AD71" s="261"/>
      <c r="AE71" s="261"/>
      <c r="AF71" s="261"/>
      <c r="AG71" s="261"/>
      <c r="AH71" s="261"/>
      <c r="AI71" s="261"/>
      <c r="AJ71" s="261"/>
      <c r="AK71" s="261"/>
      <c r="AL71" s="261"/>
      <c r="AM71" s="261"/>
      <c r="AN71" s="261"/>
      <c r="AO71" s="261"/>
      <c r="AP71" s="261"/>
      <c r="AQ71" s="261"/>
      <c r="AR71" s="261"/>
      <c r="AS71" s="261"/>
      <c r="AT71" s="261"/>
      <c r="AU71" s="261"/>
      <c r="AV71" s="261"/>
      <c r="AW71" s="261"/>
      <c r="AX71" s="261"/>
      <c r="AY71" s="261"/>
      <c r="AZ71" s="261"/>
      <c r="BA71" s="261"/>
    </row>
    <row r="72" spans="2:53" s="262" customFormat="1" ht="54" x14ac:dyDescent="0.3">
      <c r="B72" s="263" t="e">
        <f>IF('Formulario PPGR2'!$G177="","",CONCATENATE('Formulario PPGR2'!$C177,".",'Formulario PPGR2'!$D177,".",'Formulario PPGR2'!$E177,".",'Formulario PPGR2'!$F177))</f>
        <v>#REF!</v>
      </c>
      <c r="C72" s="263" t="e">
        <f>IF('Formulario PPGR2'!$G177="","",'Formulario PPGR1'!#REF!)</f>
        <v>#REF!</v>
      </c>
      <c r="D72" s="263" t="e">
        <f>IF('Formulario PPGR2'!$G177="","",'Formulario PPGR1'!#REF!)</f>
        <v>#REF!</v>
      </c>
      <c r="E72" s="263" t="e">
        <f>IF('Formulario PPGR2'!$G177="","",'Formulario PPGR1'!#REF!)</f>
        <v>#REF!</v>
      </c>
      <c r="F72" s="263" t="e">
        <f>IF('Formulario PPGR2'!$G177="","",'Formulario PPGR1'!#REF!)</f>
        <v>#REF!</v>
      </c>
      <c r="G72" s="233" t="s">
        <v>272</v>
      </c>
      <c r="H72" s="667" t="s">
        <v>531</v>
      </c>
      <c r="I72" s="666" t="s">
        <v>532</v>
      </c>
      <c r="J72" s="698"/>
      <c r="K72" s="698"/>
      <c r="L72" s="698"/>
      <c r="M72" s="698"/>
      <c r="N72" s="698">
        <v>1</v>
      </c>
      <c r="O72" s="698"/>
      <c r="P72" s="698"/>
      <c r="Q72" s="698"/>
      <c r="R72" s="698">
        <v>1</v>
      </c>
      <c r="S72" s="698"/>
      <c r="T72" s="698"/>
      <c r="U72" s="698"/>
      <c r="V72" s="673">
        <f>SUM(Tabla2[[#This Row],[Ene]:[Dic]])</f>
        <v>2</v>
      </c>
      <c r="W72" s="668" t="s">
        <v>381</v>
      </c>
      <c r="X72" s="668" t="s">
        <v>415</v>
      </c>
      <c r="Y72" s="666" t="s">
        <v>533</v>
      </c>
      <c r="Z72" s="666" t="s">
        <v>274</v>
      </c>
      <c r="AA72" s="680"/>
      <c r="AB72" s="261"/>
      <c r="AC72" s="261"/>
      <c r="AD72" s="261"/>
      <c r="AE72" s="261"/>
      <c r="AF72" s="261"/>
      <c r="AG72" s="261"/>
      <c r="AH72" s="261"/>
      <c r="AI72" s="261"/>
      <c r="AJ72" s="261"/>
      <c r="AK72" s="261"/>
      <c r="AL72" s="261"/>
      <c r="AM72" s="261"/>
      <c r="AN72" s="261"/>
      <c r="AO72" s="261"/>
      <c r="AP72" s="261"/>
      <c r="AQ72" s="261"/>
      <c r="AR72" s="261"/>
      <c r="AS72" s="261"/>
      <c r="AT72" s="261"/>
      <c r="AU72" s="261"/>
      <c r="AV72" s="261"/>
      <c r="AW72" s="261"/>
      <c r="AX72" s="261"/>
      <c r="AY72" s="261"/>
      <c r="AZ72" s="261"/>
      <c r="BA72" s="261"/>
    </row>
    <row r="73" spans="2:53" s="262" customFormat="1" ht="39.6" x14ac:dyDescent="0.3">
      <c r="B73" s="263" t="e">
        <f>IF('Formulario PPGR2'!$G178="","",CONCATENATE('Formulario PPGR2'!$C178,".",'Formulario PPGR2'!$D178,".",'Formulario PPGR2'!$E178,".",'Formulario PPGR2'!$F178))</f>
        <v>#REF!</v>
      </c>
      <c r="C73" s="263" t="e">
        <f>IF('Formulario PPGR2'!$G178="","",'Formulario PPGR1'!#REF!)</f>
        <v>#REF!</v>
      </c>
      <c r="D73" s="263" t="e">
        <f>IF('Formulario PPGR2'!$G178="","",'Formulario PPGR1'!#REF!)</f>
        <v>#REF!</v>
      </c>
      <c r="E73" s="263" t="e">
        <f>IF('Formulario PPGR2'!$G178="","",'Formulario PPGR1'!#REF!)</f>
        <v>#REF!</v>
      </c>
      <c r="F73" s="263" t="e">
        <f>IF('Formulario PPGR2'!$G178="","",'Formulario PPGR1'!#REF!)</f>
        <v>#REF!</v>
      </c>
      <c r="G73" s="233" t="s">
        <v>272</v>
      </c>
      <c r="H73" s="667" t="s">
        <v>534</v>
      </c>
      <c r="I73" s="666" t="s">
        <v>535</v>
      </c>
      <c r="J73" s="698"/>
      <c r="K73" s="698"/>
      <c r="L73" s="698">
        <v>1</v>
      </c>
      <c r="M73" s="698"/>
      <c r="N73" s="698"/>
      <c r="O73" s="698">
        <v>1</v>
      </c>
      <c r="P73" s="698"/>
      <c r="Q73" s="698"/>
      <c r="R73" s="698">
        <v>1</v>
      </c>
      <c r="S73" s="698"/>
      <c r="T73" s="698"/>
      <c r="U73" s="698">
        <v>1</v>
      </c>
      <c r="V73" s="673">
        <f>SUM(Tabla2[[#This Row],[Ene]:[Dic]])</f>
        <v>4</v>
      </c>
      <c r="W73" s="668" t="s">
        <v>381</v>
      </c>
      <c r="X73" s="668" t="s">
        <v>415</v>
      </c>
      <c r="Y73" s="666" t="s">
        <v>400</v>
      </c>
      <c r="Z73" s="666" t="s">
        <v>274</v>
      </c>
      <c r="AA73" s="680"/>
      <c r="AB73" s="261"/>
      <c r="AC73" s="261"/>
      <c r="AD73" s="261"/>
      <c r="AE73" s="261"/>
      <c r="AF73" s="261"/>
      <c r="AG73" s="261"/>
      <c r="AH73" s="261"/>
      <c r="AI73" s="261"/>
      <c r="AJ73" s="261"/>
      <c r="AK73" s="261"/>
      <c r="AL73" s="261"/>
      <c r="AM73" s="261"/>
      <c r="AN73" s="261"/>
      <c r="AO73" s="261"/>
      <c r="AP73" s="261"/>
      <c r="AQ73" s="261"/>
      <c r="AR73" s="261"/>
      <c r="AS73" s="261"/>
      <c r="AT73" s="261"/>
      <c r="AU73" s="261"/>
      <c r="AV73" s="261"/>
      <c r="AW73" s="261"/>
      <c r="AX73" s="261"/>
      <c r="AY73" s="261"/>
      <c r="AZ73" s="261"/>
      <c r="BA73" s="261"/>
    </row>
    <row r="74" spans="2:53" s="262" customFormat="1" ht="36" x14ac:dyDescent="0.3">
      <c r="B74" s="263" t="e">
        <f>IF('Formulario PPGR2'!$G182="","",CONCATENATE('Formulario PPGR2'!$C182,".",'Formulario PPGR2'!$D182,".",'Formulario PPGR2'!$E182,".",'Formulario PPGR2'!$F182))</f>
        <v>#REF!</v>
      </c>
      <c r="C74" s="263"/>
      <c r="D74" s="263" t="e">
        <f>IF('Formulario PPGR2'!$G182="","",'Formulario PPGR1'!#REF!)</f>
        <v>#REF!</v>
      </c>
      <c r="E74" s="263" t="e">
        <f>IF('Formulario PPGR2'!$G182="","",'Formulario PPGR1'!#REF!)</f>
        <v>#REF!</v>
      </c>
      <c r="F74" s="263" t="e">
        <f>IF('Formulario PPGR2'!$G182="","",'Formulario PPGR1'!#REF!)</f>
        <v>#REF!</v>
      </c>
      <c r="G74" s="233" t="s">
        <v>536</v>
      </c>
      <c r="H74" s="667" t="s">
        <v>537</v>
      </c>
      <c r="I74" s="666" t="s">
        <v>538</v>
      </c>
      <c r="J74" s="698"/>
      <c r="K74" s="698"/>
      <c r="L74" s="698"/>
      <c r="M74" s="698">
        <v>1</v>
      </c>
      <c r="N74" s="698"/>
      <c r="O74" s="698"/>
      <c r="P74" s="698"/>
      <c r="Q74" s="698"/>
      <c r="R74" s="698"/>
      <c r="S74" s="698"/>
      <c r="T74" s="698"/>
      <c r="U74" s="698">
        <v>1</v>
      </c>
      <c r="V74" s="673">
        <f>SUM(Tabla2[[#This Row],[Ene]:[Dic]])</f>
        <v>2</v>
      </c>
      <c r="W74" s="668" t="s">
        <v>381</v>
      </c>
      <c r="X74" s="668" t="s">
        <v>388</v>
      </c>
      <c r="Y74" s="666"/>
      <c r="Z74" s="666" t="s">
        <v>274</v>
      </c>
      <c r="AA74" s="680"/>
      <c r="AB74" s="261"/>
      <c r="AC74" s="261"/>
      <c r="AD74" s="261"/>
      <c r="AE74" s="261"/>
      <c r="AF74" s="261"/>
      <c r="AG74" s="261"/>
      <c r="AH74" s="261"/>
      <c r="AI74" s="261"/>
      <c r="AJ74" s="261"/>
      <c r="AK74" s="261"/>
      <c r="AL74" s="261"/>
      <c r="AM74" s="261"/>
      <c r="AN74" s="261"/>
      <c r="AO74" s="261"/>
      <c r="AP74" s="261"/>
      <c r="AQ74" s="261"/>
      <c r="AR74" s="261"/>
      <c r="AS74" s="261"/>
      <c r="AT74" s="261"/>
      <c r="AU74" s="261"/>
      <c r="AV74" s="261"/>
      <c r="AW74" s="261"/>
      <c r="AX74" s="261"/>
      <c r="AY74" s="261"/>
      <c r="AZ74" s="261"/>
      <c r="BA74" s="261"/>
    </row>
    <row r="75" spans="2:53" s="262" customFormat="1" ht="36" x14ac:dyDescent="0.3">
      <c r="B75" s="263" t="e">
        <f>IF('Formulario PPGR2'!$G183="","",CONCATENATE('Formulario PPGR2'!$C183,".",'Formulario PPGR2'!$D183,".",'Formulario PPGR2'!$E183,".",'Formulario PPGR2'!$F183))</f>
        <v>#REF!</v>
      </c>
      <c r="C75" s="263"/>
      <c r="D75" s="263" t="e">
        <f>IF('Formulario PPGR2'!$G183="","",'Formulario PPGR1'!#REF!)</f>
        <v>#REF!</v>
      </c>
      <c r="E75" s="263" t="e">
        <f>IF('Formulario PPGR2'!$G183="","",'Formulario PPGR1'!#REF!)</f>
        <v>#REF!</v>
      </c>
      <c r="F75" s="263" t="e">
        <f>IF('Formulario PPGR2'!$G183="","",'Formulario PPGR1'!#REF!)</f>
        <v>#REF!</v>
      </c>
      <c r="G75" s="233" t="s">
        <v>536</v>
      </c>
      <c r="H75" s="667" t="s">
        <v>539</v>
      </c>
      <c r="I75" s="666" t="s">
        <v>540</v>
      </c>
      <c r="J75" s="698"/>
      <c r="K75" s="698"/>
      <c r="L75" s="698"/>
      <c r="M75" s="698">
        <v>1</v>
      </c>
      <c r="N75" s="698"/>
      <c r="O75" s="698"/>
      <c r="P75" s="698">
        <v>1</v>
      </c>
      <c r="Q75" s="698"/>
      <c r="R75" s="698"/>
      <c r="S75" s="698"/>
      <c r="T75" s="698">
        <v>1</v>
      </c>
      <c r="U75" s="698"/>
      <c r="V75" s="673">
        <f>SUM(Tabla2[[#This Row],[Ene]:[Dic]])</f>
        <v>3</v>
      </c>
      <c r="W75" s="668" t="s">
        <v>381</v>
      </c>
      <c r="X75" s="668" t="s">
        <v>380</v>
      </c>
      <c r="Y75" s="666"/>
      <c r="Z75" s="666" t="s">
        <v>274</v>
      </c>
      <c r="AA75" s="680"/>
      <c r="AB75" s="261"/>
      <c r="AC75" s="261"/>
      <c r="AD75" s="261"/>
      <c r="AE75" s="261"/>
      <c r="AF75" s="261"/>
      <c r="AG75" s="261"/>
      <c r="AH75" s="261"/>
      <c r="AI75" s="261"/>
      <c r="AJ75" s="261"/>
      <c r="AK75" s="261"/>
      <c r="AL75" s="261"/>
      <c r="AM75" s="261"/>
      <c r="AN75" s="261"/>
      <c r="AO75" s="261"/>
      <c r="AP75" s="261"/>
      <c r="AQ75" s="261"/>
      <c r="AR75" s="261"/>
      <c r="AS75" s="261"/>
      <c r="AT75" s="261"/>
      <c r="AU75" s="261"/>
      <c r="AV75" s="261"/>
      <c r="AW75" s="261"/>
      <c r="AX75" s="261"/>
      <c r="AY75" s="261"/>
      <c r="AZ75" s="261"/>
      <c r="BA75" s="261"/>
    </row>
    <row r="76" spans="2:53" s="262" customFormat="1" ht="36" x14ac:dyDescent="0.3">
      <c r="B76" s="263" t="e">
        <f>IF('Formulario PPGR2'!$G184="","",CONCATENATE('Formulario PPGR2'!$C184,".",'Formulario PPGR2'!$D184,".",'Formulario PPGR2'!$E184,".",'Formulario PPGR2'!$F184))</f>
        <v>#REF!</v>
      </c>
      <c r="C76" s="263"/>
      <c r="D76" s="263" t="e">
        <f>IF('Formulario PPGR2'!$G184="","",'Formulario PPGR1'!#REF!)</f>
        <v>#REF!</v>
      </c>
      <c r="E76" s="263" t="e">
        <f>IF('Formulario PPGR2'!$G184="","",'Formulario PPGR1'!#REF!)</f>
        <v>#REF!</v>
      </c>
      <c r="F76" s="263" t="e">
        <f>IF('Formulario PPGR2'!$G184="","",'Formulario PPGR1'!#REF!)</f>
        <v>#REF!</v>
      </c>
      <c r="G76" s="233" t="s">
        <v>536</v>
      </c>
      <c r="H76" s="667" t="s">
        <v>541</v>
      </c>
      <c r="I76" s="666" t="s">
        <v>542</v>
      </c>
      <c r="J76" s="698"/>
      <c r="K76" s="698"/>
      <c r="L76" s="698"/>
      <c r="M76" s="698">
        <v>1</v>
      </c>
      <c r="N76" s="698"/>
      <c r="O76" s="698"/>
      <c r="P76" s="698"/>
      <c r="Q76" s="698"/>
      <c r="R76" s="698"/>
      <c r="S76" s="698">
        <v>1</v>
      </c>
      <c r="T76" s="698"/>
      <c r="U76" s="698"/>
      <c r="V76" s="673">
        <f>SUM(Tabla2[[#This Row],[Ene]:[Dic]])</f>
        <v>2</v>
      </c>
      <c r="W76" s="668" t="s">
        <v>381</v>
      </c>
      <c r="X76" s="668" t="s">
        <v>388</v>
      </c>
      <c r="Y76" s="666"/>
      <c r="Z76" s="666" t="s">
        <v>274</v>
      </c>
      <c r="AA76" s="680"/>
      <c r="AB76" s="261"/>
      <c r="AC76" s="261"/>
      <c r="AD76" s="261"/>
      <c r="AE76" s="261"/>
      <c r="AF76" s="261"/>
      <c r="AG76" s="261"/>
      <c r="AH76" s="261"/>
      <c r="AI76" s="261"/>
      <c r="AJ76" s="261"/>
      <c r="AK76" s="261"/>
      <c r="AL76" s="261"/>
      <c r="AM76" s="261"/>
      <c r="AN76" s="261"/>
      <c r="AO76" s="261"/>
      <c r="AP76" s="261"/>
      <c r="AQ76" s="261"/>
      <c r="AR76" s="261"/>
      <c r="AS76" s="261"/>
      <c r="AT76" s="261"/>
      <c r="AU76" s="261"/>
      <c r="AV76" s="261"/>
      <c r="AW76" s="261"/>
      <c r="AX76" s="261"/>
      <c r="AY76" s="261"/>
      <c r="AZ76" s="261"/>
      <c r="BA76" s="261"/>
    </row>
    <row r="77" spans="2:53" s="262" customFormat="1" ht="36" x14ac:dyDescent="0.3">
      <c r="B77" s="263" t="e">
        <f>IF('Formulario PPGR2'!$G185="","",CONCATENATE('Formulario PPGR2'!$C185,".",'Formulario PPGR2'!$D185,".",'Formulario PPGR2'!$E185,".",'Formulario PPGR2'!$F185))</f>
        <v>#REF!</v>
      </c>
      <c r="C77" s="263"/>
      <c r="D77" s="263" t="e">
        <f>IF('Formulario PPGR2'!$G185="","",'Formulario PPGR1'!#REF!)</f>
        <v>#REF!</v>
      </c>
      <c r="E77" s="263" t="e">
        <f>IF('Formulario PPGR2'!$G185="","",'Formulario PPGR1'!#REF!)</f>
        <v>#REF!</v>
      </c>
      <c r="F77" s="263" t="e">
        <f>IF('Formulario PPGR2'!$G185="","",'Formulario PPGR1'!#REF!)</f>
        <v>#REF!</v>
      </c>
      <c r="G77" s="233" t="s">
        <v>536</v>
      </c>
      <c r="H77" s="667" t="s">
        <v>543</v>
      </c>
      <c r="I77" s="666" t="s">
        <v>544</v>
      </c>
      <c r="J77" s="698"/>
      <c r="K77" s="698"/>
      <c r="L77" s="698">
        <v>1</v>
      </c>
      <c r="M77" s="698"/>
      <c r="N77" s="698"/>
      <c r="O77" s="698">
        <v>1</v>
      </c>
      <c r="P77" s="698"/>
      <c r="Q77" s="698"/>
      <c r="R77" s="698">
        <v>1</v>
      </c>
      <c r="S77" s="698"/>
      <c r="T77" s="698"/>
      <c r="U77" s="698">
        <v>1</v>
      </c>
      <c r="V77" s="673">
        <f>SUM(Tabla2[[#This Row],[Ene]:[Dic]])</f>
        <v>4</v>
      </c>
      <c r="W77" s="668" t="s">
        <v>381</v>
      </c>
      <c r="X77" s="668" t="s">
        <v>380</v>
      </c>
      <c r="Y77" s="666"/>
      <c r="Z77" s="666" t="s">
        <v>274</v>
      </c>
      <c r="AA77" s="680"/>
      <c r="AB77" s="261"/>
      <c r="AC77" s="261"/>
      <c r="AD77" s="261"/>
      <c r="AE77" s="261"/>
      <c r="AF77" s="261"/>
      <c r="AG77" s="261"/>
      <c r="AH77" s="261"/>
      <c r="AI77" s="261"/>
      <c r="AJ77" s="261"/>
      <c r="AK77" s="261"/>
      <c r="AL77" s="261"/>
      <c r="AM77" s="261"/>
      <c r="AN77" s="261"/>
      <c r="AO77" s="261"/>
      <c r="AP77" s="261"/>
      <c r="AQ77" s="261"/>
      <c r="AR77" s="261"/>
      <c r="AS77" s="261"/>
      <c r="AT77" s="261"/>
      <c r="AU77" s="261"/>
      <c r="AV77" s="261"/>
      <c r="AW77" s="261"/>
      <c r="AX77" s="261"/>
      <c r="AY77" s="261"/>
      <c r="AZ77" s="261"/>
      <c r="BA77" s="261"/>
    </row>
    <row r="78" spans="2:53" s="262" customFormat="1" ht="36" x14ac:dyDescent="0.3">
      <c r="B78" s="263" t="e">
        <f>IF('Formulario PPGR2'!$G203="","",CONCATENATE('Formulario PPGR2'!$C203,".",'Formulario PPGR2'!$D203,".",'Formulario PPGR2'!$E203,".",'Formulario PPGR2'!$F203))</f>
        <v>#REF!</v>
      </c>
      <c r="C78" s="263"/>
      <c r="D78" s="263" t="e">
        <f>IF('Formulario PPGR2'!$G203="","",'Formulario PPGR1'!#REF!)</f>
        <v>#REF!</v>
      </c>
      <c r="E78" s="263" t="e">
        <f>IF('Formulario PPGR2'!$G203="","",'Formulario PPGR1'!#REF!)</f>
        <v>#REF!</v>
      </c>
      <c r="F78" s="263" t="e">
        <f>IF('Formulario PPGR2'!$G203="","",'Formulario PPGR1'!#REF!)</f>
        <v>#REF!</v>
      </c>
      <c r="G78" s="233" t="s">
        <v>294</v>
      </c>
      <c r="H78" s="667" t="s">
        <v>545</v>
      </c>
      <c r="I78" s="666" t="s">
        <v>546</v>
      </c>
      <c r="J78" s="698">
        <v>1</v>
      </c>
      <c r="K78" s="698">
        <v>1</v>
      </c>
      <c r="L78" s="698">
        <v>1</v>
      </c>
      <c r="M78" s="698">
        <v>1</v>
      </c>
      <c r="N78" s="698">
        <v>1</v>
      </c>
      <c r="O78" s="698">
        <v>1</v>
      </c>
      <c r="P78" s="698">
        <v>1</v>
      </c>
      <c r="Q78" s="698">
        <v>1</v>
      </c>
      <c r="R78" s="698">
        <v>1</v>
      </c>
      <c r="S78" s="698">
        <v>1</v>
      </c>
      <c r="T78" s="698">
        <v>1</v>
      </c>
      <c r="U78" s="698">
        <v>1</v>
      </c>
      <c r="V78" s="673">
        <f>SUM(Tabla2[[#This Row],[Ene]:[Dic]])</f>
        <v>12</v>
      </c>
      <c r="W78" s="668" t="s">
        <v>384</v>
      </c>
      <c r="X78" s="668" t="s">
        <v>415</v>
      </c>
      <c r="Y78" s="666" t="s">
        <v>547</v>
      </c>
      <c r="Z78" s="666" t="s">
        <v>548</v>
      </c>
      <c r="AA78" s="680"/>
      <c r="AB78" s="261"/>
      <c r="AC78" s="261"/>
      <c r="AD78" s="261"/>
      <c r="AE78" s="261"/>
      <c r="AF78" s="261"/>
      <c r="AG78" s="261"/>
      <c r="AH78" s="261"/>
      <c r="AI78" s="261"/>
      <c r="AJ78" s="261"/>
      <c r="AK78" s="261"/>
      <c r="AL78" s="261"/>
      <c r="AM78" s="261"/>
      <c r="AN78" s="261"/>
      <c r="AO78" s="261"/>
      <c r="AP78" s="261"/>
      <c r="AQ78" s="261"/>
      <c r="AR78" s="261"/>
      <c r="AS78" s="261"/>
      <c r="AT78" s="261"/>
      <c r="AU78" s="261"/>
      <c r="AV78" s="261"/>
      <c r="AW78" s="261"/>
      <c r="AX78" s="261"/>
      <c r="AY78" s="261"/>
      <c r="AZ78" s="261"/>
      <c r="BA78" s="261"/>
    </row>
    <row r="79" spans="2:53" s="262" customFormat="1" ht="36" x14ac:dyDescent="0.3">
      <c r="B79" s="263" t="e">
        <f>IF('Formulario PPGR2'!$G247="","",CONCATENATE('Formulario PPGR2'!$C247,".",'Formulario PPGR2'!$D247,".",'Formulario PPGR2'!$E247,".",'Formulario PPGR2'!$F247))</f>
        <v>#REF!</v>
      </c>
      <c r="C79" s="263"/>
      <c r="D79" s="263" t="e">
        <f>IF('Formulario PPGR2'!$G247="","",'Formulario PPGR1'!#REF!)</f>
        <v>#REF!</v>
      </c>
      <c r="E79" s="263" t="e">
        <f>IF('Formulario PPGR2'!$G247="","",'Formulario PPGR1'!#REF!)</f>
        <v>#REF!</v>
      </c>
      <c r="F79" s="263" t="e">
        <f>IF('Formulario PPGR2'!$G247="","",'Formulario PPGR1'!#REF!)</f>
        <v>#REF!</v>
      </c>
      <c r="G79" s="233" t="s">
        <v>343</v>
      </c>
      <c r="H79" s="667" t="s">
        <v>549</v>
      </c>
      <c r="I79" s="666" t="s">
        <v>550</v>
      </c>
      <c r="J79" s="698"/>
      <c r="K79" s="698"/>
      <c r="L79" s="698"/>
      <c r="M79" s="698"/>
      <c r="N79" s="698"/>
      <c r="O79" s="698"/>
      <c r="P79" s="698"/>
      <c r="Q79" s="698">
        <v>1</v>
      </c>
      <c r="R79" s="698"/>
      <c r="S79" s="698"/>
      <c r="T79" s="698"/>
      <c r="U79" s="698"/>
      <c r="V79" s="673">
        <f>SUM(Tabla2[[#This Row],[Ene]:[Dic]])</f>
        <v>1</v>
      </c>
      <c r="W79" s="668" t="s">
        <v>442</v>
      </c>
      <c r="X79" s="668"/>
      <c r="Y79" s="666"/>
      <c r="Z79" s="666" t="s">
        <v>548</v>
      </c>
      <c r="AA79" s="680"/>
      <c r="AB79" s="261"/>
      <c r="AC79" s="261"/>
      <c r="AD79" s="261"/>
      <c r="AE79" s="261"/>
      <c r="AF79" s="261"/>
      <c r="AG79" s="261"/>
      <c r="AH79" s="261"/>
      <c r="AI79" s="261"/>
      <c r="AJ79" s="261"/>
      <c r="AK79" s="261"/>
      <c r="AL79" s="261"/>
      <c r="AM79" s="261"/>
      <c r="AN79" s="261"/>
      <c r="AO79" s="261"/>
      <c r="AP79" s="261"/>
      <c r="AQ79" s="261"/>
      <c r="AR79" s="261"/>
      <c r="AS79" s="261"/>
      <c r="AT79" s="261"/>
      <c r="AU79" s="261"/>
      <c r="AV79" s="261"/>
      <c r="AW79" s="261"/>
      <c r="AX79" s="261"/>
      <c r="AY79" s="261"/>
      <c r="AZ79" s="261"/>
      <c r="BA79" s="261"/>
    </row>
    <row r="80" spans="2:53" s="262" customFormat="1" ht="54" x14ac:dyDescent="0.3">
      <c r="B80" s="233" t="e">
        <f>IF('Formulario PPGR2'!$G46="","",CONCATENATE('Formulario PPGR2'!$C46,".",'Formulario PPGR2'!$D46,".",'Formulario PPGR2'!$E46,".",'Formulario PPGR2'!$F46))</f>
        <v>#REF!</v>
      </c>
      <c r="C80" s="233"/>
      <c r="D80" s="233" t="e">
        <f>IF('Formulario PPGR2'!$G46="","",'Formulario PPGR1'!#REF!)</f>
        <v>#REF!</v>
      </c>
      <c r="E80" s="233" t="e">
        <f>IF('Formulario PPGR2'!$G46="","",'Formulario PPGR1'!#REF!)</f>
        <v>#REF!</v>
      </c>
      <c r="F80" s="233" t="e">
        <f>IF('Formulario PPGR2'!$G46="","",'Formulario PPGR1'!#REF!)</f>
        <v>#REF!</v>
      </c>
      <c r="G80" s="233" t="s">
        <v>160</v>
      </c>
      <c r="H80" s="667" t="s">
        <v>551</v>
      </c>
      <c r="I80" s="666" t="s">
        <v>552</v>
      </c>
      <c r="J80" s="667"/>
      <c r="K80" s="667"/>
      <c r="L80" s="667">
        <v>1</v>
      </c>
      <c r="M80" s="667">
        <v>1</v>
      </c>
      <c r="N80" s="667">
        <v>1</v>
      </c>
      <c r="O80" s="667">
        <v>1</v>
      </c>
      <c r="P80" s="667">
        <v>1</v>
      </c>
      <c r="Q80" s="667">
        <v>1</v>
      </c>
      <c r="R80" s="667">
        <v>1</v>
      </c>
      <c r="S80" s="667">
        <v>1</v>
      </c>
      <c r="T80" s="667">
        <v>1</v>
      </c>
      <c r="U80" s="667"/>
      <c r="V80" s="673">
        <f>SUM(Tabla2[[#This Row],[Ene]:[Dic]])</f>
        <v>9</v>
      </c>
      <c r="W80" s="668" t="s">
        <v>381</v>
      </c>
      <c r="X80" s="668" t="s">
        <v>380</v>
      </c>
      <c r="Y80" s="666"/>
      <c r="Z80" s="666" t="s">
        <v>163</v>
      </c>
      <c r="AA80" s="679" t="s">
        <v>553</v>
      </c>
      <c r="AB80" s="261"/>
      <c r="AC80" s="261"/>
      <c r="AD80" s="261"/>
      <c r="AE80" s="261"/>
      <c r="AF80" s="261"/>
      <c r="AG80" s="261"/>
      <c r="AH80" s="261"/>
      <c r="AI80" s="261"/>
      <c r="AJ80" s="261"/>
      <c r="AK80" s="261"/>
      <c r="AL80" s="261"/>
      <c r="AM80" s="261"/>
      <c r="AN80" s="261"/>
      <c r="AO80" s="261"/>
      <c r="AP80" s="261"/>
      <c r="AQ80" s="261"/>
      <c r="AR80" s="261"/>
      <c r="AS80" s="261"/>
      <c r="AT80" s="261"/>
      <c r="AU80" s="261"/>
      <c r="AV80" s="261"/>
      <c r="AW80" s="261"/>
      <c r="AX80" s="261"/>
      <c r="AY80" s="261"/>
      <c r="AZ80" s="261"/>
      <c r="BA80" s="261"/>
    </row>
    <row r="81" spans="2:53" s="262" customFormat="1" ht="36" x14ac:dyDescent="0.3">
      <c r="B81" s="233" t="e">
        <f>IF('Formulario PPGR2'!$G47="","",CONCATENATE('Formulario PPGR2'!$C47,".",'Formulario PPGR2'!$D47,".",'Formulario PPGR2'!$E47,".",'Formulario PPGR2'!$F47))</f>
        <v>#REF!</v>
      </c>
      <c r="C81" s="233"/>
      <c r="D81" s="233" t="e">
        <f>IF('Formulario PPGR2'!$G47="","",'Formulario PPGR1'!#REF!)</f>
        <v>#REF!</v>
      </c>
      <c r="E81" s="233" t="e">
        <f>IF('Formulario PPGR2'!$G47="","",'Formulario PPGR1'!#REF!)</f>
        <v>#REF!</v>
      </c>
      <c r="F81" s="233" t="e">
        <f>IF('Formulario PPGR2'!$G47="","",'Formulario PPGR1'!#REF!)</f>
        <v>#REF!</v>
      </c>
      <c r="G81" s="233" t="s">
        <v>160</v>
      </c>
      <c r="H81" s="667" t="s">
        <v>554</v>
      </c>
      <c r="I81" s="666" t="s">
        <v>555</v>
      </c>
      <c r="J81" s="667"/>
      <c r="K81" s="667"/>
      <c r="L81" s="667"/>
      <c r="M81" s="667"/>
      <c r="N81" s="667"/>
      <c r="O81" s="667"/>
      <c r="P81" s="667">
        <v>1</v>
      </c>
      <c r="Q81" s="667"/>
      <c r="R81" s="667"/>
      <c r="S81" s="667">
        <v>1</v>
      </c>
      <c r="T81" s="667"/>
      <c r="U81" s="667"/>
      <c r="V81" s="673">
        <f>SUM(Tabla2[[#This Row],[Ene]:[Dic]])</f>
        <v>2</v>
      </c>
      <c r="W81" s="668" t="s">
        <v>381</v>
      </c>
      <c r="X81" s="668" t="s">
        <v>388</v>
      </c>
      <c r="Y81" s="666"/>
      <c r="Z81" s="666" t="s">
        <v>163</v>
      </c>
      <c r="AA81" s="679" t="s">
        <v>553</v>
      </c>
      <c r="AB81" s="261"/>
      <c r="AC81" s="261"/>
      <c r="AD81" s="261"/>
      <c r="AE81" s="261"/>
      <c r="AF81" s="261"/>
      <c r="AG81" s="261"/>
      <c r="AH81" s="261"/>
      <c r="AI81" s="261"/>
      <c r="AJ81" s="261"/>
      <c r="AK81" s="261"/>
      <c r="AL81" s="261"/>
      <c r="AM81" s="261"/>
      <c r="AN81" s="261"/>
      <c r="AO81" s="261"/>
      <c r="AP81" s="261"/>
      <c r="AQ81" s="261"/>
      <c r="AR81" s="261"/>
      <c r="AS81" s="261"/>
      <c r="AT81" s="261"/>
      <c r="AU81" s="261"/>
      <c r="AV81" s="261"/>
      <c r="AW81" s="261"/>
      <c r="AX81" s="261"/>
      <c r="AY81" s="261"/>
      <c r="AZ81" s="261"/>
      <c r="BA81" s="261"/>
    </row>
    <row r="82" spans="2:53" s="262" customFormat="1" ht="36" x14ac:dyDescent="0.3">
      <c r="B82" s="233" t="e">
        <f>IF('Formulario PPGR2'!$G48="","",CONCATENATE('Formulario PPGR2'!$C48,".",'Formulario PPGR2'!$D48,".",'Formulario PPGR2'!$E48,".",'Formulario PPGR2'!$F48))</f>
        <v>#REF!</v>
      </c>
      <c r="C82" s="233"/>
      <c r="D82" s="233" t="e">
        <f>IF('Formulario PPGR2'!$G48="","",'Formulario PPGR1'!#REF!)</f>
        <v>#REF!</v>
      </c>
      <c r="E82" s="233" t="e">
        <f>IF('Formulario PPGR2'!$G48="","",'Formulario PPGR1'!#REF!)</f>
        <v>#REF!</v>
      </c>
      <c r="F82" s="233" t="e">
        <f>IF('Formulario PPGR2'!$G48="","",'Formulario PPGR1'!#REF!)</f>
        <v>#REF!</v>
      </c>
      <c r="G82" s="233" t="s">
        <v>160</v>
      </c>
      <c r="H82" s="667" t="s">
        <v>556</v>
      </c>
      <c r="I82" s="666" t="s">
        <v>557</v>
      </c>
      <c r="J82" s="667"/>
      <c r="K82" s="667"/>
      <c r="L82" s="667">
        <v>1</v>
      </c>
      <c r="M82" s="667">
        <v>1</v>
      </c>
      <c r="N82" s="667">
        <v>1</v>
      </c>
      <c r="O82" s="667">
        <v>1</v>
      </c>
      <c r="P82" s="667">
        <v>1</v>
      </c>
      <c r="Q82" s="667">
        <v>1</v>
      </c>
      <c r="R82" s="667">
        <v>1</v>
      </c>
      <c r="S82" s="667">
        <v>1</v>
      </c>
      <c r="T82" s="667">
        <v>1</v>
      </c>
      <c r="U82" s="667"/>
      <c r="V82" s="673">
        <f>SUM(Tabla2[[#This Row],[Ene]:[Dic]])</f>
        <v>9</v>
      </c>
      <c r="W82" s="668" t="s">
        <v>381</v>
      </c>
      <c r="X82" s="668" t="s">
        <v>380</v>
      </c>
      <c r="Y82" s="666"/>
      <c r="Z82" s="666" t="s">
        <v>163</v>
      </c>
      <c r="AA82" s="679" t="s">
        <v>553</v>
      </c>
      <c r="AB82" s="261"/>
      <c r="AC82" s="261"/>
      <c r="AD82" s="261"/>
      <c r="AE82" s="261"/>
      <c r="AF82" s="261"/>
      <c r="AG82" s="261"/>
      <c r="AH82" s="261"/>
      <c r="AI82" s="261"/>
      <c r="AJ82" s="261"/>
      <c r="AK82" s="261"/>
      <c r="AL82" s="261"/>
      <c r="AM82" s="261"/>
      <c r="AN82" s="261"/>
      <c r="AO82" s="261"/>
      <c r="AP82" s="261"/>
      <c r="AQ82" s="261"/>
      <c r="AR82" s="261"/>
      <c r="AS82" s="261"/>
      <c r="AT82" s="261"/>
      <c r="AU82" s="261"/>
      <c r="AV82" s="261"/>
      <c r="AW82" s="261"/>
      <c r="AX82" s="261"/>
      <c r="AY82" s="261"/>
      <c r="AZ82" s="261"/>
      <c r="BA82" s="261"/>
    </row>
    <row r="83" spans="2:53" s="262" customFormat="1" ht="54" x14ac:dyDescent="0.3">
      <c r="B83" s="233" t="e">
        <f>IF('Formulario PPGR2'!$G49="","",CONCATENATE('Formulario PPGR2'!$C49,".",'Formulario PPGR2'!$D49,".",'Formulario PPGR2'!$E49,".",'Formulario PPGR2'!$F49))</f>
        <v>#REF!</v>
      </c>
      <c r="C83" s="233"/>
      <c r="D83" s="233" t="e">
        <f>IF('Formulario PPGR2'!$G49="","",'Formulario PPGR1'!#REF!)</f>
        <v>#REF!</v>
      </c>
      <c r="E83" s="233" t="e">
        <f>IF('Formulario PPGR2'!$G49="","",'Formulario PPGR1'!#REF!)</f>
        <v>#REF!</v>
      </c>
      <c r="F83" s="233" t="e">
        <f>IF('Formulario PPGR2'!$G49="","",'Formulario PPGR1'!#REF!)</f>
        <v>#REF!</v>
      </c>
      <c r="G83" s="233" t="s">
        <v>164</v>
      </c>
      <c r="H83" s="667" t="s">
        <v>558</v>
      </c>
      <c r="I83" s="666" t="s">
        <v>559</v>
      </c>
      <c r="J83" s="667"/>
      <c r="K83" s="667">
        <v>1</v>
      </c>
      <c r="L83" s="667"/>
      <c r="M83" s="667">
        <v>1</v>
      </c>
      <c r="N83" s="667"/>
      <c r="O83" s="667">
        <v>1</v>
      </c>
      <c r="P83" s="667"/>
      <c r="Q83" s="667">
        <v>1</v>
      </c>
      <c r="R83" s="667"/>
      <c r="S83" s="667">
        <v>1</v>
      </c>
      <c r="T83" s="667"/>
      <c r="U83" s="667">
        <v>1</v>
      </c>
      <c r="V83" s="673">
        <f>SUM(Tabla2[[#This Row],[Ene]:[Dic]])</f>
        <v>6</v>
      </c>
      <c r="W83" s="668" t="s">
        <v>381</v>
      </c>
      <c r="X83" s="668" t="s">
        <v>380</v>
      </c>
      <c r="Y83" s="666"/>
      <c r="Z83" s="666" t="s">
        <v>163</v>
      </c>
      <c r="AA83" s="679" t="s">
        <v>163</v>
      </c>
      <c r="AB83" s="261"/>
      <c r="AC83" s="261"/>
      <c r="AD83" s="261"/>
      <c r="AE83" s="261"/>
      <c r="AF83" s="261"/>
      <c r="AG83" s="261"/>
      <c r="AH83" s="261"/>
      <c r="AI83" s="261"/>
      <c r="AJ83" s="261"/>
      <c r="AK83" s="261"/>
      <c r="AL83" s="261"/>
      <c r="AM83" s="261"/>
      <c r="AN83" s="261"/>
      <c r="AO83" s="261"/>
      <c r="AP83" s="261"/>
      <c r="AQ83" s="261"/>
      <c r="AR83" s="261"/>
      <c r="AS83" s="261"/>
      <c r="AT83" s="261"/>
      <c r="AU83" s="261"/>
      <c r="AV83" s="261"/>
      <c r="AW83" s="261"/>
      <c r="AX83" s="261"/>
      <c r="AY83" s="261"/>
      <c r="AZ83" s="261"/>
      <c r="BA83" s="261"/>
    </row>
    <row r="84" spans="2:53" s="262" customFormat="1" ht="36" x14ac:dyDescent="0.3">
      <c r="B84" s="233" t="str">
        <f>IF('Formulario PPGR2'!$G50="","",CONCATENATE('Formulario PPGR2'!$C50,".",'Formulario PPGR2'!$D50,".",'Formulario PPGR2'!$E50,".",'Formulario PPGR2'!$F50))</f>
        <v>...</v>
      </c>
      <c r="C84" s="233"/>
      <c r="D84" s="233" t="e">
        <f>IF('Formulario PPGR2'!$G50="","",'Formulario PPGR1'!#REF!)</f>
        <v>#REF!</v>
      </c>
      <c r="E84" s="233" t="e">
        <f>IF('Formulario PPGR2'!$G50="","",'Formulario PPGR1'!#REF!)</f>
        <v>#REF!</v>
      </c>
      <c r="F84" s="233" t="e">
        <f>IF('Formulario PPGR2'!$G50="","",'Formulario PPGR1'!#REF!)</f>
        <v>#REF!</v>
      </c>
      <c r="G84" s="233" t="s">
        <v>164</v>
      </c>
      <c r="H84" s="667" t="s">
        <v>560</v>
      </c>
      <c r="I84" s="666" t="s">
        <v>561</v>
      </c>
      <c r="J84" s="667"/>
      <c r="K84" s="667"/>
      <c r="L84" s="667">
        <v>1</v>
      </c>
      <c r="M84" s="667"/>
      <c r="N84" s="667">
        <v>1</v>
      </c>
      <c r="O84" s="667"/>
      <c r="P84" s="667">
        <v>1</v>
      </c>
      <c r="Q84" s="667"/>
      <c r="R84" s="667">
        <v>1</v>
      </c>
      <c r="S84" s="667"/>
      <c r="T84" s="667">
        <v>1</v>
      </c>
      <c r="U84" s="667"/>
      <c r="V84" s="673">
        <f>SUM(Tabla2[[#This Row],[Ene]:[Dic]])</f>
        <v>5</v>
      </c>
      <c r="W84" s="668" t="s">
        <v>381</v>
      </c>
      <c r="X84" s="668" t="s">
        <v>380</v>
      </c>
      <c r="Y84" s="666"/>
      <c r="Z84" s="666" t="s">
        <v>163</v>
      </c>
      <c r="AA84" s="679" t="s">
        <v>163</v>
      </c>
      <c r="AB84" s="261"/>
      <c r="AC84" s="261"/>
      <c r="AD84" s="261"/>
      <c r="AE84" s="261"/>
      <c r="AF84" s="261"/>
      <c r="AG84" s="261"/>
      <c r="AH84" s="261"/>
      <c r="AI84" s="261"/>
      <c r="AJ84" s="261"/>
      <c r="AK84" s="261"/>
      <c r="AL84" s="261"/>
      <c r="AM84" s="261"/>
      <c r="AN84" s="261"/>
      <c r="AO84" s="261"/>
      <c r="AP84" s="261"/>
      <c r="AQ84" s="261"/>
      <c r="AR84" s="261"/>
      <c r="AS84" s="261"/>
      <c r="AT84" s="261"/>
      <c r="AU84" s="261"/>
      <c r="AV84" s="261"/>
      <c r="AW84" s="261"/>
      <c r="AX84" s="261"/>
      <c r="AY84" s="261"/>
      <c r="AZ84" s="261"/>
      <c r="BA84" s="261"/>
    </row>
    <row r="85" spans="2:53" s="262" customFormat="1" ht="36" x14ac:dyDescent="0.3">
      <c r="B85" s="233" t="e">
        <f>IF('Formulario PPGR2'!$G51="","",CONCATENATE('Formulario PPGR2'!$C51,".",'Formulario PPGR2'!$D51,".",'Formulario PPGR2'!$E51,".",'Formulario PPGR2'!$F51))</f>
        <v>#REF!</v>
      </c>
      <c r="C85" s="233"/>
      <c r="D85" s="233" t="e">
        <f>IF('Formulario PPGR2'!$G51="","",'Formulario PPGR1'!#REF!)</f>
        <v>#REF!</v>
      </c>
      <c r="E85" s="233" t="e">
        <f>IF('Formulario PPGR2'!$G51="","",'Formulario PPGR1'!#REF!)</f>
        <v>#REF!</v>
      </c>
      <c r="F85" s="233" t="e">
        <f>IF('Formulario PPGR2'!$G51="","",'Formulario PPGR1'!#REF!)</f>
        <v>#REF!</v>
      </c>
      <c r="G85" s="233" t="s">
        <v>164</v>
      </c>
      <c r="H85" s="667" t="s">
        <v>562</v>
      </c>
      <c r="I85" s="666" t="s">
        <v>563</v>
      </c>
      <c r="J85" s="667"/>
      <c r="K85" s="667"/>
      <c r="L85" s="667"/>
      <c r="M85" s="667">
        <v>1</v>
      </c>
      <c r="N85" s="667"/>
      <c r="O85" s="667"/>
      <c r="P85" s="667"/>
      <c r="Q85" s="667"/>
      <c r="R85" s="667"/>
      <c r="S85" s="667"/>
      <c r="T85" s="667"/>
      <c r="U85" s="667"/>
      <c r="V85" s="673">
        <f>SUM(Tabla2[[#This Row],[Ene]:[Dic]])</f>
        <v>1</v>
      </c>
      <c r="W85" s="668" t="s">
        <v>381</v>
      </c>
      <c r="X85" s="668" t="s">
        <v>388</v>
      </c>
      <c r="Y85" s="666"/>
      <c r="Z85" s="666" t="s">
        <v>163</v>
      </c>
      <c r="AA85" s="679" t="s">
        <v>163</v>
      </c>
      <c r="AB85" s="261"/>
      <c r="AC85" s="261"/>
      <c r="AD85" s="261"/>
      <c r="AE85" s="261"/>
      <c r="AF85" s="261"/>
      <c r="AG85" s="261"/>
      <c r="AH85" s="261"/>
      <c r="AI85" s="261"/>
      <c r="AJ85" s="261"/>
      <c r="AK85" s="261"/>
      <c r="AL85" s="261"/>
      <c r="AM85" s="261"/>
      <c r="AN85" s="261"/>
      <c r="AO85" s="261"/>
      <c r="AP85" s="261"/>
      <c r="AQ85" s="261"/>
      <c r="AR85" s="261"/>
      <c r="AS85" s="261"/>
      <c r="AT85" s="261"/>
      <c r="AU85" s="261"/>
      <c r="AV85" s="261"/>
      <c r="AW85" s="261"/>
      <c r="AX85" s="261"/>
      <c r="AY85" s="261"/>
      <c r="AZ85" s="261"/>
      <c r="BA85" s="261"/>
    </row>
    <row r="86" spans="2:53" s="262" customFormat="1" ht="54" x14ac:dyDescent="0.3">
      <c r="B86" s="233" t="e">
        <f>IF('Formulario PPGR2'!$G52="","",CONCATENATE('Formulario PPGR2'!$C52,".",'Formulario PPGR2'!$D52,".",'Formulario PPGR2'!$E52,".",'Formulario PPGR2'!$F52))</f>
        <v>#REF!</v>
      </c>
      <c r="C86" s="233"/>
      <c r="D86" s="233" t="e">
        <f>IF('Formulario PPGR2'!$G52="","",'Formulario PPGR1'!#REF!)</f>
        <v>#REF!</v>
      </c>
      <c r="E86" s="233" t="e">
        <f>IF('Formulario PPGR2'!$G52="","",'Formulario PPGR1'!#REF!)</f>
        <v>#REF!</v>
      </c>
      <c r="F86" s="233" t="e">
        <f>IF('Formulario PPGR2'!$G52="","",'Formulario PPGR1'!#REF!)</f>
        <v>#REF!</v>
      </c>
      <c r="G86" s="233" t="s">
        <v>164</v>
      </c>
      <c r="H86" s="667" t="s">
        <v>564</v>
      </c>
      <c r="I86" s="666" t="s">
        <v>565</v>
      </c>
      <c r="J86" s="667"/>
      <c r="K86" s="667"/>
      <c r="L86" s="667"/>
      <c r="M86" s="667"/>
      <c r="N86" s="667"/>
      <c r="O86" s="667"/>
      <c r="P86" s="667"/>
      <c r="Q86" s="667"/>
      <c r="R86" s="667"/>
      <c r="S86" s="667">
        <v>1</v>
      </c>
      <c r="T86" s="667"/>
      <c r="U86" s="667"/>
      <c r="V86" s="673">
        <f>SUM(Tabla2[[#This Row],[Ene]:[Dic]])</f>
        <v>1</v>
      </c>
      <c r="W86" s="668" t="s">
        <v>381</v>
      </c>
      <c r="X86" s="668" t="s">
        <v>388</v>
      </c>
      <c r="Y86" s="666"/>
      <c r="Z86" s="666" t="s">
        <v>163</v>
      </c>
      <c r="AA86" s="679" t="s">
        <v>163</v>
      </c>
      <c r="AB86" s="261"/>
      <c r="AC86" s="261"/>
      <c r="AD86" s="261"/>
      <c r="AE86" s="261"/>
      <c r="AF86" s="261"/>
      <c r="AG86" s="261"/>
      <c r="AH86" s="261"/>
      <c r="AI86" s="261"/>
      <c r="AJ86" s="261"/>
      <c r="AK86" s="261"/>
      <c r="AL86" s="261"/>
      <c r="AM86" s="261"/>
      <c r="AN86" s="261"/>
      <c r="AO86" s="261"/>
      <c r="AP86" s="261"/>
      <c r="AQ86" s="261"/>
      <c r="AR86" s="261"/>
      <c r="AS86" s="261"/>
      <c r="AT86" s="261"/>
      <c r="AU86" s="261"/>
      <c r="AV86" s="261"/>
      <c r="AW86" s="261"/>
      <c r="AX86" s="261"/>
      <c r="AY86" s="261"/>
      <c r="AZ86" s="261"/>
      <c r="BA86" s="261"/>
    </row>
    <row r="87" spans="2:53" s="262" customFormat="1" ht="54" x14ac:dyDescent="0.3">
      <c r="B87" s="233" t="e">
        <f>IF('Formulario PPGR2'!$G55="","",CONCATENATE('Formulario PPGR2'!$C55,".",'Formulario PPGR2'!$D55,".",'Formulario PPGR2'!$E55,".",'Formulario PPGR2'!$F55))</f>
        <v>#REF!</v>
      </c>
      <c r="C87" s="233"/>
      <c r="D87" s="233" t="e">
        <f>IF('Formulario PPGR2'!$G55="","",'Formulario PPGR1'!#REF!)</f>
        <v>#REF!</v>
      </c>
      <c r="E87" s="233" t="e">
        <f>IF('Formulario PPGR2'!$G55="","",'Formulario PPGR1'!#REF!)</f>
        <v>#REF!</v>
      </c>
      <c r="F87" s="233" t="e">
        <f>IF('Formulario PPGR2'!$G55="","",'Formulario PPGR1'!#REF!)</f>
        <v>#REF!</v>
      </c>
      <c r="G87" s="233" t="s">
        <v>167</v>
      </c>
      <c r="H87" s="667" t="s">
        <v>566</v>
      </c>
      <c r="I87" s="666" t="s">
        <v>567</v>
      </c>
      <c r="J87" s="667"/>
      <c r="K87" s="667">
        <v>1</v>
      </c>
      <c r="L87" s="667"/>
      <c r="M87" s="667"/>
      <c r="N87" s="667">
        <v>1</v>
      </c>
      <c r="O87" s="667"/>
      <c r="P87" s="667"/>
      <c r="Q87" s="667">
        <v>1</v>
      </c>
      <c r="R87" s="667"/>
      <c r="S87" s="667"/>
      <c r="T87" s="667">
        <v>1</v>
      </c>
      <c r="U87" s="667"/>
      <c r="V87" s="673">
        <f>SUM(Tabla2[[#This Row],[Ene]:[Dic]])</f>
        <v>4</v>
      </c>
      <c r="W87" s="668" t="s">
        <v>381</v>
      </c>
      <c r="X87" s="668" t="s">
        <v>380</v>
      </c>
      <c r="Y87" s="666"/>
      <c r="Z87" s="666" t="s">
        <v>163</v>
      </c>
      <c r="AA87" s="679" t="s">
        <v>568</v>
      </c>
      <c r="AB87" s="261"/>
      <c r="AC87" s="261"/>
      <c r="AD87" s="261"/>
      <c r="AE87" s="261"/>
      <c r="AF87" s="261"/>
      <c r="AG87" s="261"/>
      <c r="AH87" s="261"/>
      <c r="AI87" s="261"/>
      <c r="AJ87" s="261"/>
      <c r="AK87" s="261"/>
      <c r="AL87" s="261"/>
      <c r="AM87" s="261"/>
      <c r="AN87" s="261"/>
      <c r="AO87" s="261"/>
      <c r="AP87" s="261"/>
      <c r="AQ87" s="261"/>
      <c r="AR87" s="261"/>
      <c r="AS87" s="261"/>
      <c r="AT87" s="261"/>
      <c r="AU87" s="261"/>
      <c r="AV87" s="261"/>
      <c r="AW87" s="261"/>
      <c r="AX87" s="261"/>
      <c r="AY87" s="261"/>
      <c r="AZ87" s="261"/>
      <c r="BA87" s="261"/>
    </row>
    <row r="88" spans="2:53" s="262" customFormat="1" ht="36" x14ac:dyDescent="0.3">
      <c r="B88" s="233" t="e">
        <f>IF('Formulario PPGR2'!$G56="","",CONCATENATE('Formulario PPGR2'!$C56,".",'Formulario PPGR2'!$D56,".",'Formulario PPGR2'!$E56,".",'Formulario PPGR2'!$F56))</f>
        <v>#REF!</v>
      </c>
      <c r="C88" s="233"/>
      <c r="D88" s="233" t="e">
        <f>IF('Formulario PPGR2'!$G56="","",'Formulario PPGR1'!#REF!)</f>
        <v>#REF!</v>
      </c>
      <c r="E88" s="233" t="e">
        <f>IF('Formulario PPGR2'!$G56="","",'Formulario PPGR1'!#REF!)</f>
        <v>#REF!</v>
      </c>
      <c r="F88" s="233" t="e">
        <f>IF('Formulario PPGR2'!$G56="","",'Formulario PPGR1'!#REF!)</f>
        <v>#REF!</v>
      </c>
      <c r="G88" s="233" t="s">
        <v>167</v>
      </c>
      <c r="H88" s="667" t="s">
        <v>569</v>
      </c>
      <c r="I88" s="666" t="s">
        <v>570</v>
      </c>
      <c r="J88" s="667"/>
      <c r="K88" s="667"/>
      <c r="L88" s="667">
        <v>1</v>
      </c>
      <c r="M88" s="667"/>
      <c r="N88" s="667"/>
      <c r="O88" s="667"/>
      <c r="P88" s="667">
        <v>1</v>
      </c>
      <c r="Q88" s="667"/>
      <c r="R88" s="667">
        <v>1</v>
      </c>
      <c r="S88" s="667"/>
      <c r="T88" s="667"/>
      <c r="U88" s="667"/>
      <c r="V88" s="673">
        <f>SUM(Tabla2[[#This Row],[Ene]:[Dic]])</f>
        <v>3</v>
      </c>
      <c r="W88" s="668" t="s">
        <v>381</v>
      </c>
      <c r="X88" s="668" t="s">
        <v>380</v>
      </c>
      <c r="Y88" s="666"/>
      <c r="Z88" s="666" t="s">
        <v>163</v>
      </c>
      <c r="AA88" s="679" t="s">
        <v>568</v>
      </c>
      <c r="AB88" s="261"/>
      <c r="AC88" s="261"/>
      <c r="AD88" s="261"/>
      <c r="AE88" s="261"/>
      <c r="AF88" s="261"/>
      <c r="AG88" s="261"/>
      <c r="AH88" s="261"/>
      <c r="AI88" s="261"/>
      <c r="AJ88" s="261"/>
      <c r="AK88" s="261"/>
      <c r="AL88" s="261"/>
      <c r="AM88" s="261"/>
      <c r="AN88" s="261"/>
      <c r="AO88" s="261"/>
      <c r="AP88" s="261"/>
      <c r="AQ88" s="261"/>
      <c r="AR88" s="261"/>
      <c r="AS88" s="261"/>
      <c r="AT88" s="261"/>
      <c r="AU88" s="261"/>
      <c r="AV88" s="261"/>
      <c r="AW88" s="261"/>
      <c r="AX88" s="261"/>
      <c r="AY88" s="261"/>
      <c r="AZ88" s="261"/>
      <c r="BA88" s="261"/>
    </row>
    <row r="89" spans="2:53" s="262" customFormat="1" ht="72" x14ac:dyDescent="0.3">
      <c r="B89" s="233" t="e">
        <f>IF('Formulario PPGR2'!$G57="","",CONCATENATE('Formulario PPGR2'!$C57,".",'Formulario PPGR2'!$D57,".",'Formulario PPGR2'!$E57,".",'Formulario PPGR2'!$F57))</f>
        <v>#REF!</v>
      </c>
      <c r="C89" s="233"/>
      <c r="D89" s="233" t="e">
        <f>IF('Formulario PPGR2'!$G57="","",'Formulario PPGR1'!#REF!)</f>
        <v>#REF!</v>
      </c>
      <c r="E89" s="233" t="e">
        <f>IF('Formulario PPGR2'!$G57="","",'Formulario PPGR1'!#REF!)</f>
        <v>#REF!</v>
      </c>
      <c r="F89" s="233" t="e">
        <f>IF('Formulario PPGR2'!$G57="","",'Formulario PPGR1'!#REF!)</f>
        <v>#REF!</v>
      </c>
      <c r="G89" s="233" t="s">
        <v>167</v>
      </c>
      <c r="H89" s="667" t="s">
        <v>571</v>
      </c>
      <c r="I89" s="666" t="s">
        <v>572</v>
      </c>
      <c r="J89" s="667"/>
      <c r="K89" s="667"/>
      <c r="L89" s="667"/>
      <c r="M89" s="667"/>
      <c r="N89" s="667"/>
      <c r="O89" s="667">
        <v>1</v>
      </c>
      <c r="P89" s="667"/>
      <c r="Q89" s="667"/>
      <c r="R89" s="667"/>
      <c r="S89" s="667">
        <v>2</v>
      </c>
      <c r="T89" s="667"/>
      <c r="U89" s="667"/>
      <c r="V89" s="673">
        <f>SUM(Tabla2[[#This Row],[Ene]:[Dic]])</f>
        <v>3</v>
      </c>
      <c r="W89" s="668" t="s">
        <v>381</v>
      </c>
      <c r="X89" s="668" t="s">
        <v>380</v>
      </c>
      <c r="Y89" s="666"/>
      <c r="Z89" s="666" t="s">
        <v>163</v>
      </c>
      <c r="AA89" s="679" t="s">
        <v>568</v>
      </c>
      <c r="AB89" s="261"/>
      <c r="AC89" s="261"/>
      <c r="AD89" s="261"/>
      <c r="AE89" s="261"/>
      <c r="AF89" s="261"/>
      <c r="AG89" s="261"/>
      <c r="AH89" s="261"/>
      <c r="AI89" s="261"/>
      <c r="AJ89" s="261"/>
      <c r="AK89" s="261"/>
      <c r="AL89" s="261"/>
      <c r="AM89" s="261"/>
      <c r="AN89" s="261"/>
      <c r="AO89" s="261"/>
      <c r="AP89" s="261"/>
      <c r="AQ89" s="261"/>
      <c r="AR89" s="261"/>
      <c r="AS89" s="261"/>
      <c r="AT89" s="261"/>
      <c r="AU89" s="261"/>
      <c r="AV89" s="261"/>
      <c r="AW89" s="261"/>
      <c r="AX89" s="261"/>
      <c r="AY89" s="261"/>
      <c r="AZ89" s="261"/>
      <c r="BA89" s="261"/>
    </row>
    <row r="90" spans="2:53" s="262" customFormat="1" ht="54" x14ac:dyDescent="0.3">
      <c r="B90" s="233" t="e">
        <f>IF('Formulario PPGR2'!$G71="","",CONCATENATE('Formulario PPGR2'!$C71,".",'Formulario PPGR2'!$D71,".",'Formulario PPGR2'!$E71,".",'Formulario PPGR2'!$F71))</f>
        <v>#REF!</v>
      </c>
      <c r="C90" s="233"/>
      <c r="D90" s="233" t="e">
        <f>IF('Formulario PPGR2'!$G71="","",'Formulario PPGR1'!#REF!)</f>
        <v>#REF!</v>
      </c>
      <c r="E90" s="233" t="e">
        <f>IF('Formulario PPGR2'!$G71="","",'Formulario PPGR1'!#REF!)</f>
        <v>#REF!</v>
      </c>
      <c r="F90" s="233" t="e">
        <f>IF('Formulario PPGR2'!$G71="","",'Formulario PPGR1'!#REF!)</f>
        <v>#REF!</v>
      </c>
      <c r="G90" s="233" t="s">
        <v>573</v>
      </c>
      <c r="H90" s="667" t="s">
        <v>574</v>
      </c>
      <c r="I90" s="666" t="s">
        <v>575</v>
      </c>
      <c r="J90" s="667"/>
      <c r="K90" s="667"/>
      <c r="L90" s="667">
        <v>1</v>
      </c>
      <c r="M90" s="667"/>
      <c r="N90" s="667"/>
      <c r="O90" s="667"/>
      <c r="P90" s="667"/>
      <c r="Q90" s="667"/>
      <c r="R90" s="667"/>
      <c r="S90" s="667"/>
      <c r="T90" s="667"/>
      <c r="U90" s="667"/>
      <c r="V90" s="673">
        <f>SUM(Tabla2[[#This Row],[Ene]:[Dic]])</f>
        <v>1</v>
      </c>
      <c r="W90" s="668" t="s">
        <v>380</v>
      </c>
      <c r="X90" s="668" t="s">
        <v>381</v>
      </c>
      <c r="Y90" s="666"/>
      <c r="Z90" s="666" t="s">
        <v>163</v>
      </c>
      <c r="AA90" s="679" t="s">
        <v>568</v>
      </c>
      <c r="AB90" s="261"/>
      <c r="AC90" s="261"/>
      <c r="AD90" s="261"/>
      <c r="AE90" s="261"/>
      <c r="AF90" s="261"/>
      <c r="AG90" s="261"/>
      <c r="AH90" s="261"/>
      <c r="AI90" s="261"/>
      <c r="AJ90" s="261"/>
      <c r="AK90" s="261"/>
      <c r="AL90" s="261"/>
      <c r="AM90" s="261"/>
      <c r="AN90" s="261"/>
      <c r="AO90" s="261"/>
      <c r="AP90" s="261"/>
      <c r="AQ90" s="261"/>
      <c r="AR90" s="261"/>
      <c r="AS90" s="261"/>
      <c r="AT90" s="261"/>
      <c r="AU90" s="261"/>
      <c r="AV90" s="261"/>
      <c r="AW90" s="261"/>
      <c r="AX90" s="261"/>
      <c r="AY90" s="261"/>
      <c r="AZ90" s="261"/>
      <c r="BA90" s="261"/>
    </row>
    <row r="91" spans="2:53" s="262" customFormat="1" ht="66" x14ac:dyDescent="0.3">
      <c r="B91" s="233" t="e">
        <f>IF('Formulario PPGR2'!$G72="","",CONCATENATE('Formulario PPGR2'!$C72,".",'Formulario PPGR2'!$D72,".",'Formulario PPGR2'!$E72,".",'Formulario PPGR2'!$F72))</f>
        <v>#REF!</v>
      </c>
      <c r="C91" s="233"/>
      <c r="D91" s="233" t="e">
        <f>IF('Formulario PPGR2'!$G72="","",'Formulario PPGR1'!#REF!)</f>
        <v>#REF!</v>
      </c>
      <c r="E91" s="233" t="e">
        <f>IF('Formulario PPGR2'!$G72="","",'Formulario PPGR1'!#REF!)</f>
        <v>#REF!</v>
      </c>
      <c r="F91" s="233" t="e">
        <f>IF('Formulario PPGR2'!$G72="","",'Formulario PPGR1'!#REF!)</f>
        <v>#REF!</v>
      </c>
      <c r="G91" s="233" t="s">
        <v>183</v>
      </c>
      <c r="H91" s="667" t="s">
        <v>576</v>
      </c>
      <c r="I91" s="666" t="s">
        <v>577</v>
      </c>
      <c r="J91" s="667"/>
      <c r="K91" s="667"/>
      <c r="L91" s="667">
        <v>1</v>
      </c>
      <c r="M91" s="667"/>
      <c r="N91" s="667"/>
      <c r="O91" s="667">
        <v>1</v>
      </c>
      <c r="P91" s="667"/>
      <c r="Q91" s="667"/>
      <c r="R91" s="667">
        <v>1</v>
      </c>
      <c r="S91" s="667"/>
      <c r="T91" s="667"/>
      <c r="U91" s="667">
        <v>1</v>
      </c>
      <c r="V91" s="673">
        <f>SUM(Tabla2[[#This Row],[Ene]:[Dic]])</f>
        <v>4</v>
      </c>
      <c r="W91" s="668" t="s">
        <v>381</v>
      </c>
      <c r="X91" s="668" t="s">
        <v>497</v>
      </c>
      <c r="Y91" s="666"/>
      <c r="Z91" s="666" t="s">
        <v>163</v>
      </c>
      <c r="AA91" s="679" t="s">
        <v>568</v>
      </c>
      <c r="AB91" s="261"/>
      <c r="AC91" s="261"/>
      <c r="AD91" s="261"/>
      <c r="AE91" s="261"/>
      <c r="AF91" s="261"/>
      <c r="AG91" s="261"/>
      <c r="AH91" s="261"/>
      <c r="AI91" s="261"/>
      <c r="AJ91" s="261"/>
      <c r="AK91" s="261"/>
      <c r="AL91" s="261"/>
      <c r="AM91" s="261"/>
      <c r="AN91" s="261"/>
      <c r="AO91" s="261"/>
      <c r="AP91" s="261"/>
      <c r="AQ91" s="261"/>
      <c r="AR91" s="261"/>
      <c r="AS91" s="261"/>
      <c r="AT91" s="261"/>
      <c r="AU91" s="261"/>
      <c r="AV91" s="261"/>
      <c r="AW91" s="261"/>
      <c r="AX91" s="261"/>
      <c r="AY91" s="261"/>
      <c r="AZ91" s="261"/>
      <c r="BA91" s="261"/>
    </row>
    <row r="92" spans="2:53" s="262" customFormat="1" ht="66" x14ac:dyDescent="0.3">
      <c r="B92" s="233" t="e">
        <f>IF('Formulario PPGR2'!$G73="","",CONCATENATE('Formulario PPGR2'!$C73,".",'Formulario PPGR2'!$D73,".",'Formulario PPGR2'!$E73,".",'Formulario PPGR2'!$F73))</f>
        <v>#REF!</v>
      </c>
      <c r="C92" s="233"/>
      <c r="D92" s="233" t="e">
        <f>IF('Formulario PPGR2'!$G73="","",'Formulario PPGR1'!#REF!)</f>
        <v>#REF!</v>
      </c>
      <c r="E92" s="233" t="e">
        <f>IF('Formulario PPGR2'!$G73="","",'Formulario PPGR1'!#REF!)</f>
        <v>#REF!</v>
      </c>
      <c r="F92" s="233" t="e">
        <f>IF('Formulario PPGR2'!$G73="","",'Formulario PPGR1'!#REF!)</f>
        <v>#REF!</v>
      </c>
      <c r="G92" s="233" t="s">
        <v>578</v>
      </c>
      <c r="H92" s="667" t="s">
        <v>579</v>
      </c>
      <c r="I92" s="666" t="s">
        <v>580</v>
      </c>
      <c r="J92" s="667">
        <v>1</v>
      </c>
      <c r="K92" s="667"/>
      <c r="L92" s="667"/>
      <c r="M92" s="667">
        <v>1</v>
      </c>
      <c r="N92" s="667"/>
      <c r="O92" s="667"/>
      <c r="P92" s="667">
        <v>1</v>
      </c>
      <c r="Q92" s="667"/>
      <c r="R92" s="667"/>
      <c r="S92" s="667"/>
      <c r="T92" s="667"/>
      <c r="U92" s="667"/>
      <c r="V92" s="673">
        <f>SUM(Tabla2[[#This Row],[Ene]:[Dic]])</f>
        <v>3</v>
      </c>
      <c r="W92" s="668" t="s">
        <v>381</v>
      </c>
      <c r="X92" s="668" t="s">
        <v>380</v>
      </c>
      <c r="Y92" s="666"/>
      <c r="Z92" s="666" t="s">
        <v>163</v>
      </c>
      <c r="AA92" s="679" t="s">
        <v>568</v>
      </c>
      <c r="AB92" s="261"/>
      <c r="AC92" s="261"/>
      <c r="AD92" s="261"/>
      <c r="AE92" s="261"/>
      <c r="AF92" s="261"/>
      <c r="AG92" s="261"/>
      <c r="AH92" s="261"/>
      <c r="AI92" s="261"/>
      <c r="AJ92" s="261"/>
      <c r="AK92" s="261"/>
      <c r="AL92" s="261"/>
      <c r="AM92" s="261"/>
      <c r="AN92" s="261"/>
      <c r="AO92" s="261"/>
      <c r="AP92" s="261"/>
      <c r="AQ92" s="261"/>
      <c r="AR92" s="261"/>
      <c r="AS92" s="261"/>
      <c r="AT92" s="261"/>
      <c r="AU92" s="261"/>
      <c r="AV92" s="261"/>
      <c r="AW92" s="261"/>
      <c r="AX92" s="261"/>
      <c r="AY92" s="261"/>
      <c r="AZ92" s="261"/>
      <c r="BA92" s="261"/>
    </row>
    <row r="93" spans="2:53" s="262" customFormat="1" ht="379.2" customHeight="1" x14ac:dyDescent="0.3">
      <c r="B93" s="233" t="e">
        <f>IF('Formulario PPGR2'!$G74="","",CONCATENATE('Formulario PPGR2'!$C74,".",'Formulario PPGR2'!$D74,".",'Formulario PPGR2'!$E74,".",'Formulario PPGR2'!$F74))</f>
        <v>#REF!</v>
      </c>
      <c r="C93" s="233"/>
      <c r="D93" s="233" t="e">
        <f>IF('Formulario PPGR2'!$G74="","",'Formulario PPGR1'!#REF!)</f>
        <v>#REF!</v>
      </c>
      <c r="E93" s="233" t="e">
        <f>IF('Formulario PPGR2'!$G74="","",'Formulario PPGR1'!#REF!)</f>
        <v>#REF!</v>
      </c>
      <c r="F93" s="233" t="e">
        <f>IF('Formulario PPGR2'!$G74="","",'Formulario PPGR1'!#REF!)</f>
        <v>#REF!</v>
      </c>
      <c r="G93" s="233" t="s">
        <v>581</v>
      </c>
      <c r="H93" s="667" t="s">
        <v>582</v>
      </c>
      <c r="I93" s="666" t="s">
        <v>583</v>
      </c>
      <c r="J93" s="667"/>
      <c r="K93" s="667"/>
      <c r="L93" s="667">
        <v>1</v>
      </c>
      <c r="M93" s="667"/>
      <c r="N93" s="667"/>
      <c r="O93" s="667">
        <v>1</v>
      </c>
      <c r="P93" s="667"/>
      <c r="Q93" s="667"/>
      <c r="R93" s="667">
        <v>1</v>
      </c>
      <c r="S93" s="667"/>
      <c r="T93" s="667"/>
      <c r="U93" s="667"/>
      <c r="V93" s="673">
        <f>SUM(Tabla2[[#This Row],[Ene]:[Dic]])</f>
        <v>3</v>
      </c>
      <c r="W93" s="668" t="s">
        <v>381</v>
      </c>
      <c r="X93" s="668" t="s">
        <v>380</v>
      </c>
      <c r="Y93" s="666"/>
      <c r="Z93" s="666" t="s">
        <v>163</v>
      </c>
      <c r="AA93" s="679" t="s">
        <v>568</v>
      </c>
      <c r="AB93" s="261"/>
      <c r="AC93" s="261"/>
      <c r="AD93" s="261"/>
      <c r="AE93" s="261"/>
      <c r="AF93" s="261"/>
      <c r="AG93" s="261"/>
      <c r="AH93" s="261"/>
      <c r="AI93" s="261"/>
      <c r="AJ93" s="261"/>
      <c r="AK93" s="261"/>
      <c r="AL93" s="261"/>
      <c r="AM93" s="261"/>
      <c r="AN93" s="261"/>
      <c r="AO93" s="261"/>
      <c r="AP93" s="261"/>
      <c r="AQ93" s="261"/>
      <c r="AR93" s="261"/>
      <c r="AS93" s="261"/>
      <c r="AT93" s="261"/>
      <c r="AU93" s="261"/>
      <c r="AV93" s="261"/>
      <c r="AW93" s="261"/>
      <c r="AX93" s="261"/>
      <c r="AY93" s="261"/>
      <c r="AZ93" s="261"/>
      <c r="BA93" s="261"/>
    </row>
    <row r="94" spans="2:53" s="262" customFormat="1" ht="366" customHeight="1" x14ac:dyDescent="0.3">
      <c r="B94" s="233" t="e">
        <f>IF('Formulario PPGR2'!$G75="","",CONCATENATE('Formulario PPGR2'!$C75,".",'Formulario PPGR2'!$D75,".",'Formulario PPGR2'!$E75,".",'Formulario PPGR2'!$F75))</f>
        <v>#REF!</v>
      </c>
      <c r="C94" s="233"/>
      <c r="D94" s="233" t="e">
        <f>IF('Formulario PPGR2'!$G75="","",'Formulario PPGR1'!#REF!)</f>
        <v>#REF!</v>
      </c>
      <c r="E94" s="233" t="e">
        <f>IF('Formulario PPGR2'!$G75="","",'Formulario PPGR1'!#REF!)</f>
        <v>#REF!</v>
      </c>
      <c r="F94" s="233" t="e">
        <f>IF('Formulario PPGR2'!$G75="","",'Formulario PPGR1'!#REF!)</f>
        <v>#REF!</v>
      </c>
      <c r="G94" s="233" t="s">
        <v>584</v>
      </c>
      <c r="H94" s="667" t="s">
        <v>585</v>
      </c>
      <c r="I94" s="666" t="s">
        <v>586</v>
      </c>
      <c r="J94" s="667"/>
      <c r="K94" s="667">
        <v>1</v>
      </c>
      <c r="L94" s="667"/>
      <c r="M94" s="667"/>
      <c r="N94" s="667"/>
      <c r="O94" s="667"/>
      <c r="P94" s="667">
        <v>1</v>
      </c>
      <c r="Q94" s="667"/>
      <c r="R94" s="667"/>
      <c r="S94" s="667"/>
      <c r="T94" s="667">
        <v>1</v>
      </c>
      <c r="U94" s="667"/>
      <c r="V94" s="673">
        <f>SUM(Tabla2[[#This Row],[Ene]:[Dic]])</f>
        <v>3</v>
      </c>
      <c r="W94" s="668" t="s">
        <v>381</v>
      </c>
      <c r="X94" s="668" t="s">
        <v>380</v>
      </c>
      <c r="Y94" s="666"/>
      <c r="Z94" s="666" t="s">
        <v>163</v>
      </c>
      <c r="AA94" s="679" t="s">
        <v>568</v>
      </c>
      <c r="AB94" s="261"/>
      <c r="AC94" s="261"/>
      <c r="AD94" s="261"/>
      <c r="AE94" s="261"/>
      <c r="AF94" s="261"/>
      <c r="AG94" s="261"/>
      <c r="AH94" s="261"/>
      <c r="AI94" s="261"/>
      <c r="AJ94" s="261"/>
      <c r="AK94" s="261"/>
      <c r="AL94" s="261"/>
      <c r="AM94" s="261"/>
      <c r="AN94" s="261"/>
      <c r="AO94" s="261"/>
      <c r="AP94" s="261"/>
      <c r="AQ94" s="261"/>
      <c r="AR94" s="261"/>
      <c r="AS94" s="261"/>
      <c r="AT94" s="261"/>
      <c r="AU94" s="261"/>
      <c r="AV94" s="261"/>
      <c r="AW94" s="261"/>
      <c r="AX94" s="261"/>
      <c r="AY94" s="261"/>
      <c r="AZ94" s="261"/>
      <c r="BA94" s="261"/>
    </row>
    <row r="95" spans="2:53" s="262" customFormat="1" ht="66" x14ac:dyDescent="0.3">
      <c r="B95" s="233" t="e">
        <f>IF('Formulario PPGR2'!$G76="","",CONCATENATE('Formulario PPGR2'!$C76,".",'Formulario PPGR2'!$D76,".",'Formulario PPGR2'!$E76,".",'Formulario PPGR2'!$F76))</f>
        <v>#REF!</v>
      </c>
      <c r="C95" s="233"/>
      <c r="D95" s="233" t="e">
        <f>IF('Formulario PPGR2'!$G76="","",'Formulario PPGR1'!#REF!)</f>
        <v>#REF!</v>
      </c>
      <c r="E95" s="233" t="e">
        <f>IF('Formulario PPGR2'!$G76="","",'Formulario PPGR1'!#REF!)</f>
        <v>#REF!</v>
      </c>
      <c r="F95" s="233" t="e">
        <f>IF('Formulario PPGR2'!$G76="","",'Formulario PPGR1'!#REF!)</f>
        <v>#REF!</v>
      </c>
      <c r="G95" s="233" t="s">
        <v>587</v>
      </c>
      <c r="H95" s="667" t="s">
        <v>588</v>
      </c>
      <c r="I95" s="666" t="s">
        <v>589</v>
      </c>
      <c r="J95" s="667"/>
      <c r="K95" s="667"/>
      <c r="L95" s="667">
        <v>1</v>
      </c>
      <c r="M95" s="667"/>
      <c r="N95" s="667"/>
      <c r="O95" s="667">
        <v>1</v>
      </c>
      <c r="P95" s="667"/>
      <c r="Q95" s="667"/>
      <c r="R95" s="667">
        <v>1</v>
      </c>
      <c r="S95" s="667"/>
      <c r="T95" s="667"/>
      <c r="U95" s="667">
        <v>1</v>
      </c>
      <c r="V95" s="673">
        <f>SUM(Tabla2[[#This Row],[Ene]:[Dic]])</f>
        <v>4</v>
      </c>
      <c r="W95" s="668" t="s">
        <v>381</v>
      </c>
      <c r="X95" s="668" t="s">
        <v>497</v>
      </c>
      <c r="Y95" s="666"/>
      <c r="Z95" s="666" t="s">
        <v>163</v>
      </c>
      <c r="AA95" s="679" t="s">
        <v>568</v>
      </c>
      <c r="AB95" s="261"/>
      <c r="AC95" s="261"/>
      <c r="AD95" s="261"/>
      <c r="AE95" s="261"/>
      <c r="AF95" s="261"/>
      <c r="AG95" s="261"/>
      <c r="AH95" s="261"/>
      <c r="AI95" s="261"/>
      <c r="AJ95" s="261"/>
      <c r="AK95" s="261"/>
      <c r="AL95" s="261"/>
      <c r="AM95" s="261"/>
      <c r="AN95" s="261"/>
      <c r="AO95" s="261"/>
      <c r="AP95" s="261"/>
      <c r="AQ95" s="261"/>
      <c r="AR95" s="261"/>
      <c r="AS95" s="261"/>
      <c r="AT95" s="261"/>
      <c r="AU95" s="261"/>
      <c r="AV95" s="261"/>
      <c r="AW95" s="261"/>
      <c r="AX95" s="261"/>
      <c r="AY95" s="261"/>
      <c r="AZ95" s="261"/>
      <c r="BA95" s="261"/>
    </row>
    <row r="96" spans="2:53" s="262" customFormat="1" ht="66" x14ac:dyDescent="0.3">
      <c r="B96" s="233" t="e">
        <f>IF('Formulario PPGR2'!$G77="","",CONCATENATE('Formulario PPGR2'!$C77,".",'Formulario PPGR2'!$D77,".",'Formulario PPGR2'!$E77,".",'Formulario PPGR2'!$F77))</f>
        <v>#REF!</v>
      </c>
      <c r="C96" s="233"/>
      <c r="D96" s="233" t="e">
        <f>IF('Formulario PPGR2'!$G77="","",'Formulario PPGR1'!#REF!)</f>
        <v>#REF!</v>
      </c>
      <c r="E96" s="233" t="e">
        <f>IF('Formulario PPGR2'!$G77="","",'Formulario PPGR1'!#REF!)</f>
        <v>#REF!</v>
      </c>
      <c r="F96" s="233" t="e">
        <f>IF('Formulario PPGR2'!$G77="","",'Formulario PPGR1'!#REF!)</f>
        <v>#REF!</v>
      </c>
      <c r="G96" s="233" t="s">
        <v>590</v>
      </c>
      <c r="H96" s="667" t="s">
        <v>591</v>
      </c>
      <c r="I96" s="666" t="s">
        <v>592</v>
      </c>
      <c r="J96" s="667"/>
      <c r="K96" s="667">
        <v>1</v>
      </c>
      <c r="L96" s="667"/>
      <c r="M96" s="667"/>
      <c r="N96" s="667">
        <v>1</v>
      </c>
      <c r="O96" s="667"/>
      <c r="P96" s="667"/>
      <c r="Q96" s="667">
        <v>1</v>
      </c>
      <c r="R96" s="667"/>
      <c r="S96" s="667"/>
      <c r="T96" s="667">
        <v>1</v>
      </c>
      <c r="U96" s="667"/>
      <c r="V96" s="673">
        <f>SUM(Tabla2[[#This Row],[Ene]:[Dic]])</f>
        <v>4</v>
      </c>
      <c r="W96" s="668" t="s">
        <v>381</v>
      </c>
      <c r="X96" s="668" t="s">
        <v>380</v>
      </c>
      <c r="Y96" s="666"/>
      <c r="Z96" s="666" t="s">
        <v>163</v>
      </c>
      <c r="AA96" s="679" t="s">
        <v>568</v>
      </c>
      <c r="AB96" s="261"/>
      <c r="AC96" s="261"/>
      <c r="AD96" s="261"/>
      <c r="AE96" s="261"/>
      <c r="AF96" s="261"/>
      <c r="AG96" s="261"/>
      <c r="AH96" s="261"/>
      <c r="AI96" s="261"/>
      <c r="AJ96" s="261"/>
      <c r="AK96" s="261"/>
      <c r="AL96" s="261"/>
      <c r="AM96" s="261"/>
      <c r="AN96" s="261"/>
      <c r="AO96" s="261"/>
      <c r="AP96" s="261"/>
      <c r="AQ96" s="261"/>
      <c r="AR96" s="261"/>
      <c r="AS96" s="261"/>
      <c r="AT96" s="261"/>
      <c r="AU96" s="261"/>
      <c r="AV96" s="261"/>
      <c r="AW96" s="261"/>
      <c r="AX96" s="261"/>
      <c r="AY96" s="261"/>
      <c r="AZ96" s="261"/>
      <c r="BA96" s="261"/>
    </row>
    <row r="97" spans="1:53" s="262" customFormat="1" ht="72" x14ac:dyDescent="0.3">
      <c r="B97" s="233" t="e">
        <f>IF('Formulario PPGR2'!$G78="","",CONCATENATE('Formulario PPGR2'!$C78,".",'Formulario PPGR2'!$D78,".",'Formulario PPGR2'!$E78,".",'Formulario PPGR2'!$F78))</f>
        <v>#REF!</v>
      </c>
      <c r="C97" s="233"/>
      <c r="D97" s="233" t="e">
        <f>IF('Formulario PPGR2'!$G78="","",'Formulario PPGR1'!#REF!)</f>
        <v>#REF!</v>
      </c>
      <c r="E97" s="233" t="e">
        <f>IF('Formulario PPGR2'!$G78="","",'Formulario PPGR1'!#REF!)</f>
        <v>#REF!</v>
      </c>
      <c r="F97" s="233" t="e">
        <f>IF('Formulario PPGR2'!$G78="","",'Formulario PPGR1'!#REF!)</f>
        <v>#REF!</v>
      </c>
      <c r="G97" s="233" t="s">
        <v>188</v>
      </c>
      <c r="H97" s="667" t="s">
        <v>593</v>
      </c>
      <c r="I97" s="666" t="s">
        <v>594</v>
      </c>
      <c r="J97" s="667"/>
      <c r="K97" s="667"/>
      <c r="L97" s="667">
        <v>5</v>
      </c>
      <c r="M97" s="667">
        <v>5</v>
      </c>
      <c r="N97" s="667">
        <v>5</v>
      </c>
      <c r="O97" s="667">
        <v>5</v>
      </c>
      <c r="P97" s="667">
        <v>5</v>
      </c>
      <c r="Q97" s="667">
        <v>5</v>
      </c>
      <c r="R97" s="667">
        <v>5</v>
      </c>
      <c r="S97" s="667">
        <v>5</v>
      </c>
      <c r="T97" s="667">
        <v>5</v>
      </c>
      <c r="U97" s="667">
        <v>5</v>
      </c>
      <c r="V97" s="673">
        <f>SUM(Tabla2[[#This Row],[Ene]:[Dic]])</f>
        <v>50</v>
      </c>
      <c r="W97" s="668" t="s">
        <v>381</v>
      </c>
      <c r="X97" s="668" t="s">
        <v>380</v>
      </c>
      <c r="Y97" s="666"/>
      <c r="Z97" s="666" t="s">
        <v>163</v>
      </c>
      <c r="AA97" s="679" t="s">
        <v>595</v>
      </c>
      <c r="AB97" s="261"/>
      <c r="AC97" s="261"/>
      <c r="AD97" s="261"/>
      <c r="AE97" s="261"/>
      <c r="AF97" s="261"/>
      <c r="AG97" s="261"/>
      <c r="AH97" s="261"/>
      <c r="AI97" s="261"/>
      <c r="AJ97" s="261"/>
      <c r="AK97" s="261"/>
      <c r="AL97" s="261"/>
      <c r="AM97" s="261"/>
      <c r="AN97" s="261"/>
      <c r="AO97" s="261"/>
      <c r="AP97" s="261"/>
      <c r="AQ97" s="261"/>
      <c r="AR97" s="261"/>
      <c r="AS97" s="261"/>
      <c r="AT97" s="261"/>
      <c r="AU97" s="261"/>
      <c r="AV97" s="261"/>
      <c r="AW97" s="261"/>
      <c r="AX97" s="261"/>
      <c r="AY97" s="261"/>
      <c r="AZ97" s="261"/>
      <c r="BA97" s="261"/>
    </row>
    <row r="98" spans="1:53" s="262" customFormat="1" ht="66" x14ac:dyDescent="0.3">
      <c r="B98" s="233" t="e">
        <f>IF('Formulario PPGR2'!$G79="","",CONCATENATE('Formulario PPGR2'!$C79,".",'Formulario PPGR2'!$D79,".",'Formulario PPGR2'!$E79,".",'Formulario PPGR2'!$F79))</f>
        <v>#REF!</v>
      </c>
      <c r="C98" s="233"/>
      <c r="D98" s="233" t="e">
        <f>IF('Formulario PPGR2'!$G79="","",'Formulario PPGR1'!#REF!)</f>
        <v>#REF!</v>
      </c>
      <c r="E98" s="233" t="e">
        <f>IF('Formulario PPGR2'!$G79="","",'Formulario PPGR1'!#REF!)</f>
        <v>#REF!</v>
      </c>
      <c r="F98" s="233" t="e">
        <f>IF('Formulario PPGR2'!$G79="","",'Formulario PPGR1'!#REF!)</f>
        <v>#REF!</v>
      </c>
      <c r="G98" s="233" t="s">
        <v>596</v>
      </c>
      <c r="H98" s="667" t="s">
        <v>597</v>
      </c>
      <c r="I98" s="666" t="s">
        <v>598</v>
      </c>
      <c r="J98" s="667"/>
      <c r="K98" s="667"/>
      <c r="L98" s="667">
        <v>4</v>
      </c>
      <c r="M98" s="667"/>
      <c r="N98" s="667"/>
      <c r="O98" s="667">
        <v>4</v>
      </c>
      <c r="P98" s="667"/>
      <c r="Q98" s="667"/>
      <c r="R98" s="667">
        <v>4</v>
      </c>
      <c r="S98" s="667"/>
      <c r="T98" s="667"/>
      <c r="U98" s="667">
        <v>4</v>
      </c>
      <c r="V98" s="673">
        <f>SUM(Tabla2[[#This Row],[Ene]:[Dic]])</f>
        <v>16</v>
      </c>
      <c r="W98" s="668" t="s">
        <v>384</v>
      </c>
      <c r="X98" s="668"/>
      <c r="Y98" s="666"/>
      <c r="Z98" s="666" t="s">
        <v>163</v>
      </c>
      <c r="AA98" s="679" t="s">
        <v>595</v>
      </c>
      <c r="AB98" s="261"/>
      <c r="AC98" s="261"/>
      <c r="AD98" s="261"/>
      <c r="AE98" s="261"/>
      <c r="AF98" s="261"/>
      <c r="AG98" s="261"/>
      <c r="AH98" s="261"/>
      <c r="AI98" s="261"/>
      <c r="AJ98" s="261"/>
      <c r="AK98" s="261"/>
      <c r="AL98" s="261"/>
      <c r="AM98" s="261"/>
      <c r="AN98" s="261"/>
      <c r="AO98" s="261"/>
      <c r="AP98" s="261"/>
      <c r="AQ98" s="261"/>
      <c r="AR98" s="261"/>
      <c r="AS98" s="261"/>
      <c r="AT98" s="261"/>
      <c r="AU98" s="261"/>
      <c r="AV98" s="261"/>
      <c r="AW98" s="261"/>
      <c r="AX98" s="261"/>
      <c r="AY98" s="261"/>
      <c r="AZ98" s="261"/>
      <c r="BA98" s="261"/>
    </row>
    <row r="99" spans="1:53" s="262" customFormat="1" ht="66" x14ac:dyDescent="0.3">
      <c r="B99" s="233" t="e">
        <f>IF('Formulario PPGR2'!$G80="","",CONCATENATE('Formulario PPGR2'!$C80,".",'Formulario PPGR2'!$D80,".",'Formulario PPGR2'!$E80,".",'Formulario PPGR2'!$F80))</f>
        <v>#REF!</v>
      </c>
      <c r="C99" s="233"/>
      <c r="D99" s="233" t="e">
        <f>IF('Formulario PPGR2'!$G80="","",'Formulario PPGR1'!#REF!)</f>
        <v>#REF!</v>
      </c>
      <c r="E99" s="233" t="e">
        <f>IF('Formulario PPGR2'!$G80="","",'Formulario PPGR1'!#REF!)</f>
        <v>#REF!</v>
      </c>
      <c r="F99" s="233" t="e">
        <f>IF('Formulario PPGR2'!$G80="","",'Formulario PPGR1'!#REF!)</f>
        <v>#REF!</v>
      </c>
      <c r="G99" s="233" t="s">
        <v>599</v>
      </c>
      <c r="H99" s="667" t="s">
        <v>600</v>
      </c>
      <c r="I99" s="666" t="s">
        <v>601</v>
      </c>
      <c r="J99" s="667"/>
      <c r="K99" s="667">
        <v>2</v>
      </c>
      <c r="L99" s="667"/>
      <c r="M99" s="667">
        <v>2</v>
      </c>
      <c r="N99" s="667"/>
      <c r="O99" s="667">
        <v>2</v>
      </c>
      <c r="P99" s="667"/>
      <c r="Q99" s="667">
        <v>2</v>
      </c>
      <c r="R99" s="667"/>
      <c r="S99" s="667">
        <v>2</v>
      </c>
      <c r="T99" s="667"/>
      <c r="U99" s="667"/>
      <c r="V99" s="673">
        <f>SUM(Tabla2[[#This Row],[Ene]:[Dic]])</f>
        <v>10</v>
      </c>
      <c r="W99" s="668" t="s">
        <v>381</v>
      </c>
      <c r="X99" s="668" t="s">
        <v>380</v>
      </c>
      <c r="Y99" s="666"/>
      <c r="Z99" s="666" t="s">
        <v>163</v>
      </c>
      <c r="AA99" s="662" t="s">
        <v>602</v>
      </c>
      <c r="AB99" s="261"/>
      <c r="AC99" s="261"/>
      <c r="AD99" s="261"/>
      <c r="AE99" s="261"/>
      <c r="AF99" s="261"/>
      <c r="AG99" s="261"/>
      <c r="AH99" s="261"/>
      <c r="AI99" s="261"/>
      <c r="AJ99" s="261"/>
      <c r="AK99" s="261"/>
      <c r="AL99" s="261"/>
      <c r="AM99" s="261"/>
      <c r="AN99" s="261"/>
      <c r="AO99" s="261"/>
      <c r="AP99" s="261"/>
      <c r="AQ99" s="261"/>
      <c r="AR99" s="261"/>
      <c r="AS99" s="261"/>
      <c r="AT99" s="261"/>
      <c r="AU99" s="261"/>
      <c r="AV99" s="261"/>
      <c r="AW99" s="261"/>
      <c r="AX99" s="261"/>
      <c r="AY99" s="261"/>
      <c r="AZ99" s="261"/>
      <c r="BA99" s="261"/>
    </row>
    <row r="100" spans="1:53" s="262" customFormat="1" ht="162" x14ac:dyDescent="0.3">
      <c r="B100" s="233" t="e">
        <f>IF('Formulario PPGR2'!$G81="","",CONCATENATE('Formulario PPGR2'!$C81,".",'Formulario PPGR2'!$D81,".",'Formulario PPGR2'!$E81,".",'Formulario PPGR2'!$F81))</f>
        <v>#REF!</v>
      </c>
      <c r="C100" s="233"/>
      <c r="D100" s="233" t="e">
        <f>IF('Formulario PPGR2'!$G81="","",'Formulario PPGR1'!#REF!)</f>
        <v>#REF!</v>
      </c>
      <c r="E100" s="233" t="e">
        <f>IF('Formulario PPGR2'!$G81="","",'Formulario PPGR1'!#REF!)</f>
        <v>#REF!</v>
      </c>
      <c r="F100" s="233" t="e">
        <f>IF('Formulario PPGR2'!$G81="","",'Formulario PPGR1'!#REF!)</f>
        <v>#REF!</v>
      </c>
      <c r="G100" s="233" t="s">
        <v>603</v>
      </c>
      <c r="H100" s="667" t="s">
        <v>604</v>
      </c>
      <c r="I100" s="666" t="s">
        <v>605</v>
      </c>
      <c r="J100" s="667"/>
      <c r="K100" s="667"/>
      <c r="L100" s="667">
        <v>2</v>
      </c>
      <c r="M100" s="667"/>
      <c r="N100" s="667"/>
      <c r="O100" s="667">
        <v>2</v>
      </c>
      <c r="P100" s="667"/>
      <c r="Q100" s="667"/>
      <c r="R100" s="667">
        <v>2</v>
      </c>
      <c r="S100" s="667"/>
      <c r="T100" s="667"/>
      <c r="U100" s="667">
        <v>2</v>
      </c>
      <c r="V100" s="673">
        <f>SUM(Tabla2[[#This Row],[Ene]:[Dic]])</f>
        <v>8</v>
      </c>
      <c r="W100" s="668" t="s">
        <v>381</v>
      </c>
      <c r="X100" s="668" t="s">
        <v>380</v>
      </c>
      <c r="Y100" s="666"/>
      <c r="Z100" s="666" t="s">
        <v>163</v>
      </c>
      <c r="AA100" s="662" t="s">
        <v>606</v>
      </c>
      <c r="AB100" s="261"/>
      <c r="AC100" s="261"/>
      <c r="AD100" s="261"/>
      <c r="AE100" s="261"/>
      <c r="AF100" s="261"/>
      <c r="AG100" s="261"/>
      <c r="AH100" s="261"/>
      <c r="AI100" s="261"/>
      <c r="AJ100" s="261"/>
      <c r="AK100" s="261"/>
      <c r="AL100" s="261"/>
      <c r="AM100" s="261"/>
      <c r="AN100" s="261"/>
      <c r="AO100" s="261"/>
      <c r="AP100" s="261"/>
      <c r="AQ100" s="261"/>
      <c r="AR100" s="261"/>
      <c r="AS100" s="261"/>
      <c r="AT100" s="261"/>
      <c r="AU100" s="261"/>
      <c r="AV100" s="261"/>
      <c r="AW100" s="261"/>
      <c r="AX100" s="261"/>
      <c r="AY100" s="261"/>
      <c r="AZ100" s="261"/>
      <c r="BA100" s="261"/>
    </row>
    <row r="101" spans="1:53" s="262" customFormat="1" ht="72" x14ac:dyDescent="0.3">
      <c r="B101" s="233" t="e">
        <f>IF('Formulario PPGR2'!$G82="","",CONCATENATE('Formulario PPGR2'!$C82,".",'Formulario PPGR2'!$D82,".",'Formulario PPGR2'!$E82,".",'Formulario PPGR2'!$F82))</f>
        <v>#REF!</v>
      </c>
      <c r="C101" s="233"/>
      <c r="D101" s="233" t="e">
        <f>IF('Formulario PPGR2'!$G82="","",'Formulario PPGR1'!#REF!)</f>
        <v>#REF!</v>
      </c>
      <c r="E101" s="233" t="e">
        <f>IF('Formulario PPGR2'!$G82="","",'Formulario PPGR1'!#REF!)</f>
        <v>#REF!</v>
      </c>
      <c r="F101" s="233" t="e">
        <f>IF('Formulario PPGR2'!$G82="","",'Formulario PPGR1'!#REF!)</f>
        <v>#REF!</v>
      </c>
      <c r="G101" s="233" t="s">
        <v>607</v>
      </c>
      <c r="H101" s="667" t="s">
        <v>608</v>
      </c>
      <c r="I101" s="666" t="s">
        <v>609</v>
      </c>
      <c r="J101" s="667"/>
      <c r="K101" s="667"/>
      <c r="L101" s="667">
        <v>1</v>
      </c>
      <c r="M101" s="667">
        <v>1</v>
      </c>
      <c r="N101" s="667">
        <v>1</v>
      </c>
      <c r="O101" s="667">
        <v>1</v>
      </c>
      <c r="P101" s="667">
        <v>1</v>
      </c>
      <c r="Q101" s="667">
        <v>1</v>
      </c>
      <c r="R101" s="667">
        <v>1</v>
      </c>
      <c r="S101" s="667">
        <v>1</v>
      </c>
      <c r="T101" s="667">
        <v>1</v>
      </c>
      <c r="U101" s="667">
        <v>1</v>
      </c>
      <c r="V101" s="673">
        <f>SUM(Tabla2[[#This Row],[Ene]:[Dic]])</f>
        <v>10</v>
      </c>
      <c r="W101" s="668" t="s">
        <v>381</v>
      </c>
      <c r="X101" s="668" t="s">
        <v>380</v>
      </c>
      <c r="Y101" s="666"/>
      <c r="Z101" s="666" t="s">
        <v>163</v>
      </c>
      <c r="AA101" s="662" t="s">
        <v>610</v>
      </c>
      <c r="AB101" s="261"/>
      <c r="AC101" s="261"/>
      <c r="AD101" s="261"/>
      <c r="AE101" s="261"/>
      <c r="AF101" s="261"/>
      <c r="AG101" s="261"/>
      <c r="AH101" s="261"/>
      <c r="AI101" s="261"/>
      <c r="AJ101" s="261"/>
      <c r="AK101" s="261"/>
      <c r="AL101" s="261"/>
      <c r="AM101" s="261"/>
      <c r="AN101" s="261"/>
      <c r="AO101" s="261"/>
      <c r="AP101" s="261"/>
      <c r="AQ101" s="261"/>
      <c r="AR101" s="261"/>
      <c r="AS101" s="261"/>
      <c r="AT101" s="261"/>
      <c r="AU101" s="261"/>
      <c r="AV101" s="261"/>
      <c r="AW101" s="261"/>
      <c r="AX101" s="261"/>
      <c r="AY101" s="261"/>
      <c r="AZ101" s="261"/>
      <c r="BA101" s="261"/>
    </row>
    <row r="102" spans="1:53" s="262" customFormat="1" ht="66" x14ac:dyDescent="0.3">
      <c r="B102" s="233" t="e">
        <f>IF('Formulario PPGR2'!$G83="","",CONCATENATE('Formulario PPGR2'!$C83,".",'Formulario PPGR2'!$D83,".",'Formulario PPGR2'!$E83,".",'Formulario PPGR2'!$F83))</f>
        <v>#REF!</v>
      </c>
      <c r="C102" s="233"/>
      <c r="D102" s="233" t="e">
        <f>IF('Formulario PPGR2'!$G83="","",'Formulario PPGR1'!#REF!)</f>
        <v>#REF!</v>
      </c>
      <c r="E102" s="233" t="e">
        <f>IF('Formulario PPGR2'!$G83="","",'Formulario PPGR1'!#REF!)</f>
        <v>#REF!</v>
      </c>
      <c r="F102" s="233" t="e">
        <f>IF('Formulario PPGR2'!$G83="","",'Formulario PPGR1'!#REF!)</f>
        <v>#REF!</v>
      </c>
      <c r="G102" s="233" t="s">
        <v>611</v>
      </c>
      <c r="H102" s="667" t="s">
        <v>612</v>
      </c>
      <c r="I102" s="666" t="s">
        <v>613</v>
      </c>
      <c r="J102" s="667"/>
      <c r="K102" s="667">
        <v>1</v>
      </c>
      <c r="L102" s="667"/>
      <c r="M102" s="667"/>
      <c r="N102" s="667">
        <v>1</v>
      </c>
      <c r="O102" s="667"/>
      <c r="P102" s="667"/>
      <c r="Q102" s="667"/>
      <c r="R102" s="667">
        <v>1</v>
      </c>
      <c r="S102" s="667"/>
      <c r="T102" s="667"/>
      <c r="U102" s="667"/>
      <c r="V102" s="673">
        <f>SUM(Tabla2[[#This Row],[Ene]:[Dic]])</f>
        <v>3</v>
      </c>
      <c r="W102" s="668" t="s">
        <v>381</v>
      </c>
      <c r="X102" s="668" t="s">
        <v>497</v>
      </c>
      <c r="Y102" s="666"/>
      <c r="Z102" s="666" t="s">
        <v>163</v>
      </c>
      <c r="AA102" s="679" t="s">
        <v>595</v>
      </c>
      <c r="AB102" s="261"/>
      <c r="AC102" s="261"/>
      <c r="AD102" s="261"/>
      <c r="AE102" s="261"/>
      <c r="AF102" s="261"/>
      <c r="AG102" s="261"/>
      <c r="AH102" s="261"/>
      <c r="AI102" s="261"/>
      <c r="AJ102" s="261"/>
      <c r="AK102" s="261"/>
      <c r="AL102" s="261"/>
      <c r="AM102" s="261"/>
      <c r="AN102" s="261"/>
      <c r="AO102" s="261"/>
      <c r="AP102" s="261"/>
      <c r="AQ102" s="261"/>
      <c r="AR102" s="261"/>
      <c r="AS102" s="261"/>
      <c r="AT102" s="261"/>
      <c r="AU102" s="261"/>
      <c r="AV102" s="261"/>
      <c r="AW102" s="261"/>
      <c r="AX102" s="261"/>
      <c r="AY102" s="261"/>
      <c r="AZ102" s="261"/>
      <c r="BA102" s="261"/>
    </row>
    <row r="103" spans="1:53" s="262" customFormat="1" ht="66" x14ac:dyDescent="0.3">
      <c r="B103" s="233" t="e">
        <f>IF('Formulario PPGR2'!$G84="","",CONCATENATE('Formulario PPGR2'!$C84,".",'Formulario PPGR2'!$D84,".",'Formulario PPGR2'!$E84,".",'Formulario PPGR2'!$F84))</f>
        <v>#REF!</v>
      </c>
      <c r="C103" s="233"/>
      <c r="D103" s="233" t="e">
        <f>IF('Formulario PPGR2'!$G84="","",'Formulario PPGR1'!#REF!)</f>
        <v>#REF!</v>
      </c>
      <c r="E103" s="233" t="e">
        <f>IF('Formulario PPGR2'!$G84="","",'Formulario PPGR1'!#REF!)</f>
        <v>#REF!</v>
      </c>
      <c r="F103" s="233" t="e">
        <f>IF('Formulario PPGR2'!$G84="","",'Formulario PPGR1'!#REF!)</f>
        <v>#REF!</v>
      </c>
      <c r="G103" s="233" t="s">
        <v>614</v>
      </c>
      <c r="H103" s="667" t="s">
        <v>615</v>
      </c>
      <c r="I103" s="666" t="s">
        <v>616</v>
      </c>
      <c r="J103" s="667"/>
      <c r="K103" s="667">
        <v>1</v>
      </c>
      <c r="L103" s="667"/>
      <c r="M103" s="667"/>
      <c r="N103" s="667">
        <v>1</v>
      </c>
      <c r="O103" s="667"/>
      <c r="P103" s="667"/>
      <c r="Q103" s="667"/>
      <c r="R103" s="667">
        <v>1</v>
      </c>
      <c r="S103" s="667"/>
      <c r="T103" s="667"/>
      <c r="U103" s="667"/>
      <c r="V103" s="673">
        <f>SUM(Tabla2[[#This Row],[Ene]:[Dic]])</f>
        <v>3</v>
      </c>
      <c r="W103" s="668" t="s">
        <v>381</v>
      </c>
      <c r="X103" s="668" t="s">
        <v>497</v>
      </c>
      <c r="Y103" s="666"/>
      <c r="Z103" s="666" t="s">
        <v>163</v>
      </c>
      <c r="AA103" s="679" t="s">
        <v>595</v>
      </c>
      <c r="AB103" s="261"/>
      <c r="AC103" s="261"/>
      <c r="AD103" s="261"/>
      <c r="AE103" s="261"/>
      <c r="AF103" s="261"/>
      <c r="AG103" s="261"/>
      <c r="AH103" s="261"/>
      <c r="AI103" s="261"/>
      <c r="AJ103" s="261"/>
      <c r="AK103" s="261"/>
      <c r="AL103" s="261"/>
      <c r="AM103" s="261"/>
      <c r="AN103" s="261"/>
      <c r="AO103" s="261"/>
      <c r="AP103" s="261"/>
      <c r="AQ103" s="261"/>
      <c r="AR103" s="261"/>
      <c r="AS103" s="261"/>
      <c r="AT103" s="261"/>
      <c r="AU103" s="261"/>
      <c r="AV103" s="261"/>
      <c r="AW103" s="261"/>
      <c r="AX103" s="261"/>
      <c r="AY103" s="261"/>
      <c r="AZ103" s="261"/>
      <c r="BA103" s="261"/>
    </row>
    <row r="104" spans="1:53" s="243" customFormat="1" ht="36" customHeight="1" x14ac:dyDescent="0.25">
      <c r="A104" s="659"/>
      <c r="B104" s="233" t="e">
        <f>IF('Formulario PPGR2'!$G85="","",CONCATENATE('Formulario PPGR2'!$C85,".",'Formulario PPGR2'!$D85,".",'Formulario PPGR2'!$E85,".",'Formulario PPGR2'!$F85))</f>
        <v>#REF!</v>
      </c>
      <c r="C104" s="233"/>
      <c r="D104" s="233" t="e">
        <f>IF('Formulario PPGR2'!$G85="","",'Formulario PPGR1'!#REF!)</f>
        <v>#REF!</v>
      </c>
      <c r="E104" s="233" t="e">
        <f>IF('Formulario PPGR2'!$G85="","",'Formulario PPGR1'!#REF!)</f>
        <v>#REF!</v>
      </c>
      <c r="F104" s="233" t="e">
        <f>IF('Formulario PPGR2'!$G85="","",'Formulario PPGR1'!#REF!)</f>
        <v>#REF!</v>
      </c>
      <c r="G104" s="233" t="s">
        <v>617</v>
      </c>
      <c r="H104" s="667" t="s">
        <v>618</v>
      </c>
      <c r="I104" s="666" t="s">
        <v>619</v>
      </c>
      <c r="J104" s="667"/>
      <c r="K104" s="667"/>
      <c r="L104" s="667"/>
      <c r="M104" s="667"/>
      <c r="N104" s="667">
        <v>1</v>
      </c>
      <c r="O104" s="667"/>
      <c r="P104" s="667"/>
      <c r="Q104" s="667"/>
      <c r="R104" s="667">
        <v>1</v>
      </c>
      <c r="S104" s="667"/>
      <c r="T104" s="667"/>
      <c r="U104" s="667"/>
      <c r="V104" s="673">
        <f>SUM(Tabla2[[#This Row],[Ene]:[Dic]])</f>
        <v>2</v>
      </c>
      <c r="W104" s="668" t="s">
        <v>381</v>
      </c>
      <c r="X104" s="668" t="s">
        <v>497</v>
      </c>
      <c r="Y104" s="666"/>
      <c r="Z104" s="666" t="s">
        <v>163</v>
      </c>
      <c r="AA104" s="679" t="s">
        <v>595</v>
      </c>
      <c r="AB104" s="255"/>
      <c r="AC104" s="255"/>
      <c r="AD104" s="255"/>
      <c r="AE104" s="255"/>
      <c r="AF104" s="255"/>
      <c r="AG104" s="255"/>
      <c r="AH104" s="255"/>
      <c r="AI104" s="255"/>
      <c r="AJ104" s="255"/>
      <c r="AK104" s="255"/>
      <c r="AL104" s="255"/>
      <c r="AM104" s="255"/>
      <c r="AN104" s="255"/>
      <c r="AO104" s="255"/>
      <c r="AP104" s="255"/>
      <c r="AQ104" s="255"/>
      <c r="AR104" s="255"/>
      <c r="AS104" s="255"/>
      <c r="AT104" s="255"/>
      <c r="AU104" s="255"/>
      <c r="AV104" s="255"/>
      <c r="AW104" s="255"/>
      <c r="AX104" s="255"/>
      <c r="AY104" s="255"/>
      <c r="AZ104" s="255"/>
      <c r="BA104" s="255"/>
    </row>
    <row r="105" spans="1:53" s="243" customFormat="1" ht="26.4" customHeight="1" x14ac:dyDescent="0.25">
      <c r="A105" s="659"/>
      <c r="B105" s="233" t="e">
        <f>IF('Formulario PPGR2'!$G86="","",CONCATENATE('Formulario PPGR2'!$C86,".",'Formulario PPGR2'!$D86,".",'Formulario PPGR2'!$E86,".",'Formulario PPGR2'!$F86))</f>
        <v>#REF!</v>
      </c>
      <c r="C105" s="233"/>
      <c r="D105" s="233" t="e">
        <f>IF('Formulario PPGR2'!$G86="","",'Formulario PPGR1'!#REF!)</f>
        <v>#REF!</v>
      </c>
      <c r="E105" s="233" t="e">
        <f>IF('Formulario PPGR2'!$G86="","",'Formulario PPGR1'!#REF!)</f>
        <v>#REF!</v>
      </c>
      <c r="F105" s="233" t="e">
        <f>IF('Formulario PPGR2'!$G86="","",'Formulario PPGR1'!#REF!)</f>
        <v>#REF!</v>
      </c>
      <c r="G105" s="233" t="s">
        <v>620</v>
      </c>
      <c r="H105" s="667" t="s">
        <v>621</v>
      </c>
      <c r="I105" s="666" t="s">
        <v>622</v>
      </c>
      <c r="J105" s="667"/>
      <c r="K105" s="667"/>
      <c r="L105" s="667">
        <v>5</v>
      </c>
      <c r="M105" s="667">
        <v>5</v>
      </c>
      <c r="N105" s="667">
        <v>5</v>
      </c>
      <c r="O105" s="667">
        <v>5</v>
      </c>
      <c r="P105" s="667">
        <v>5</v>
      </c>
      <c r="Q105" s="667">
        <v>5</v>
      </c>
      <c r="R105" s="667">
        <v>5</v>
      </c>
      <c r="S105" s="667">
        <v>5</v>
      </c>
      <c r="T105" s="667">
        <v>5</v>
      </c>
      <c r="U105" s="667">
        <v>5</v>
      </c>
      <c r="V105" s="673">
        <f>SUM(Tabla2[[#This Row],[Ene]:[Dic]])</f>
        <v>50</v>
      </c>
      <c r="W105" s="668" t="s">
        <v>384</v>
      </c>
      <c r="X105" s="668"/>
      <c r="Y105" s="666"/>
      <c r="Z105" s="666" t="s">
        <v>163</v>
      </c>
      <c r="AA105" s="679" t="s">
        <v>595</v>
      </c>
      <c r="AB105" s="255"/>
      <c r="AC105" s="255"/>
      <c r="AD105" s="255"/>
      <c r="AE105" s="255"/>
      <c r="AF105" s="255"/>
      <c r="AG105" s="255"/>
      <c r="AH105" s="255"/>
      <c r="AI105" s="255"/>
      <c r="AJ105" s="255"/>
      <c r="AK105" s="255"/>
      <c r="AL105" s="255"/>
      <c r="AM105" s="255"/>
      <c r="AN105" s="255"/>
      <c r="AO105" s="255"/>
      <c r="AP105" s="255"/>
      <c r="AQ105" s="255"/>
      <c r="AR105" s="255"/>
      <c r="AS105" s="255"/>
      <c r="AT105" s="255"/>
      <c r="AU105" s="255"/>
      <c r="AV105" s="255"/>
      <c r="AW105" s="255"/>
      <c r="AX105" s="255"/>
      <c r="AY105" s="255"/>
      <c r="AZ105" s="255"/>
      <c r="BA105" s="255"/>
    </row>
    <row r="106" spans="1:53" s="243" customFormat="1" ht="72" customHeight="1" x14ac:dyDescent="0.25">
      <c r="A106" s="659"/>
      <c r="B106" s="233" t="e">
        <f>IF('Formulario PPGR2'!$G87="","",CONCATENATE('Formulario PPGR2'!$C87,".",'Formulario PPGR2'!$D87,".",'Formulario PPGR2'!$E87,".",'Formulario PPGR2'!$F87))</f>
        <v>#REF!</v>
      </c>
      <c r="C106" s="233"/>
      <c r="D106" s="233" t="e">
        <f>IF('Formulario PPGR2'!$G87="","",'Formulario PPGR1'!#REF!)</f>
        <v>#REF!</v>
      </c>
      <c r="E106" s="233" t="e">
        <f>IF('Formulario PPGR2'!$G87="","",'Formulario PPGR1'!#REF!)</f>
        <v>#REF!</v>
      </c>
      <c r="F106" s="233" t="e">
        <f>IF('Formulario PPGR2'!$G87="","",'Formulario PPGR1'!#REF!)</f>
        <v>#REF!</v>
      </c>
      <c r="G106" s="233" t="s">
        <v>623</v>
      </c>
      <c r="H106" s="667" t="s">
        <v>624</v>
      </c>
      <c r="I106" s="666" t="s">
        <v>625</v>
      </c>
      <c r="J106" s="667"/>
      <c r="K106" s="667"/>
      <c r="L106" s="667"/>
      <c r="M106" s="667">
        <v>1</v>
      </c>
      <c r="N106" s="667"/>
      <c r="O106" s="667"/>
      <c r="P106" s="667">
        <v>1</v>
      </c>
      <c r="Q106" s="667"/>
      <c r="R106" s="667"/>
      <c r="S106" s="667">
        <v>1</v>
      </c>
      <c r="T106" s="667"/>
      <c r="U106" s="667"/>
      <c r="V106" s="673">
        <f>SUM(Tabla2[[#This Row],[Ene]:[Dic]])</f>
        <v>3</v>
      </c>
      <c r="W106" s="668" t="s">
        <v>381</v>
      </c>
      <c r="X106" s="668" t="s">
        <v>380</v>
      </c>
      <c r="Y106" s="666"/>
      <c r="Z106" s="666" t="s">
        <v>163</v>
      </c>
      <c r="AA106" s="679" t="s">
        <v>595</v>
      </c>
      <c r="AB106" s="255"/>
      <c r="AC106" s="255"/>
      <c r="AD106" s="255"/>
      <c r="AE106" s="255"/>
      <c r="AF106" s="255"/>
      <c r="AG106" s="255"/>
      <c r="AH106" s="255"/>
      <c r="AI106" s="255"/>
      <c r="AJ106" s="255"/>
      <c r="AK106" s="255"/>
      <c r="AL106" s="255"/>
      <c r="AM106" s="255"/>
      <c r="AN106" s="255"/>
      <c r="AO106" s="255"/>
      <c r="AP106" s="255"/>
      <c r="AQ106" s="255"/>
      <c r="AR106" s="255"/>
      <c r="AS106" s="255"/>
      <c r="AT106" s="255"/>
      <c r="AU106" s="255"/>
      <c r="AV106" s="255"/>
      <c r="AW106" s="255"/>
      <c r="AX106" s="255"/>
      <c r="AY106" s="255"/>
      <c r="AZ106" s="255"/>
      <c r="BA106" s="255"/>
    </row>
    <row r="107" spans="1:53" s="243" customFormat="1" ht="26.4" customHeight="1" x14ac:dyDescent="0.25">
      <c r="A107" s="659"/>
      <c r="B107" s="233" t="e">
        <f>IF('Formulario PPGR2'!$G90="","",CONCATENATE('Formulario PPGR2'!$C90,".",'Formulario PPGR2'!$D90,".",'Formulario PPGR2'!$E90,".",'Formulario PPGR2'!$F90))</f>
        <v>#REF!</v>
      </c>
      <c r="C107" s="233"/>
      <c r="D107" s="233" t="e">
        <f>IF('Formulario PPGR2'!$G90="","",'Formulario PPGR1'!#REF!)</f>
        <v>#REF!</v>
      </c>
      <c r="E107" s="233" t="e">
        <f>IF('Formulario PPGR2'!$G90="","",'Formulario PPGR1'!#REF!)</f>
        <v>#REF!</v>
      </c>
      <c r="F107" s="233" t="e">
        <f>IF('Formulario PPGR2'!$G90="","",'Formulario PPGR1'!#REF!)</f>
        <v>#REF!</v>
      </c>
      <c r="G107" s="233" t="s">
        <v>213</v>
      </c>
      <c r="H107" s="667" t="s">
        <v>626</v>
      </c>
      <c r="I107" s="666" t="s">
        <v>627</v>
      </c>
      <c r="J107" s="667"/>
      <c r="K107" s="667">
        <v>1</v>
      </c>
      <c r="L107" s="667"/>
      <c r="M107" s="667">
        <v>1</v>
      </c>
      <c r="N107" s="667"/>
      <c r="O107" s="667"/>
      <c r="P107" s="667"/>
      <c r="Q107" s="667"/>
      <c r="R107" s="667"/>
      <c r="S107" s="667"/>
      <c r="T107" s="667"/>
      <c r="U107" s="667"/>
      <c r="V107" s="673">
        <f>SUM(Tabla2[[#This Row],[Ene]:[Dic]])</f>
        <v>2</v>
      </c>
      <c r="W107" s="668" t="s">
        <v>381</v>
      </c>
      <c r="X107" s="668" t="s">
        <v>497</v>
      </c>
      <c r="Y107" s="666"/>
      <c r="Z107" s="666" t="s">
        <v>163</v>
      </c>
      <c r="AA107" s="663" t="s">
        <v>163</v>
      </c>
      <c r="AB107" s="255"/>
      <c r="AC107" s="255"/>
      <c r="AD107" s="255"/>
      <c r="AE107" s="255"/>
      <c r="AF107" s="255"/>
      <c r="AG107" s="255"/>
      <c r="AH107" s="255"/>
      <c r="AI107" s="255"/>
      <c r="AJ107" s="255"/>
      <c r="AK107" s="255"/>
      <c r="AL107" s="255"/>
      <c r="AM107" s="255"/>
      <c r="AN107" s="255"/>
      <c r="AO107" s="255"/>
      <c r="AP107" s="255"/>
      <c r="AQ107" s="255"/>
      <c r="AR107" s="255"/>
      <c r="AS107" s="255"/>
      <c r="AT107" s="255"/>
      <c r="AU107" s="255"/>
      <c r="AV107" s="255"/>
      <c r="AW107" s="255"/>
      <c r="AX107" s="255"/>
      <c r="AY107" s="255"/>
      <c r="AZ107" s="255"/>
      <c r="BA107" s="255"/>
    </row>
    <row r="108" spans="1:53" s="243" customFormat="1" ht="36" customHeight="1" x14ac:dyDescent="0.25">
      <c r="A108" s="659"/>
      <c r="B108" s="233" t="e">
        <f>IF('Formulario PPGR2'!$G91="","",CONCATENATE('Formulario PPGR2'!$C91,".",'Formulario PPGR2'!$D91,".",'Formulario PPGR2'!$E91,".",'Formulario PPGR2'!$F91))</f>
        <v>#REF!</v>
      </c>
      <c r="C108" s="233"/>
      <c r="D108" s="233" t="e">
        <f>IF('Formulario PPGR2'!$G91="","",'Formulario PPGR1'!#REF!)</f>
        <v>#REF!</v>
      </c>
      <c r="E108" s="233" t="e">
        <f>IF('Formulario PPGR2'!$G91="","",'Formulario PPGR1'!#REF!)</f>
        <v>#REF!</v>
      </c>
      <c r="F108" s="233" t="e">
        <f>IF('Formulario PPGR2'!$G91="","",'Formulario PPGR1'!#REF!)</f>
        <v>#REF!</v>
      </c>
      <c r="G108" s="233" t="s">
        <v>213</v>
      </c>
      <c r="H108" s="667" t="s">
        <v>628</v>
      </c>
      <c r="I108" s="666" t="s">
        <v>629</v>
      </c>
      <c r="J108" s="667"/>
      <c r="K108" s="667"/>
      <c r="L108" s="667"/>
      <c r="M108" s="667">
        <v>2</v>
      </c>
      <c r="N108" s="667"/>
      <c r="O108" s="667"/>
      <c r="P108" s="667">
        <v>2</v>
      </c>
      <c r="Q108" s="667"/>
      <c r="R108" s="667"/>
      <c r="S108" s="667">
        <v>2</v>
      </c>
      <c r="T108" s="667"/>
      <c r="U108" s="667"/>
      <c r="V108" s="673">
        <f>SUM(Tabla2[[#This Row],[Ene]:[Dic]])</f>
        <v>6</v>
      </c>
      <c r="W108" s="668" t="s">
        <v>380</v>
      </c>
      <c r="X108" s="668" t="s">
        <v>384</v>
      </c>
      <c r="Y108" s="666" t="s">
        <v>630</v>
      </c>
      <c r="Z108" s="666" t="s">
        <v>163</v>
      </c>
      <c r="AA108" s="663" t="s">
        <v>163</v>
      </c>
      <c r="AB108" s="255"/>
      <c r="AC108" s="255"/>
      <c r="AD108" s="255"/>
      <c r="AE108" s="255"/>
      <c r="AF108" s="255"/>
      <c r="AG108" s="255"/>
      <c r="AH108" s="255"/>
      <c r="AI108" s="255"/>
      <c r="AJ108" s="255"/>
      <c r="AK108" s="255"/>
      <c r="AL108" s="255"/>
      <c r="AM108" s="255"/>
      <c r="AN108" s="255"/>
      <c r="AO108" s="255"/>
      <c r="AP108" s="255"/>
      <c r="AQ108" s="255"/>
      <c r="AR108" s="255"/>
      <c r="AS108" s="255"/>
      <c r="AT108" s="255"/>
      <c r="AU108" s="255"/>
      <c r="AV108" s="255"/>
      <c r="AW108" s="255"/>
      <c r="AX108" s="255"/>
      <c r="AY108" s="255"/>
      <c r="AZ108" s="255"/>
      <c r="BA108" s="255"/>
    </row>
    <row r="109" spans="1:53" s="243" customFormat="1" ht="26.4" customHeight="1" x14ac:dyDescent="0.25">
      <c r="A109" s="659"/>
      <c r="B109" s="263" t="e">
        <f>IF('Formulario PPGR2'!$G143="","",CONCATENATE('Formulario PPGR2'!$C143,".",'Formulario PPGR2'!$D143,".",'Formulario PPGR2'!$E143,".",'Formulario PPGR2'!$F143))</f>
        <v>#REF!</v>
      </c>
      <c r="C109" s="263"/>
      <c r="D109" s="263" t="e">
        <f>IF('Formulario PPGR2'!$G143="","",'Formulario PPGR1'!#REF!)</f>
        <v>#REF!</v>
      </c>
      <c r="E109" s="263" t="e">
        <f>IF('Formulario PPGR2'!$G143="","",'Formulario PPGR1'!#REF!)</f>
        <v>#REF!</v>
      </c>
      <c r="F109" s="263" t="e">
        <f>IF('Formulario PPGR2'!$G143="","",'Formulario PPGR1'!#REF!)</f>
        <v>#REF!</v>
      </c>
      <c r="G109" s="233" t="s">
        <v>210</v>
      </c>
      <c r="H109" s="667" t="s">
        <v>631</v>
      </c>
      <c r="I109" s="666" t="s">
        <v>632</v>
      </c>
      <c r="J109" s="698"/>
      <c r="K109" s="698"/>
      <c r="L109" s="698">
        <v>1</v>
      </c>
      <c r="M109" s="698">
        <v>3</v>
      </c>
      <c r="N109" s="698"/>
      <c r="O109" s="698"/>
      <c r="P109" s="698"/>
      <c r="Q109" s="698"/>
      <c r="R109" s="698"/>
      <c r="S109" s="698"/>
      <c r="T109" s="698"/>
      <c r="U109" s="698"/>
      <c r="V109" s="673">
        <f>SUM(Tabla2[[#This Row],[Ene]:[Dic]])</f>
        <v>4</v>
      </c>
      <c r="W109" s="668" t="s">
        <v>381</v>
      </c>
      <c r="X109" s="668" t="s">
        <v>415</v>
      </c>
      <c r="Y109" s="666" t="s">
        <v>633</v>
      </c>
      <c r="Z109" s="666" t="s">
        <v>163</v>
      </c>
      <c r="AA109" s="663" t="s">
        <v>163</v>
      </c>
      <c r="AB109" s="255"/>
      <c r="AC109" s="255"/>
      <c r="AD109" s="255"/>
      <c r="AE109" s="255"/>
      <c r="AF109" s="255"/>
      <c r="AG109" s="255"/>
      <c r="AH109" s="255"/>
      <c r="AI109" s="255"/>
      <c r="AJ109" s="255"/>
      <c r="AK109" s="255"/>
      <c r="AL109" s="255"/>
      <c r="AM109" s="255"/>
      <c r="AN109" s="255"/>
      <c r="AO109" s="255"/>
      <c r="AP109" s="255"/>
      <c r="AQ109" s="255"/>
      <c r="AR109" s="255"/>
      <c r="AS109" s="255"/>
      <c r="AT109" s="255"/>
      <c r="AU109" s="255"/>
      <c r="AV109" s="255"/>
      <c r="AW109" s="255"/>
      <c r="AX109" s="255"/>
      <c r="AY109" s="255"/>
      <c r="AZ109" s="255"/>
      <c r="BA109" s="255"/>
    </row>
    <row r="110" spans="1:53" s="243" customFormat="1" ht="18" customHeight="1" x14ac:dyDescent="0.25">
      <c r="A110" s="659"/>
      <c r="B110" s="263" t="e">
        <f>IF('Formulario PPGR2'!$G144="","",CONCATENATE('Formulario PPGR2'!$C144,".",'Formulario PPGR2'!$D144,".",'Formulario PPGR2'!$E144,".",'Formulario PPGR2'!$F144))</f>
        <v>#REF!</v>
      </c>
      <c r="C110" s="263" t="e">
        <f>IF('Formulario PPGR2'!$G144="","",'Formulario PPGR1'!#REF!)</f>
        <v>#REF!</v>
      </c>
      <c r="D110" s="263" t="e">
        <f>IF('Formulario PPGR2'!$G144="","",'Formulario PPGR1'!#REF!)</f>
        <v>#REF!</v>
      </c>
      <c r="E110" s="263" t="e">
        <f>IF('Formulario PPGR2'!$G144="","",'Formulario PPGR1'!#REF!)</f>
        <v>#REF!</v>
      </c>
      <c r="F110" s="263" t="e">
        <f>IF('Formulario PPGR2'!$G144="","",'Formulario PPGR1'!#REF!)</f>
        <v>#REF!</v>
      </c>
      <c r="G110" s="233" t="s">
        <v>210</v>
      </c>
      <c r="H110" s="667" t="s">
        <v>634</v>
      </c>
      <c r="I110" s="666" t="s">
        <v>635</v>
      </c>
      <c r="J110" s="698"/>
      <c r="K110" s="698"/>
      <c r="L110" s="698"/>
      <c r="M110" s="698">
        <v>3</v>
      </c>
      <c r="N110" s="698"/>
      <c r="O110" s="698"/>
      <c r="P110" s="698">
        <v>3</v>
      </c>
      <c r="Q110" s="698"/>
      <c r="R110" s="698"/>
      <c r="S110" s="698">
        <v>3</v>
      </c>
      <c r="T110" s="698"/>
      <c r="U110" s="698"/>
      <c r="V110" s="673">
        <f>SUM(Tabla2[[#This Row],[Ene]:[Dic]])</f>
        <v>9</v>
      </c>
      <c r="W110" s="668" t="s">
        <v>381</v>
      </c>
      <c r="X110" s="668" t="s">
        <v>380</v>
      </c>
      <c r="Y110" s="666"/>
      <c r="Z110" s="666" t="s">
        <v>163</v>
      </c>
      <c r="AA110" s="663" t="s">
        <v>163</v>
      </c>
      <c r="AB110" s="255"/>
      <c r="AC110" s="255"/>
      <c r="AD110" s="255"/>
      <c r="AE110" s="255"/>
      <c r="AF110" s="255"/>
      <c r="AG110" s="255"/>
      <c r="AH110" s="255"/>
      <c r="AI110" s="255"/>
      <c r="AJ110" s="255"/>
      <c r="AK110" s="255"/>
      <c r="AL110" s="255"/>
      <c r="AM110" s="255"/>
      <c r="AN110" s="255"/>
      <c r="AO110" s="255"/>
      <c r="AP110" s="255"/>
      <c r="AQ110" s="255"/>
      <c r="AR110" s="255"/>
      <c r="AS110" s="255"/>
      <c r="AT110" s="255"/>
      <c r="AU110" s="255"/>
      <c r="AV110" s="255"/>
      <c r="AW110" s="255"/>
      <c r="AX110" s="255"/>
      <c r="AY110" s="255"/>
      <c r="AZ110" s="255"/>
      <c r="BA110" s="255"/>
    </row>
    <row r="111" spans="1:53" s="262" customFormat="1" ht="72" x14ac:dyDescent="0.3">
      <c r="B111" s="263" t="e">
        <f>IF('Formulario PPGR2'!$G152="","",CONCATENATE('Formulario PPGR2'!$C152,".",'Formulario PPGR2'!$D152,".",'Formulario PPGR2'!$E152,".",'Formulario PPGR2'!$F152))</f>
        <v>#REF!</v>
      </c>
      <c r="C111" s="263"/>
      <c r="D111" s="263" t="e">
        <f>IF('Formulario PPGR2'!$G152="","",'Formulario PPGR1'!#REF!)</f>
        <v>#REF!</v>
      </c>
      <c r="E111" s="263" t="e">
        <f>IF('Formulario PPGR2'!$G152="","",'Formulario PPGR1'!#REF!)</f>
        <v>#REF!</v>
      </c>
      <c r="F111" s="263" t="e">
        <f>IF('Formulario PPGR2'!$G152="","",'Formulario PPGR1'!#REF!)</f>
        <v>#REF!</v>
      </c>
      <c r="G111" s="233" t="s">
        <v>257</v>
      </c>
      <c r="H111" s="667" t="s">
        <v>636</v>
      </c>
      <c r="I111" s="666" t="s">
        <v>637</v>
      </c>
      <c r="J111" s="698"/>
      <c r="K111" s="698"/>
      <c r="L111" s="698"/>
      <c r="M111" s="698">
        <v>1</v>
      </c>
      <c r="N111" s="698">
        <v>1</v>
      </c>
      <c r="O111" s="698">
        <v>1</v>
      </c>
      <c r="P111" s="698">
        <v>1</v>
      </c>
      <c r="Q111" s="698">
        <v>1</v>
      </c>
      <c r="R111" s="698">
        <v>1</v>
      </c>
      <c r="S111" s="698">
        <v>1</v>
      </c>
      <c r="T111" s="698">
        <v>1</v>
      </c>
      <c r="U111" s="698"/>
      <c r="V111" s="673">
        <f>SUM(Tabla2[[#This Row],[Ene]:[Dic]])</f>
        <v>8</v>
      </c>
      <c r="W111" s="668" t="s">
        <v>381</v>
      </c>
      <c r="X111" s="668" t="s">
        <v>380</v>
      </c>
      <c r="Y111" s="666"/>
      <c r="Z111" s="666" t="s">
        <v>163</v>
      </c>
      <c r="AA111" s="680" t="s">
        <v>638</v>
      </c>
      <c r="AB111" s="261"/>
      <c r="AC111" s="261"/>
      <c r="AD111" s="261"/>
      <c r="AE111" s="261"/>
      <c r="AF111" s="261"/>
      <c r="AG111" s="261"/>
      <c r="AH111" s="261"/>
      <c r="AI111" s="261"/>
      <c r="AJ111" s="261"/>
      <c r="AK111" s="261"/>
      <c r="AL111" s="261"/>
      <c r="AM111" s="261"/>
      <c r="AN111" s="261"/>
      <c r="AO111" s="261"/>
      <c r="AP111" s="261"/>
      <c r="AQ111" s="261"/>
      <c r="AR111" s="261"/>
      <c r="AS111" s="261"/>
      <c r="AT111" s="261"/>
      <c r="AU111" s="261"/>
      <c r="AV111" s="261"/>
      <c r="AW111" s="261"/>
      <c r="AX111" s="261"/>
      <c r="AY111" s="261"/>
      <c r="AZ111" s="261"/>
      <c r="BA111" s="261"/>
    </row>
    <row r="112" spans="1:53" s="262" customFormat="1" ht="39.6" x14ac:dyDescent="0.3">
      <c r="B112" s="263" t="e">
        <f>IF('Formulario PPGR2'!$G153="","",CONCATENATE('Formulario PPGR2'!$C153,".",'Formulario PPGR2'!$D153,".",'Formulario PPGR2'!$E153,".",'Formulario PPGR2'!$F153))</f>
        <v>#REF!</v>
      </c>
      <c r="C112" s="263"/>
      <c r="D112" s="263" t="e">
        <f>IF('Formulario PPGR2'!$G153="","",'Formulario PPGR1'!#REF!)</f>
        <v>#REF!</v>
      </c>
      <c r="E112" s="263" t="e">
        <f>IF('Formulario PPGR2'!$G153="","",'Formulario PPGR1'!#REF!)</f>
        <v>#REF!</v>
      </c>
      <c r="F112" s="263" t="e">
        <f>IF('Formulario PPGR2'!$G153="","",'Formulario PPGR1'!#REF!)</f>
        <v>#REF!</v>
      </c>
      <c r="G112" s="233" t="s">
        <v>257</v>
      </c>
      <c r="H112" s="667" t="s">
        <v>639</v>
      </c>
      <c r="I112" s="666" t="s">
        <v>640</v>
      </c>
      <c r="J112" s="698"/>
      <c r="K112" s="698"/>
      <c r="L112" s="698"/>
      <c r="M112" s="698"/>
      <c r="N112" s="698">
        <v>1</v>
      </c>
      <c r="O112" s="698"/>
      <c r="P112" s="698"/>
      <c r="Q112" s="698"/>
      <c r="R112" s="698"/>
      <c r="S112" s="698">
        <v>1</v>
      </c>
      <c r="T112" s="698"/>
      <c r="U112" s="698"/>
      <c r="V112" s="673">
        <f>SUM(Tabla2[[#This Row],[Ene]:[Dic]])</f>
        <v>2</v>
      </c>
      <c r="W112" s="668" t="s">
        <v>381</v>
      </c>
      <c r="X112" s="668" t="s">
        <v>380</v>
      </c>
      <c r="Y112" s="666"/>
      <c r="Z112" s="666" t="s">
        <v>163</v>
      </c>
      <c r="AA112" s="680" t="s">
        <v>638</v>
      </c>
      <c r="AB112" s="261"/>
      <c r="AC112" s="261"/>
      <c r="AD112" s="261"/>
      <c r="AE112" s="261"/>
      <c r="AF112" s="261"/>
      <c r="AG112" s="261"/>
      <c r="AH112" s="261"/>
      <c r="AI112" s="261"/>
      <c r="AJ112" s="261"/>
      <c r="AK112" s="261"/>
      <c r="AL112" s="261"/>
      <c r="AM112" s="261"/>
      <c r="AN112" s="261"/>
      <c r="AO112" s="261"/>
      <c r="AP112" s="261"/>
      <c r="AQ112" s="261"/>
      <c r="AR112" s="261"/>
      <c r="AS112" s="261"/>
      <c r="AT112" s="261"/>
      <c r="AU112" s="261"/>
      <c r="AV112" s="261"/>
      <c r="AW112" s="261"/>
      <c r="AX112" s="261"/>
      <c r="AY112" s="261"/>
      <c r="AZ112" s="261"/>
      <c r="BA112" s="261"/>
    </row>
    <row r="113" spans="2:53" s="262" customFormat="1" ht="39.6" x14ac:dyDescent="0.3">
      <c r="B113" s="263" t="e">
        <f>IF('Formulario PPGR2'!$G154="","",CONCATENATE('Formulario PPGR2'!$C154,".",'Formulario PPGR2'!$D154,".",'Formulario PPGR2'!$E154,".",'Formulario PPGR2'!$F154))</f>
        <v>#REF!</v>
      </c>
      <c r="C113" s="263"/>
      <c r="D113" s="263" t="e">
        <f>IF('Formulario PPGR2'!$G154="","",'Formulario PPGR1'!#REF!)</f>
        <v>#REF!</v>
      </c>
      <c r="E113" s="263" t="e">
        <f>IF('Formulario PPGR2'!$G154="","",'Formulario PPGR1'!#REF!)</f>
        <v>#REF!</v>
      </c>
      <c r="F113" s="263" t="e">
        <f>IF('Formulario PPGR2'!$G154="","",'Formulario PPGR1'!#REF!)</f>
        <v>#REF!</v>
      </c>
      <c r="G113" s="233" t="s">
        <v>257</v>
      </c>
      <c r="H113" s="667" t="s">
        <v>641</v>
      </c>
      <c r="I113" s="666" t="s">
        <v>642</v>
      </c>
      <c r="J113" s="698"/>
      <c r="K113" s="698"/>
      <c r="L113" s="698"/>
      <c r="M113" s="698">
        <v>1</v>
      </c>
      <c r="N113" s="698"/>
      <c r="O113" s="698"/>
      <c r="P113" s="698">
        <v>1</v>
      </c>
      <c r="Q113" s="698"/>
      <c r="R113" s="698"/>
      <c r="S113" s="698">
        <v>1</v>
      </c>
      <c r="T113" s="698"/>
      <c r="U113" s="698"/>
      <c r="V113" s="673">
        <f>SUM(Tabla2[[#This Row],[Ene]:[Dic]])</f>
        <v>3</v>
      </c>
      <c r="W113" s="668" t="s">
        <v>381</v>
      </c>
      <c r="X113" s="668" t="s">
        <v>388</v>
      </c>
      <c r="Y113" s="666"/>
      <c r="Z113" s="666" t="s">
        <v>163</v>
      </c>
      <c r="AA113" s="680" t="s">
        <v>638</v>
      </c>
      <c r="AB113" s="261"/>
      <c r="AC113" s="261"/>
      <c r="AD113" s="261"/>
      <c r="AE113" s="261"/>
      <c r="AF113" s="261"/>
      <c r="AG113" s="261"/>
      <c r="AH113" s="261"/>
      <c r="AI113" s="261"/>
      <c r="AJ113" s="261"/>
      <c r="AK113" s="261"/>
      <c r="AL113" s="261"/>
      <c r="AM113" s="261"/>
      <c r="AN113" s="261"/>
      <c r="AO113" s="261"/>
      <c r="AP113" s="261"/>
      <c r="AQ113" s="261"/>
      <c r="AR113" s="261"/>
      <c r="AS113" s="261"/>
      <c r="AT113" s="261"/>
      <c r="AU113" s="261"/>
      <c r="AV113" s="261"/>
      <c r="AW113" s="261"/>
      <c r="AX113" s="261"/>
      <c r="AY113" s="261"/>
      <c r="AZ113" s="261"/>
      <c r="BA113" s="261"/>
    </row>
    <row r="114" spans="2:53" s="262" customFormat="1" ht="39.6" x14ac:dyDescent="0.3">
      <c r="B114" s="263" t="e">
        <f>IF('Formulario PPGR2'!$G155="","",CONCATENATE('Formulario PPGR2'!$C155,".",'Formulario PPGR2'!$D155,".",'Formulario PPGR2'!$E155,".",'Formulario PPGR2'!$F155))</f>
        <v>#REF!</v>
      </c>
      <c r="C114" s="263"/>
      <c r="D114" s="263" t="e">
        <f>IF('Formulario PPGR2'!$G155="","",'Formulario PPGR1'!#REF!)</f>
        <v>#REF!</v>
      </c>
      <c r="E114" s="263" t="e">
        <f>IF('Formulario PPGR2'!$G155="","",'Formulario PPGR1'!#REF!)</f>
        <v>#REF!</v>
      </c>
      <c r="F114" s="263" t="e">
        <f>IF('Formulario PPGR2'!$G155="","",'Formulario PPGR1'!#REF!)</f>
        <v>#REF!</v>
      </c>
      <c r="G114" s="233" t="s">
        <v>257</v>
      </c>
      <c r="H114" s="667" t="s">
        <v>643</v>
      </c>
      <c r="I114" s="666" t="s">
        <v>644</v>
      </c>
      <c r="J114" s="698"/>
      <c r="K114" s="698"/>
      <c r="L114" s="698">
        <v>1</v>
      </c>
      <c r="M114" s="698"/>
      <c r="N114" s="698"/>
      <c r="O114" s="698">
        <v>1</v>
      </c>
      <c r="P114" s="698"/>
      <c r="Q114" s="698"/>
      <c r="R114" s="698">
        <v>1</v>
      </c>
      <c r="S114" s="698"/>
      <c r="T114" s="698"/>
      <c r="U114" s="698"/>
      <c r="V114" s="673">
        <f>SUM(Tabla2[[#This Row],[Ene]:[Dic]])</f>
        <v>3</v>
      </c>
      <c r="W114" s="668" t="s">
        <v>381</v>
      </c>
      <c r="X114" s="668" t="s">
        <v>388</v>
      </c>
      <c r="Y114" s="666"/>
      <c r="Z114" s="666" t="s">
        <v>163</v>
      </c>
      <c r="AA114" s="680" t="s">
        <v>638</v>
      </c>
      <c r="AB114" s="261"/>
      <c r="AC114" s="261"/>
      <c r="AD114" s="261"/>
      <c r="AE114" s="261"/>
      <c r="AF114" s="261"/>
      <c r="AG114" s="261"/>
      <c r="AH114" s="261"/>
      <c r="AI114" s="261"/>
      <c r="AJ114" s="261"/>
      <c r="AK114" s="261"/>
      <c r="AL114" s="261"/>
      <c r="AM114" s="261"/>
      <c r="AN114" s="261"/>
      <c r="AO114" s="261"/>
      <c r="AP114" s="261"/>
      <c r="AQ114" s="261"/>
      <c r="AR114" s="261"/>
      <c r="AS114" s="261"/>
      <c r="AT114" s="261"/>
      <c r="AU114" s="261"/>
      <c r="AV114" s="261"/>
      <c r="AW114" s="261"/>
      <c r="AX114" s="261"/>
      <c r="AY114" s="261"/>
      <c r="AZ114" s="261"/>
      <c r="BA114" s="261"/>
    </row>
    <row r="115" spans="2:53" s="262" customFormat="1" ht="54" x14ac:dyDescent="0.3">
      <c r="B115" s="263" t="e">
        <f>IF('Formulario PPGR2'!$G156="","",CONCATENATE('Formulario PPGR2'!$C156,".",'Formulario PPGR2'!$D156,".",'Formulario PPGR2'!$E156,".",'Formulario PPGR2'!$F156))</f>
        <v>#REF!</v>
      </c>
      <c r="C115" s="263"/>
      <c r="D115" s="263" t="e">
        <f>IF('Formulario PPGR2'!$G156="","",'Formulario PPGR1'!#REF!)</f>
        <v>#REF!</v>
      </c>
      <c r="E115" s="263" t="e">
        <f>IF('Formulario PPGR2'!$G156="","",'Formulario PPGR1'!#REF!)</f>
        <v>#REF!</v>
      </c>
      <c r="F115" s="263" t="e">
        <f>IF('Formulario PPGR2'!$G156="","",'Formulario PPGR1'!#REF!)</f>
        <v>#REF!</v>
      </c>
      <c r="G115" s="233" t="s">
        <v>257</v>
      </c>
      <c r="H115" s="667" t="s">
        <v>645</v>
      </c>
      <c r="I115" s="666" t="s">
        <v>646</v>
      </c>
      <c r="J115" s="698"/>
      <c r="K115" s="698"/>
      <c r="L115" s="698"/>
      <c r="M115" s="698">
        <v>1</v>
      </c>
      <c r="N115" s="698"/>
      <c r="O115" s="698"/>
      <c r="P115" s="698">
        <v>1</v>
      </c>
      <c r="Q115" s="698"/>
      <c r="R115" s="698"/>
      <c r="S115" s="698">
        <v>1</v>
      </c>
      <c r="T115" s="698"/>
      <c r="U115" s="698"/>
      <c r="V115" s="673">
        <f>SUM(Tabla2[[#This Row],[Ene]:[Dic]])</f>
        <v>3</v>
      </c>
      <c r="W115" s="668" t="s">
        <v>381</v>
      </c>
      <c r="X115" s="668" t="s">
        <v>388</v>
      </c>
      <c r="Y115" s="666"/>
      <c r="Z115" s="666" t="s">
        <v>163</v>
      </c>
      <c r="AA115" s="680" t="s">
        <v>638</v>
      </c>
      <c r="AB115" s="261"/>
      <c r="AC115" s="261"/>
      <c r="AD115" s="261"/>
      <c r="AE115" s="261"/>
      <c r="AF115" s="261"/>
      <c r="AG115" s="261"/>
      <c r="AH115" s="261"/>
      <c r="AI115" s="261"/>
      <c r="AJ115" s="261"/>
      <c r="AK115" s="261"/>
      <c r="AL115" s="261"/>
      <c r="AM115" s="261"/>
      <c r="AN115" s="261"/>
      <c r="AO115" s="261"/>
      <c r="AP115" s="261"/>
      <c r="AQ115" s="261"/>
      <c r="AR115" s="261"/>
      <c r="AS115" s="261"/>
      <c r="AT115" s="261"/>
      <c r="AU115" s="261"/>
      <c r="AV115" s="261"/>
      <c r="AW115" s="261"/>
      <c r="AX115" s="261"/>
      <c r="AY115" s="261"/>
      <c r="AZ115" s="261"/>
      <c r="BA115" s="261"/>
    </row>
    <row r="116" spans="2:53" s="262" customFormat="1" ht="39.6" x14ac:dyDescent="0.3">
      <c r="B116" s="263" t="e">
        <f>IF('Formulario PPGR2'!$G157="","",CONCATENATE('Formulario PPGR2'!$C157,".",'Formulario PPGR2'!$D157,".",'Formulario PPGR2'!$E157,".",'Formulario PPGR2'!$F157))</f>
        <v>#REF!</v>
      </c>
      <c r="C116" s="263"/>
      <c r="D116" s="263" t="e">
        <f>IF('Formulario PPGR2'!$G157="","",'Formulario PPGR1'!#REF!)</f>
        <v>#REF!</v>
      </c>
      <c r="E116" s="263" t="e">
        <f>IF('Formulario PPGR2'!$G157="","",'Formulario PPGR1'!#REF!)</f>
        <v>#REF!</v>
      </c>
      <c r="F116" s="263" t="e">
        <f>IF('Formulario PPGR2'!$G157="","",'Formulario PPGR1'!#REF!)</f>
        <v>#REF!</v>
      </c>
      <c r="G116" s="233" t="s">
        <v>257</v>
      </c>
      <c r="H116" s="667" t="s">
        <v>647</v>
      </c>
      <c r="I116" s="666" t="s">
        <v>648</v>
      </c>
      <c r="J116" s="698"/>
      <c r="K116" s="698"/>
      <c r="L116" s="698">
        <v>1</v>
      </c>
      <c r="M116" s="698"/>
      <c r="N116" s="698"/>
      <c r="O116" s="698">
        <v>1</v>
      </c>
      <c r="P116" s="698"/>
      <c r="Q116" s="698"/>
      <c r="R116" s="698">
        <v>1</v>
      </c>
      <c r="S116" s="698"/>
      <c r="T116" s="698"/>
      <c r="U116" s="698"/>
      <c r="V116" s="673">
        <f>SUM(Tabla2[[#This Row],[Ene]:[Dic]])</f>
        <v>3</v>
      </c>
      <c r="W116" s="668" t="s">
        <v>381</v>
      </c>
      <c r="X116" s="668" t="s">
        <v>388</v>
      </c>
      <c r="Y116" s="666"/>
      <c r="Z116" s="666" t="s">
        <v>163</v>
      </c>
      <c r="AA116" s="680" t="s">
        <v>638</v>
      </c>
      <c r="AB116" s="261"/>
      <c r="AC116" s="261"/>
      <c r="AD116" s="261"/>
      <c r="AE116" s="261"/>
      <c r="AF116" s="261"/>
      <c r="AG116" s="261"/>
      <c r="AH116" s="261"/>
      <c r="AI116" s="261"/>
      <c r="AJ116" s="261"/>
      <c r="AK116" s="261"/>
      <c r="AL116" s="261"/>
      <c r="AM116" s="261"/>
      <c r="AN116" s="261"/>
      <c r="AO116" s="261"/>
      <c r="AP116" s="261"/>
      <c r="AQ116" s="261"/>
      <c r="AR116" s="261"/>
      <c r="AS116" s="261"/>
      <c r="AT116" s="261"/>
      <c r="AU116" s="261"/>
      <c r="AV116" s="261"/>
      <c r="AW116" s="261"/>
      <c r="AX116" s="261"/>
      <c r="AY116" s="261"/>
      <c r="AZ116" s="261"/>
      <c r="BA116" s="261"/>
    </row>
    <row r="117" spans="2:53" s="262" customFormat="1" ht="66" x14ac:dyDescent="0.3">
      <c r="B117" s="263" t="e">
        <f>IF('Formulario PPGR2'!$G268="","",CONCATENATE('Formulario PPGR2'!$C268,".",'Formulario PPGR2'!$D268,".",'Formulario PPGR2'!$E268,".",'Formulario PPGR2'!$F268))</f>
        <v>#REF!</v>
      </c>
      <c r="C117" s="263" t="e">
        <f>IF('Formulario PPGR2'!$G268="","",'Formulario PPGR1'!#REF!)</f>
        <v>#REF!</v>
      </c>
      <c r="D117" s="263" t="e">
        <f>IF('Formulario PPGR2'!$G268="","",'Formulario PPGR1'!#REF!)</f>
        <v>#REF!</v>
      </c>
      <c r="E117" s="263" t="e">
        <f>IF('Formulario PPGR2'!$G268="","",'Formulario PPGR1'!#REF!)</f>
        <v>#REF!</v>
      </c>
      <c r="F117" s="263" t="e">
        <f>IF('Formulario PPGR2'!$G268="","",'Formulario PPGR1'!#REF!)</f>
        <v>#REF!</v>
      </c>
      <c r="G117" s="233" t="s">
        <v>188</v>
      </c>
      <c r="H117" s="666" t="s">
        <v>649</v>
      </c>
      <c r="I117" s="666" t="s">
        <v>650</v>
      </c>
      <c r="J117" s="698"/>
      <c r="K117" s="698"/>
      <c r="L117" s="698">
        <v>1</v>
      </c>
      <c r="M117" s="698"/>
      <c r="N117" s="698"/>
      <c r="O117" s="698">
        <v>1</v>
      </c>
      <c r="P117" s="698"/>
      <c r="Q117" s="698"/>
      <c r="R117" s="698">
        <v>1</v>
      </c>
      <c r="S117" s="698"/>
      <c r="T117" s="698"/>
      <c r="U117" s="698">
        <v>1</v>
      </c>
      <c r="V117" s="673">
        <f>SUM(Tabla2[[#This Row],[Ene]:[Dic]])</f>
        <v>4</v>
      </c>
      <c r="W117" s="668" t="s">
        <v>381</v>
      </c>
      <c r="X117" s="668" t="s">
        <v>497</v>
      </c>
      <c r="Y117" s="677"/>
      <c r="Z117" s="666" t="s">
        <v>163</v>
      </c>
      <c r="AA117" s="684" t="s">
        <v>595</v>
      </c>
      <c r="AB117" s="261"/>
      <c r="AC117" s="261"/>
      <c r="AD117" s="261"/>
      <c r="AE117" s="261"/>
      <c r="AF117" s="261"/>
      <c r="AG117" s="261"/>
      <c r="AH117" s="261"/>
      <c r="AI117" s="261"/>
      <c r="AJ117" s="261"/>
      <c r="AK117" s="261"/>
      <c r="AL117" s="261"/>
      <c r="AM117" s="261"/>
      <c r="AN117" s="261"/>
      <c r="AO117" s="261"/>
      <c r="AP117" s="261"/>
      <c r="AQ117" s="261"/>
      <c r="AR117" s="261"/>
      <c r="AS117" s="261"/>
      <c r="AT117" s="261"/>
      <c r="AU117" s="261"/>
      <c r="AV117" s="261"/>
      <c r="AW117" s="261"/>
      <c r="AX117" s="261"/>
      <c r="AY117" s="261"/>
      <c r="AZ117" s="261"/>
      <c r="BA117" s="261"/>
    </row>
    <row r="118" spans="2:53" s="262" customFormat="1" ht="26.4" x14ac:dyDescent="0.3">
      <c r="B118" s="263" t="e">
        <f>IF('Formulario PPGR2'!$G229="","",CONCATENATE('Formulario PPGR2'!$C229,".",'Formulario PPGR2'!$D229,".",'Formulario PPGR2'!$E229,".",'Formulario PPGR2'!$F229))</f>
        <v>#REF!</v>
      </c>
      <c r="C118" s="263"/>
      <c r="D118" s="263" t="e">
        <f>IF('Formulario PPGR2'!$G229="","",'Formulario PPGR1'!#REF!)</f>
        <v>#REF!</v>
      </c>
      <c r="E118" s="263" t="e">
        <f>IF('Formulario PPGR2'!$G229="","",'Formulario PPGR1'!#REF!)</f>
        <v>#REF!</v>
      </c>
      <c r="F118" s="263" t="e">
        <f>IF('Formulario PPGR2'!$G229="","",'Formulario PPGR1'!#REF!)</f>
        <v>#REF!</v>
      </c>
      <c r="G118" s="233" t="s">
        <v>651</v>
      </c>
      <c r="H118" s="667" t="s">
        <v>652</v>
      </c>
      <c r="I118" s="666" t="s">
        <v>653</v>
      </c>
      <c r="J118" s="698">
        <v>1</v>
      </c>
      <c r="K118" s="698">
        <v>1</v>
      </c>
      <c r="L118" s="698">
        <v>1</v>
      </c>
      <c r="M118" s="698">
        <v>1</v>
      </c>
      <c r="N118" s="698">
        <v>1</v>
      </c>
      <c r="O118" s="698">
        <v>1</v>
      </c>
      <c r="P118" s="698">
        <v>1</v>
      </c>
      <c r="Q118" s="698">
        <v>1</v>
      </c>
      <c r="R118" s="698">
        <v>1</v>
      </c>
      <c r="S118" s="698">
        <v>1</v>
      </c>
      <c r="T118" s="698">
        <v>1</v>
      </c>
      <c r="U118" s="698">
        <v>1</v>
      </c>
      <c r="V118" s="673">
        <f>SUM(Tabla2[[#This Row],[Ene]:[Dic]])</f>
        <v>12</v>
      </c>
      <c r="W118" s="668" t="s">
        <v>380</v>
      </c>
      <c r="X118" s="668" t="s">
        <v>381</v>
      </c>
      <c r="Y118" s="666"/>
      <c r="Z118" s="666" t="s">
        <v>331</v>
      </c>
      <c r="AA118" s="680"/>
      <c r="AB118" s="261"/>
      <c r="AC118" s="261"/>
      <c r="AD118" s="261"/>
      <c r="AE118" s="261"/>
      <c r="AF118" s="261"/>
      <c r="AG118" s="261"/>
      <c r="AH118" s="261"/>
      <c r="AI118" s="261"/>
      <c r="AJ118" s="261"/>
      <c r="AK118" s="261"/>
      <c r="AL118" s="261"/>
      <c r="AM118" s="261"/>
      <c r="AN118" s="261"/>
      <c r="AO118" s="261"/>
      <c r="AP118" s="261"/>
      <c r="AQ118" s="261"/>
      <c r="AR118" s="261"/>
      <c r="AS118" s="261"/>
      <c r="AT118" s="261"/>
      <c r="AU118" s="261"/>
      <c r="AV118" s="261"/>
      <c r="AW118" s="261"/>
      <c r="AX118" s="261"/>
      <c r="AY118" s="261"/>
      <c r="AZ118" s="261"/>
      <c r="BA118" s="261"/>
    </row>
    <row r="119" spans="2:53" s="262" customFormat="1" ht="36" x14ac:dyDescent="0.3">
      <c r="B119" s="263" t="e">
        <f>IF('Formulario PPGR2'!$G230="","",CONCATENATE('Formulario PPGR2'!$C230,".",'Formulario PPGR2'!$D230,".",'Formulario PPGR2'!$E230,".",'Formulario PPGR2'!$F230))</f>
        <v>#REF!</v>
      </c>
      <c r="C119" s="263"/>
      <c r="D119" s="263" t="e">
        <f>IF('Formulario PPGR2'!$G230="","",'Formulario PPGR1'!#REF!)</f>
        <v>#REF!</v>
      </c>
      <c r="E119" s="263" t="e">
        <f>IF('Formulario PPGR2'!$G230="","",'Formulario PPGR1'!#REF!)</f>
        <v>#REF!</v>
      </c>
      <c r="F119" s="263" t="e">
        <f>IF('Formulario PPGR2'!$G230="","",'Formulario PPGR1'!#REF!)</f>
        <v>#REF!</v>
      </c>
      <c r="G119" s="233" t="s">
        <v>651</v>
      </c>
      <c r="H119" s="667" t="s">
        <v>654</v>
      </c>
      <c r="I119" s="666" t="s">
        <v>655</v>
      </c>
      <c r="J119" s="698"/>
      <c r="K119" s="698"/>
      <c r="L119" s="698"/>
      <c r="M119" s="698">
        <v>1</v>
      </c>
      <c r="N119" s="698"/>
      <c r="O119" s="698"/>
      <c r="P119" s="698">
        <v>1</v>
      </c>
      <c r="Q119" s="698"/>
      <c r="R119" s="698"/>
      <c r="S119" s="698">
        <v>1</v>
      </c>
      <c r="T119" s="698"/>
      <c r="U119" s="698"/>
      <c r="V119" s="673">
        <f>SUM(Tabla2[[#This Row],[Ene]:[Dic]])</f>
        <v>3</v>
      </c>
      <c r="W119" s="668" t="s">
        <v>381</v>
      </c>
      <c r="X119" s="668" t="s">
        <v>497</v>
      </c>
      <c r="Y119" s="666"/>
      <c r="Z119" s="666" t="s">
        <v>331</v>
      </c>
      <c r="AA119" s="680"/>
      <c r="AB119" s="261"/>
      <c r="AC119" s="261"/>
      <c r="AD119" s="261"/>
      <c r="AE119" s="261"/>
      <c r="AF119" s="261"/>
      <c r="AG119" s="261"/>
      <c r="AH119" s="261"/>
      <c r="AI119" s="261"/>
      <c r="AJ119" s="261"/>
      <c r="AK119" s="261"/>
      <c r="AL119" s="261"/>
      <c r="AM119" s="261"/>
      <c r="AN119" s="261"/>
      <c r="AO119" s="261"/>
      <c r="AP119" s="261"/>
      <c r="AQ119" s="261"/>
      <c r="AR119" s="261"/>
      <c r="AS119" s="261"/>
      <c r="AT119" s="261"/>
      <c r="AU119" s="261"/>
      <c r="AV119" s="261"/>
      <c r="AW119" s="261"/>
      <c r="AX119" s="261"/>
      <c r="AY119" s="261"/>
      <c r="AZ119" s="261"/>
      <c r="BA119" s="261"/>
    </row>
    <row r="120" spans="2:53" s="262" customFormat="1" ht="36" x14ac:dyDescent="0.3">
      <c r="B120" s="263" t="e">
        <f>IF('Formulario PPGR2'!$G120="","",CONCATENATE('Formulario PPGR2'!$C120,".",'Formulario PPGR2'!$D120,".",'Formulario PPGR2'!$E120,".",'Formulario PPGR2'!$F120))</f>
        <v>#REF!</v>
      </c>
      <c r="C120" s="263"/>
      <c r="D120" s="263" t="e">
        <f>IF('Formulario PPGR2'!$G120="","",'Formulario PPGR1'!#REF!)</f>
        <v>#REF!</v>
      </c>
      <c r="E120" s="263" t="e">
        <f>IF('Formulario PPGR2'!$G120="","",'Formulario PPGR1'!#REF!)</f>
        <v>#REF!</v>
      </c>
      <c r="F120" s="263" t="e">
        <f>IF('Formulario PPGR2'!$G120="","",'Formulario PPGR1'!#REF!)</f>
        <v>#REF!</v>
      </c>
      <c r="G120" s="233" t="s">
        <v>651</v>
      </c>
      <c r="H120" s="667" t="s">
        <v>2751</v>
      </c>
      <c r="I120" s="677" t="s">
        <v>2752</v>
      </c>
      <c r="J120" s="698"/>
      <c r="K120" s="698"/>
      <c r="L120" s="698"/>
      <c r="M120" s="698">
        <v>1</v>
      </c>
      <c r="N120" s="698"/>
      <c r="O120" s="698"/>
      <c r="P120" s="698">
        <v>1</v>
      </c>
      <c r="Q120" s="698"/>
      <c r="R120" s="698"/>
      <c r="S120" s="698">
        <v>1</v>
      </c>
      <c r="T120" s="698"/>
      <c r="U120" s="698"/>
      <c r="V120" s="673">
        <f>SUM(Tabla2[[#This Row],[Ene]:[Dic]])</f>
        <v>3</v>
      </c>
      <c r="W120" s="668" t="s">
        <v>377</v>
      </c>
      <c r="X120" s="668"/>
      <c r="Y120" s="677"/>
      <c r="Z120" s="666" t="s">
        <v>331</v>
      </c>
      <c r="AA120" s="680"/>
      <c r="AB120" s="261"/>
      <c r="AC120" s="261"/>
      <c r="AD120" s="261"/>
      <c r="AE120" s="261"/>
      <c r="AF120" s="261"/>
      <c r="AG120" s="261"/>
      <c r="AH120" s="261"/>
      <c r="AI120" s="261"/>
      <c r="AJ120" s="261"/>
      <c r="AK120" s="261"/>
      <c r="AL120" s="261"/>
      <c r="AM120" s="261"/>
      <c r="AN120" s="261"/>
      <c r="AO120" s="261"/>
      <c r="AP120" s="261"/>
      <c r="AQ120" s="261"/>
      <c r="AR120" s="261"/>
      <c r="AS120" s="261"/>
      <c r="AT120" s="261"/>
      <c r="AU120" s="261"/>
      <c r="AV120" s="261"/>
      <c r="AW120" s="261"/>
      <c r="AX120" s="261"/>
      <c r="AY120" s="261"/>
      <c r="AZ120" s="261"/>
      <c r="BA120" s="261"/>
    </row>
    <row r="121" spans="2:53" s="262" customFormat="1" ht="36" x14ac:dyDescent="0.3">
      <c r="B121" s="263" t="e">
        <f>IF('Formulario PPGR2'!$G231="","",CONCATENATE('Formulario PPGR2'!$C231,".",'Formulario PPGR2'!$D231,".",'Formulario PPGR2'!$E231,".",'Formulario PPGR2'!$F231))</f>
        <v>#REF!</v>
      </c>
      <c r="C121" s="263"/>
      <c r="D121" s="263" t="e">
        <f>IF('Formulario PPGR2'!$G231="","",'Formulario PPGR1'!#REF!)</f>
        <v>#REF!</v>
      </c>
      <c r="E121" s="263" t="e">
        <f>IF('Formulario PPGR2'!$G231="","",'Formulario PPGR1'!#REF!)</f>
        <v>#REF!</v>
      </c>
      <c r="F121" s="263" t="e">
        <f>IF('Formulario PPGR2'!$G231="","",'Formulario PPGR1'!#REF!)</f>
        <v>#REF!</v>
      </c>
      <c r="G121" s="233" t="s">
        <v>334</v>
      </c>
      <c r="H121" s="667" t="s">
        <v>656</v>
      </c>
      <c r="I121" s="666" t="s">
        <v>657</v>
      </c>
      <c r="J121" s="698">
        <v>1</v>
      </c>
      <c r="K121" s="698"/>
      <c r="L121" s="698"/>
      <c r="M121" s="698"/>
      <c r="N121" s="698"/>
      <c r="O121" s="698"/>
      <c r="P121" s="698"/>
      <c r="Q121" s="698"/>
      <c r="R121" s="698"/>
      <c r="S121" s="698"/>
      <c r="T121" s="698"/>
      <c r="U121" s="698"/>
      <c r="V121" s="673">
        <f>SUM(Tabla2[[#This Row],[Ene]:[Dic]])</f>
        <v>1</v>
      </c>
      <c r="W121" s="668" t="s">
        <v>442</v>
      </c>
      <c r="X121" s="668"/>
      <c r="Y121" s="666"/>
      <c r="Z121" s="666" t="s">
        <v>658</v>
      </c>
      <c r="AA121" s="680"/>
      <c r="AB121" s="261"/>
      <c r="AC121" s="261"/>
      <c r="AD121" s="261"/>
      <c r="AE121" s="261"/>
      <c r="AF121" s="261"/>
      <c r="AG121" s="261"/>
      <c r="AH121" s="261"/>
      <c r="AI121" s="261"/>
      <c r="AJ121" s="261"/>
      <c r="AK121" s="261"/>
      <c r="AL121" s="261"/>
      <c r="AM121" s="261"/>
      <c r="AN121" s="261"/>
      <c r="AO121" s="261"/>
      <c r="AP121" s="261"/>
      <c r="AQ121" s="261"/>
      <c r="AR121" s="261"/>
      <c r="AS121" s="261"/>
      <c r="AT121" s="261"/>
      <c r="AU121" s="261"/>
      <c r="AV121" s="261"/>
      <c r="AW121" s="261"/>
      <c r="AX121" s="261"/>
      <c r="AY121" s="261"/>
      <c r="AZ121" s="261"/>
      <c r="BA121" s="261"/>
    </row>
    <row r="122" spans="2:53" s="262" customFormat="1" ht="36" x14ac:dyDescent="0.3">
      <c r="B122" s="263" t="e">
        <f>IF('Formulario PPGR2'!$G232="","",CONCATENATE('Formulario PPGR2'!$C232,".",'Formulario PPGR2'!$D232,".",'Formulario PPGR2'!$E232,".",'Formulario PPGR2'!$F232))</f>
        <v>#REF!</v>
      </c>
      <c r="C122" s="263"/>
      <c r="D122" s="263" t="e">
        <f>IF('Formulario PPGR2'!$G232="","",'Formulario PPGR1'!#REF!)</f>
        <v>#REF!</v>
      </c>
      <c r="E122" s="263" t="e">
        <f>IF('Formulario PPGR2'!$G232="","",'Formulario PPGR1'!#REF!)</f>
        <v>#REF!</v>
      </c>
      <c r="F122" s="263" t="e">
        <f>IF('Formulario PPGR2'!$G232="","",'Formulario PPGR1'!#REF!)</f>
        <v>#REF!</v>
      </c>
      <c r="G122" s="233" t="s">
        <v>334</v>
      </c>
      <c r="H122" s="667" t="s">
        <v>659</v>
      </c>
      <c r="I122" s="666" t="s">
        <v>660</v>
      </c>
      <c r="J122" s="698">
        <v>1</v>
      </c>
      <c r="K122" s="698"/>
      <c r="L122" s="698"/>
      <c r="M122" s="698"/>
      <c r="N122" s="698"/>
      <c r="O122" s="698"/>
      <c r="P122" s="698"/>
      <c r="Q122" s="698"/>
      <c r="R122" s="698"/>
      <c r="S122" s="698"/>
      <c r="T122" s="698"/>
      <c r="U122" s="698"/>
      <c r="V122" s="673">
        <f>SUM(Tabla2[[#This Row],[Ene]:[Dic]])</f>
        <v>1</v>
      </c>
      <c r="W122" s="668" t="s">
        <v>384</v>
      </c>
      <c r="X122" s="668"/>
      <c r="Y122" s="666"/>
      <c r="Z122" s="666" t="s">
        <v>658</v>
      </c>
      <c r="AA122" s="680"/>
      <c r="AB122" s="261"/>
      <c r="AC122" s="261"/>
      <c r="AD122" s="261"/>
      <c r="AE122" s="261"/>
      <c r="AF122" s="261"/>
      <c r="AG122" s="261"/>
      <c r="AH122" s="261"/>
      <c r="AI122" s="261"/>
      <c r="AJ122" s="261"/>
      <c r="AK122" s="261"/>
      <c r="AL122" s="261"/>
      <c r="AM122" s="261"/>
      <c r="AN122" s="261"/>
      <c r="AO122" s="261"/>
      <c r="AP122" s="261"/>
      <c r="AQ122" s="261"/>
      <c r="AR122" s="261"/>
      <c r="AS122" s="261"/>
      <c r="AT122" s="261"/>
      <c r="AU122" s="261"/>
      <c r="AV122" s="261"/>
      <c r="AW122" s="261"/>
      <c r="AX122" s="261"/>
      <c r="AY122" s="261"/>
      <c r="AZ122" s="261"/>
      <c r="BA122" s="261"/>
    </row>
    <row r="123" spans="2:53" s="262" customFormat="1" ht="26.4" x14ac:dyDescent="0.3">
      <c r="B123" s="263" t="e">
        <f>IF('Formulario PPGR2'!$G233="","",CONCATENATE('Formulario PPGR2'!$C233,".",'Formulario PPGR2'!$D233,".",'Formulario PPGR2'!$E233,".",'Formulario PPGR2'!$F233))</f>
        <v>#REF!</v>
      </c>
      <c r="C123" s="263"/>
      <c r="D123" s="263" t="e">
        <f>IF('Formulario PPGR2'!$G233="","",'Formulario PPGR1'!#REF!)</f>
        <v>#REF!</v>
      </c>
      <c r="E123" s="263" t="e">
        <f>IF('Formulario PPGR2'!$G233="","",'Formulario PPGR1'!#REF!)</f>
        <v>#REF!</v>
      </c>
      <c r="F123" s="263" t="e">
        <f>IF('Formulario PPGR2'!$G233="","",'Formulario PPGR1'!#REF!)</f>
        <v>#REF!</v>
      </c>
      <c r="G123" s="233" t="s">
        <v>334</v>
      </c>
      <c r="H123" s="667" t="s">
        <v>661</v>
      </c>
      <c r="I123" s="666" t="s">
        <v>662</v>
      </c>
      <c r="J123" s="698"/>
      <c r="K123" s="698"/>
      <c r="L123" s="698"/>
      <c r="M123" s="698"/>
      <c r="N123" s="698"/>
      <c r="O123" s="698">
        <v>1</v>
      </c>
      <c r="P123" s="698"/>
      <c r="Q123" s="698"/>
      <c r="R123" s="698">
        <v>1</v>
      </c>
      <c r="S123" s="698"/>
      <c r="T123" s="698"/>
      <c r="U123" s="698">
        <v>1</v>
      </c>
      <c r="V123" s="673">
        <f>SUM(Tabla2[[#This Row],[Ene]:[Dic]])</f>
        <v>3</v>
      </c>
      <c r="W123" s="668" t="s">
        <v>384</v>
      </c>
      <c r="X123" s="668"/>
      <c r="Y123" s="666"/>
      <c r="Z123" s="666" t="s">
        <v>658</v>
      </c>
      <c r="AA123" s="680"/>
      <c r="AB123" s="261"/>
      <c r="AC123" s="261"/>
      <c r="AD123" s="261"/>
      <c r="AE123" s="261"/>
      <c r="AF123" s="261"/>
      <c r="AG123" s="261"/>
      <c r="AH123" s="261"/>
      <c r="AI123" s="261"/>
      <c r="AJ123" s="261"/>
      <c r="AK123" s="261"/>
      <c r="AL123" s="261"/>
      <c r="AM123" s="261"/>
      <c r="AN123" s="261"/>
      <c r="AO123" s="261"/>
      <c r="AP123" s="261"/>
      <c r="AQ123" s="261"/>
      <c r="AR123" s="261"/>
      <c r="AS123" s="261"/>
      <c r="AT123" s="261"/>
      <c r="AU123" s="261"/>
      <c r="AV123" s="261"/>
      <c r="AW123" s="261"/>
      <c r="AX123" s="261"/>
      <c r="AY123" s="261"/>
      <c r="AZ123" s="261"/>
      <c r="BA123" s="261"/>
    </row>
    <row r="124" spans="2:53" s="262" customFormat="1" ht="48" customHeight="1" x14ac:dyDescent="0.3">
      <c r="B124" s="263" t="e">
        <f>IF('Formulario PPGR2'!$G234="","",CONCATENATE('Formulario PPGR2'!$C234,".",'Formulario PPGR2'!$D234,".",'Formulario PPGR2'!$E234,".",'Formulario PPGR2'!$F234))</f>
        <v>#REF!</v>
      </c>
      <c r="C124" s="263" t="e">
        <f>IF('Formulario PPGR2'!$G234="","",'Formulario PPGR1'!#REF!)</f>
        <v>#REF!</v>
      </c>
      <c r="D124" s="263" t="e">
        <f>IF('Formulario PPGR2'!$G234="","",'Formulario PPGR1'!#REF!)</f>
        <v>#REF!</v>
      </c>
      <c r="E124" s="263" t="e">
        <f>IF('Formulario PPGR2'!$G234="","",'Formulario PPGR1'!#REF!)</f>
        <v>#REF!</v>
      </c>
      <c r="F124" s="263" t="e">
        <f>IF('Formulario PPGR2'!$G234="","",'Formulario PPGR1'!#REF!)</f>
        <v>#REF!</v>
      </c>
      <c r="G124" s="233" t="s">
        <v>334</v>
      </c>
      <c r="H124" s="667" t="s">
        <v>663</v>
      </c>
      <c r="I124" s="666" t="s">
        <v>664</v>
      </c>
      <c r="J124" s="698"/>
      <c r="K124" s="698"/>
      <c r="L124" s="698"/>
      <c r="M124" s="698">
        <v>1</v>
      </c>
      <c r="N124" s="698"/>
      <c r="O124" s="698"/>
      <c r="P124" s="698">
        <v>1</v>
      </c>
      <c r="Q124" s="698"/>
      <c r="R124" s="698"/>
      <c r="S124" s="698">
        <v>1</v>
      </c>
      <c r="T124" s="698"/>
      <c r="U124" s="698"/>
      <c r="V124" s="673">
        <f>SUM(Tabla2[[#This Row],[Ene]:[Dic]])</f>
        <v>3</v>
      </c>
      <c r="W124" s="668" t="s">
        <v>384</v>
      </c>
      <c r="X124" s="668"/>
      <c r="Y124" s="666"/>
      <c r="Z124" s="666" t="s">
        <v>658</v>
      </c>
      <c r="AA124" s="680"/>
      <c r="AB124" s="261"/>
      <c r="AC124" s="261"/>
      <c r="AD124" s="261"/>
      <c r="AE124" s="261"/>
      <c r="AF124" s="261"/>
      <c r="AG124" s="261"/>
      <c r="AH124" s="261"/>
      <c r="AI124" s="261"/>
      <c r="AJ124" s="261"/>
      <c r="AK124" s="261"/>
      <c r="AL124" s="261"/>
      <c r="AM124" s="261"/>
      <c r="AN124" s="261"/>
      <c r="AO124" s="261"/>
      <c r="AP124" s="261"/>
      <c r="AQ124" s="261"/>
      <c r="AR124" s="261"/>
      <c r="AS124" s="261"/>
      <c r="AT124" s="261"/>
      <c r="AU124" s="261"/>
      <c r="AV124" s="261"/>
      <c r="AW124" s="261"/>
      <c r="AX124" s="261"/>
      <c r="AY124" s="261"/>
      <c r="AZ124" s="261"/>
      <c r="BA124" s="261"/>
    </row>
    <row r="125" spans="2:53" s="262" customFormat="1" ht="36" x14ac:dyDescent="0.3">
      <c r="B125" s="263" t="e">
        <f>IF('Formulario PPGR2'!$G235="","",CONCATENATE('Formulario PPGR2'!$C235,".",'Formulario PPGR2'!$D235,".",'Formulario PPGR2'!$E235,".",'Formulario PPGR2'!$F235))</f>
        <v>#REF!</v>
      </c>
      <c r="C125" s="263" t="e">
        <f>IF('Formulario PPGR2'!$G235="","",'Formulario PPGR1'!#REF!)</f>
        <v>#REF!</v>
      </c>
      <c r="D125" s="263" t="e">
        <f>IF('Formulario PPGR2'!$G235="","",'Formulario PPGR1'!#REF!)</f>
        <v>#REF!</v>
      </c>
      <c r="E125" s="263" t="e">
        <f>IF('Formulario PPGR2'!$G235="","",'Formulario PPGR1'!#REF!)</f>
        <v>#REF!</v>
      </c>
      <c r="F125" s="263" t="e">
        <f>IF('Formulario PPGR2'!$G235="","",'Formulario PPGR1'!#REF!)</f>
        <v>#REF!</v>
      </c>
      <c r="G125" s="233" t="s">
        <v>340</v>
      </c>
      <c r="H125" s="667" t="s">
        <v>665</v>
      </c>
      <c r="I125" s="666" t="s">
        <v>666</v>
      </c>
      <c r="J125" s="698"/>
      <c r="K125" s="698"/>
      <c r="L125" s="698">
        <v>1</v>
      </c>
      <c r="M125" s="698"/>
      <c r="N125" s="698"/>
      <c r="O125" s="698">
        <v>1</v>
      </c>
      <c r="P125" s="698"/>
      <c r="Q125" s="698"/>
      <c r="R125" s="698">
        <v>1</v>
      </c>
      <c r="S125" s="698"/>
      <c r="T125" s="698"/>
      <c r="U125" s="698">
        <v>1</v>
      </c>
      <c r="V125" s="673">
        <f>SUM(Tabla2[[#This Row],[Ene]:[Dic]])</f>
        <v>4</v>
      </c>
      <c r="W125" s="668" t="s">
        <v>380</v>
      </c>
      <c r="X125" s="668" t="s">
        <v>415</v>
      </c>
      <c r="Y125" s="666" t="s">
        <v>667</v>
      </c>
      <c r="Z125" s="666" t="s">
        <v>342</v>
      </c>
      <c r="AA125" s="680"/>
      <c r="AB125" s="261"/>
      <c r="AC125" s="261"/>
      <c r="AD125" s="261"/>
      <c r="AE125" s="261"/>
      <c r="AF125" s="261"/>
      <c r="AG125" s="261"/>
      <c r="AH125" s="261"/>
      <c r="AI125" s="261"/>
      <c r="AJ125" s="261"/>
      <c r="AK125" s="261"/>
      <c r="AL125" s="261"/>
      <c r="AM125" s="261"/>
      <c r="AN125" s="261"/>
      <c r="AO125" s="261"/>
      <c r="AP125" s="261"/>
      <c r="AQ125" s="261"/>
      <c r="AR125" s="261"/>
      <c r="AS125" s="261"/>
      <c r="AT125" s="261"/>
      <c r="AU125" s="261"/>
      <c r="AV125" s="261"/>
      <c r="AW125" s="261"/>
      <c r="AX125" s="261"/>
      <c r="AY125" s="261"/>
      <c r="AZ125" s="261"/>
      <c r="BA125" s="261"/>
    </row>
    <row r="126" spans="2:53" s="262" customFormat="1" ht="36" x14ac:dyDescent="0.3">
      <c r="B126" s="263" t="e">
        <f>IF('Formulario PPGR2'!$G236="","",CONCATENATE('Formulario PPGR2'!$C236,".",'Formulario PPGR2'!$D236,".",'Formulario PPGR2'!$E236,".",'Formulario PPGR2'!$F236))</f>
        <v>#REF!</v>
      </c>
      <c r="C126" s="263" t="e">
        <f>IF('Formulario PPGR2'!$G236="","",'Formulario PPGR1'!#REF!)</f>
        <v>#REF!</v>
      </c>
      <c r="D126" s="263" t="e">
        <f>IF('Formulario PPGR2'!$G236="","",'Formulario PPGR1'!#REF!)</f>
        <v>#REF!</v>
      </c>
      <c r="E126" s="263" t="e">
        <f>IF('Formulario PPGR2'!$G236="","",'Formulario PPGR1'!#REF!)</f>
        <v>#REF!</v>
      </c>
      <c r="F126" s="263" t="e">
        <f>IF('Formulario PPGR2'!$G236="","",'Formulario PPGR1'!#REF!)</f>
        <v>#REF!</v>
      </c>
      <c r="G126" s="233" t="s">
        <v>340</v>
      </c>
      <c r="H126" s="667" t="s">
        <v>668</v>
      </c>
      <c r="I126" s="666" t="s">
        <v>669</v>
      </c>
      <c r="J126" s="698"/>
      <c r="K126" s="698"/>
      <c r="L126" s="698">
        <v>1</v>
      </c>
      <c r="M126" s="698"/>
      <c r="N126" s="698"/>
      <c r="O126" s="698">
        <v>1</v>
      </c>
      <c r="P126" s="698"/>
      <c r="Q126" s="698"/>
      <c r="R126" s="698">
        <v>1</v>
      </c>
      <c r="S126" s="698"/>
      <c r="T126" s="698"/>
      <c r="U126" s="698">
        <v>1</v>
      </c>
      <c r="V126" s="673">
        <f>SUM(Tabla2[[#This Row],[Ene]:[Dic]])</f>
        <v>4</v>
      </c>
      <c r="W126" s="668" t="s">
        <v>380</v>
      </c>
      <c r="X126" s="668" t="s">
        <v>415</v>
      </c>
      <c r="Y126" s="666" t="s">
        <v>667</v>
      </c>
      <c r="Z126" s="666" t="s">
        <v>342</v>
      </c>
      <c r="AA126" s="680"/>
      <c r="AB126" s="261"/>
      <c r="AC126" s="261"/>
      <c r="AD126" s="261"/>
      <c r="AE126" s="261"/>
      <c r="AF126" s="261"/>
      <c r="AG126" s="261"/>
      <c r="AH126" s="261"/>
      <c r="AI126" s="261"/>
      <c r="AJ126" s="261"/>
      <c r="AK126" s="261"/>
      <c r="AL126" s="261"/>
      <c r="AM126" s="261"/>
      <c r="AN126" s="261"/>
      <c r="AO126" s="261"/>
      <c r="AP126" s="261"/>
      <c r="AQ126" s="261"/>
      <c r="AR126" s="261"/>
      <c r="AS126" s="261"/>
      <c r="AT126" s="261"/>
      <c r="AU126" s="261"/>
      <c r="AV126" s="261"/>
      <c r="AW126" s="261"/>
      <c r="AX126" s="261"/>
      <c r="AY126" s="261"/>
      <c r="AZ126" s="261"/>
      <c r="BA126" s="261"/>
    </row>
    <row r="127" spans="2:53" s="262" customFormat="1" ht="54" x14ac:dyDescent="0.3">
      <c r="B127" s="233" t="e">
        <f>IF('Formulario PPGR2'!$G122="","",CONCATENATE('Formulario PPGR2'!$C122,".",'Formulario PPGR2'!$D122,".",'Formulario PPGR2'!$E122,".",'Formulario PPGR2'!$F122))</f>
        <v>#REF!</v>
      </c>
      <c r="C127" s="233"/>
      <c r="D127" s="233" t="e">
        <f>IF('Formulario PPGR2'!$G122="","",'Formulario PPGR1'!#REF!)</f>
        <v>#REF!</v>
      </c>
      <c r="E127" s="233" t="e">
        <f>IF('Formulario PPGR2'!$G122="","",'Formulario PPGR1'!#REF!)</f>
        <v>#REF!</v>
      </c>
      <c r="F127" s="233" t="e">
        <f>IF('Formulario PPGR2'!$G122="","",'Formulario PPGR1'!#REF!)</f>
        <v>#REF!</v>
      </c>
      <c r="G127" s="233" t="s">
        <v>203</v>
      </c>
      <c r="H127" s="667" t="s">
        <v>670</v>
      </c>
      <c r="I127" s="666" t="s">
        <v>671</v>
      </c>
      <c r="J127" s="667"/>
      <c r="K127" s="667"/>
      <c r="L127" s="667">
        <v>1</v>
      </c>
      <c r="M127" s="667"/>
      <c r="N127" s="667"/>
      <c r="O127" s="667">
        <v>1</v>
      </c>
      <c r="P127" s="667"/>
      <c r="Q127" s="667"/>
      <c r="R127" s="667">
        <v>1</v>
      </c>
      <c r="S127" s="667"/>
      <c r="T127" s="667"/>
      <c r="U127" s="667">
        <v>1</v>
      </c>
      <c r="V127" s="673">
        <f>SUM(Tabla2[[#This Row],[Ene]:[Dic]])</f>
        <v>4</v>
      </c>
      <c r="W127" s="668" t="s">
        <v>381</v>
      </c>
      <c r="X127" s="668" t="s">
        <v>380</v>
      </c>
      <c r="Y127" s="666"/>
      <c r="Z127" s="666" t="s">
        <v>206</v>
      </c>
      <c r="AA127" s="679"/>
      <c r="AB127" s="261"/>
      <c r="AC127" s="261"/>
      <c r="AD127" s="261"/>
      <c r="AE127" s="261"/>
      <c r="AF127" s="261"/>
      <c r="AG127" s="261"/>
      <c r="AH127" s="261"/>
      <c r="AI127" s="261"/>
      <c r="AJ127" s="261"/>
      <c r="AK127" s="261"/>
      <c r="AL127" s="261"/>
      <c r="AM127" s="261"/>
      <c r="AN127" s="261"/>
      <c r="AO127" s="261"/>
      <c r="AP127" s="261"/>
      <c r="AQ127" s="261"/>
      <c r="AR127" s="261"/>
      <c r="AS127" s="261"/>
      <c r="AT127" s="261"/>
      <c r="AU127" s="261"/>
      <c r="AV127" s="261"/>
      <c r="AW127" s="261"/>
      <c r="AX127" s="261"/>
      <c r="AY127" s="261"/>
      <c r="AZ127" s="261"/>
      <c r="BA127" s="261"/>
    </row>
    <row r="128" spans="2:53" s="262" customFormat="1" ht="26.4" x14ac:dyDescent="0.3">
      <c r="B128" s="233" t="e">
        <f>IF('Formulario PPGR2'!$G123="","",CONCATENATE('Formulario PPGR2'!$C123,".",'Formulario PPGR2'!$D123,".",'Formulario PPGR2'!$E123,".",'Formulario PPGR2'!$F123))</f>
        <v>#REF!</v>
      </c>
      <c r="C128" s="233"/>
      <c r="D128" s="233" t="e">
        <f>IF('Formulario PPGR2'!$G123="","",'Formulario PPGR1'!#REF!)</f>
        <v>#REF!</v>
      </c>
      <c r="E128" s="233" t="e">
        <f>IF('Formulario PPGR2'!$G123="","",'Formulario PPGR1'!#REF!)</f>
        <v>#REF!</v>
      </c>
      <c r="F128" s="233" t="e">
        <f>IF('Formulario PPGR2'!$G123="","",'Formulario PPGR1'!#REF!)</f>
        <v>#REF!</v>
      </c>
      <c r="G128" s="233" t="s">
        <v>203</v>
      </c>
      <c r="H128" s="667" t="s">
        <v>672</v>
      </c>
      <c r="I128" s="666" t="s">
        <v>673</v>
      </c>
      <c r="J128" s="667"/>
      <c r="K128" s="667"/>
      <c r="L128" s="667"/>
      <c r="M128" s="667">
        <v>1</v>
      </c>
      <c r="N128" s="667"/>
      <c r="O128" s="667"/>
      <c r="P128" s="667">
        <v>1</v>
      </c>
      <c r="Q128" s="667"/>
      <c r="R128" s="667"/>
      <c r="S128" s="667"/>
      <c r="T128" s="667">
        <v>1</v>
      </c>
      <c r="U128" s="667"/>
      <c r="V128" s="673">
        <f>SUM(Tabla2[[#This Row],[Ene]:[Dic]])</f>
        <v>3</v>
      </c>
      <c r="W128" s="668" t="s">
        <v>384</v>
      </c>
      <c r="X128" s="668"/>
      <c r="Y128" s="666"/>
      <c r="Z128" s="666" t="s">
        <v>206</v>
      </c>
      <c r="AA128" s="679"/>
      <c r="AB128" s="261"/>
      <c r="AC128" s="261"/>
      <c r="AD128" s="261"/>
      <c r="AE128" s="261"/>
      <c r="AF128" s="261"/>
      <c r="AG128" s="261"/>
      <c r="AH128" s="261"/>
      <c r="AI128" s="261"/>
      <c r="AJ128" s="261"/>
      <c r="AK128" s="261"/>
      <c r="AL128" s="261"/>
      <c r="AM128" s="261"/>
      <c r="AN128" s="261"/>
      <c r="AO128" s="261"/>
      <c r="AP128" s="261"/>
      <c r="AQ128" s="261"/>
      <c r="AR128" s="261"/>
      <c r="AS128" s="261"/>
      <c r="AT128" s="261"/>
      <c r="AU128" s="261"/>
      <c r="AV128" s="261"/>
      <c r="AW128" s="261"/>
      <c r="AX128" s="261"/>
      <c r="AY128" s="261"/>
      <c r="AZ128" s="261"/>
      <c r="BA128" s="261"/>
    </row>
    <row r="129" spans="2:53" s="262" customFormat="1" ht="36" x14ac:dyDescent="0.3">
      <c r="B129" s="233" t="e">
        <f>IF('Formulario PPGR2'!$G124="","",CONCATENATE('Formulario PPGR2'!$C124,".",'Formulario PPGR2'!$D124,".",'Formulario PPGR2'!$E124,".",'Formulario PPGR2'!$F124))</f>
        <v>#REF!</v>
      </c>
      <c r="C129" s="233"/>
      <c r="D129" s="233" t="e">
        <f>IF('Formulario PPGR2'!$G124="","",'Formulario PPGR1'!#REF!)</f>
        <v>#REF!</v>
      </c>
      <c r="E129" s="233" t="e">
        <f>IF('Formulario PPGR2'!$G124="","",'Formulario PPGR1'!#REF!)</f>
        <v>#REF!</v>
      </c>
      <c r="F129" s="233" t="e">
        <f>IF('Formulario PPGR2'!$G124="","",'Formulario PPGR1'!#REF!)</f>
        <v>#REF!</v>
      </c>
      <c r="G129" s="233" t="s">
        <v>203</v>
      </c>
      <c r="H129" s="667" t="s">
        <v>674</v>
      </c>
      <c r="I129" s="666" t="s">
        <v>675</v>
      </c>
      <c r="J129" s="667"/>
      <c r="K129" s="667"/>
      <c r="L129" s="667">
        <v>1</v>
      </c>
      <c r="M129" s="667"/>
      <c r="N129" s="667"/>
      <c r="O129" s="667">
        <v>1</v>
      </c>
      <c r="P129" s="667"/>
      <c r="Q129" s="667"/>
      <c r="R129" s="667">
        <v>1</v>
      </c>
      <c r="S129" s="667"/>
      <c r="T129" s="667"/>
      <c r="U129" s="667"/>
      <c r="V129" s="673">
        <f>SUM(Tabla2[[#This Row],[Ene]:[Dic]])</f>
        <v>3</v>
      </c>
      <c r="W129" s="668" t="s">
        <v>381</v>
      </c>
      <c r="X129" s="668" t="s">
        <v>380</v>
      </c>
      <c r="Y129" s="666"/>
      <c r="Z129" s="666" t="s">
        <v>206</v>
      </c>
      <c r="AA129" s="679"/>
      <c r="AB129" s="261"/>
      <c r="AC129" s="261"/>
      <c r="AD129" s="261"/>
      <c r="AE129" s="261"/>
      <c r="AF129" s="261"/>
      <c r="AG129" s="261"/>
      <c r="AH129" s="261"/>
      <c r="AI129" s="261"/>
      <c r="AJ129" s="261"/>
      <c r="AK129" s="261"/>
      <c r="AL129" s="261"/>
      <c r="AM129" s="261"/>
      <c r="AN129" s="261"/>
      <c r="AO129" s="261"/>
      <c r="AP129" s="261"/>
      <c r="AQ129" s="261"/>
      <c r="AR129" s="261"/>
      <c r="AS129" s="261"/>
      <c r="AT129" s="261"/>
      <c r="AU129" s="261"/>
      <c r="AV129" s="261"/>
      <c r="AW129" s="261"/>
      <c r="AX129" s="261"/>
      <c r="AY129" s="261"/>
      <c r="AZ129" s="261"/>
      <c r="BA129" s="261"/>
    </row>
    <row r="130" spans="2:53" s="262" customFormat="1" ht="54" x14ac:dyDescent="0.3">
      <c r="B130" s="233" t="e">
        <f>IF('Formulario PPGR2'!$G125="","",CONCATENATE('Formulario PPGR2'!$C125,".",'Formulario PPGR2'!$D125,".",'Formulario PPGR2'!$E125,".",'Formulario PPGR2'!$F125))</f>
        <v>#REF!</v>
      </c>
      <c r="C130" s="233"/>
      <c r="D130" s="233" t="e">
        <f>IF('Formulario PPGR2'!$G125="","",'Formulario PPGR1'!#REF!)</f>
        <v>#REF!</v>
      </c>
      <c r="E130" s="233" t="e">
        <f>IF('Formulario PPGR2'!$G125="","",'Formulario PPGR1'!#REF!)</f>
        <v>#REF!</v>
      </c>
      <c r="F130" s="233" t="e">
        <f>IF('Formulario PPGR2'!$G125="","",'Formulario PPGR1'!#REF!)</f>
        <v>#REF!</v>
      </c>
      <c r="G130" s="233" t="s">
        <v>203</v>
      </c>
      <c r="H130" s="667" t="s">
        <v>676</v>
      </c>
      <c r="I130" s="666" t="s">
        <v>677</v>
      </c>
      <c r="J130" s="667"/>
      <c r="K130" s="667"/>
      <c r="L130" s="667">
        <v>1</v>
      </c>
      <c r="M130" s="667"/>
      <c r="N130" s="667"/>
      <c r="O130" s="667">
        <v>1</v>
      </c>
      <c r="P130" s="667"/>
      <c r="Q130" s="667"/>
      <c r="R130" s="667">
        <v>1</v>
      </c>
      <c r="S130" s="667"/>
      <c r="T130" s="667"/>
      <c r="U130" s="667">
        <v>1</v>
      </c>
      <c r="V130" s="673">
        <f>SUM(Tabla2[[#This Row],[Ene]:[Dic]])</f>
        <v>4</v>
      </c>
      <c r="W130" s="668" t="s">
        <v>381</v>
      </c>
      <c r="X130" s="668" t="s">
        <v>380</v>
      </c>
      <c r="Y130" s="666"/>
      <c r="Z130" s="666" t="s">
        <v>206</v>
      </c>
      <c r="AA130" s="679"/>
      <c r="AB130" s="261"/>
      <c r="AC130" s="261"/>
      <c r="AD130" s="261"/>
      <c r="AE130" s="261"/>
      <c r="AF130" s="261"/>
      <c r="AG130" s="261"/>
      <c r="AH130" s="261"/>
      <c r="AI130" s="261"/>
      <c r="AJ130" s="261"/>
      <c r="AK130" s="261"/>
      <c r="AL130" s="261"/>
      <c r="AM130" s="261"/>
      <c r="AN130" s="261"/>
      <c r="AO130" s="261"/>
      <c r="AP130" s="261"/>
      <c r="AQ130" s="261"/>
      <c r="AR130" s="261"/>
      <c r="AS130" s="261"/>
      <c r="AT130" s="261"/>
      <c r="AU130" s="261"/>
      <c r="AV130" s="261"/>
      <c r="AW130" s="261"/>
      <c r="AX130" s="261"/>
      <c r="AY130" s="261"/>
      <c r="AZ130" s="261"/>
      <c r="BA130" s="261"/>
    </row>
    <row r="131" spans="2:53" s="262" customFormat="1" ht="36" x14ac:dyDescent="0.3">
      <c r="B131" s="233" t="e">
        <f>IF('Formulario PPGR2'!$G126="","",CONCATENATE('Formulario PPGR2'!$C126,".",'Formulario PPGR2'!$D126,".",'Formulario PPGR2'!$E126,".",'Formulario PPGR2'!$F126))</f>
        <v>#REF!</v>
      </c>
      <c r="C131" s="233"/>
      <c r="D131" s="233" t="e">
        <f>IF('Formulario PPGR2'!$G126="","",'Formulario PPGR1'!#REF!)</f>
        <v>#REF!</v>
      </c>
      <c r="E131" s="233" t="e">
        <f>IF('Formulario PPGR2'!$G126="","",'Formulario PPGR1'!#REF!)</f>
        <v>#REF!</v>
      </c>
      <c r="F131" s="233" t="e">
        <f>IF('Formulario PPGR2'!$G126="","",'Formulario PPGR1'!#REF!)</f>
        <v>#REF!</v>
      </c>
      <c r="G131" s="233" t="s">
        <v>203</v>
      </c>
      <c r="H131" s="667" t="s">
        <v>678</v>
      </c>
      <c r="I131" s="666" t="s">
        <v>679</v>
      </c>
      <c r="J131" s="667"/>
      <c r="K131" s="667"/>
      <c r="L131" s="667"/>
      <c r="M131" s="667">
        <v>1</v>
      </c>
      <c r="N131" s="667"/>
      <c r="O131" s="667"/>
      <c r="P131" s="667">
        <v>1</v>
      </c>
      <c r="Q131" s="667"/>
      <c r="R131" s="667"/>
      <c r="S131" s="667">
        <v>1</v>
      </c>
      <c r="T131" s="667"/>
      <c r="U131" s="667"/>
      <c r="V131" s="673">
        <f>SUM(Tabla2[[#This Row],[Ene]:[Dic]])</f>
        <v>3</v>
      </c>
      <c r="W131" s="668" t="s">
        <v>381</v>
      </c>
      <c r="X131" s="668" t="s">
        <v>415</v>
      </c>
      <c r="Y131" s="666" t="s">
        <v>680</v>
      </c>
      <c r="Z131" s="666" t="s">
        <v>206</v>
      </c>
      <c r="AA131" s="679"/>
      <c r="AB131" s="261"/>
      <c r="AC131" s="261"/>
      <c r="AD131" s="261"/>
      <c r="AE131" s="261"/>
      <c r="AF131" s="261"/>
      <c r="AG131" s="261"/>
      <c r="AH131" s="261"/>
      <c r="AI131" s="261"/>
      <c r="AJ131" s="261"/>
      <c r="AK131" s="261"/>
      <c r="AL131" s="261"/>
      <c r="AM131" s="261"/>
      <c r="AN131" s="261"/>
      <c r="AO131" s="261"/>
      <c r="AP131" s="261"/>
      <c r="AQ131" s="261"/>
      <c r="AR131" s="261"/>
      <c r="AS131" s="261"/>
      <c r="AT131" s="261"/>
      <c r="AU131" s="261"/>
      <c r="AV131" s="261"/>
      <c r="AW131" s="261"/>
      <c r="AX131" s="261"/>
      <c r="AY131" s="261"/>
      <c r="AZ131" s="261"/>
      <c r="BA131" s="261"/>
    </row>
    <row r="132" spans="2:53" s="262" customFormat="1" ht="36" x14ac:dyDescent="0.3">
      <c r="B132" s="233" t="e">
        <f>IF('Formulario PPGR2'!$G127="","",CONCATENATE('Formulario PPGR2'!$C127,".",'Formulario PPGR2'!$D127,".",'Formulario PPGR2'!$E127,".",'Formulario PPGR2'!$F127))</f>
        <v>#REF!</v>
      </c>
      <c r="C132" s="233"/>
      <c r="D132" s="233" t="e">
        <f>IF('Formulario PPGR2'!$G127="","",'Formulario PPGR1'!#REF!)</f>
        <v>#REF!</v>
      </c>
      <c r="E132" s="233" t="e">
        <f>IF('Formulario PPGR2'!$G127="","",'Formulario PPGR1'!#REF!)</f>
        <v>#REF!</v>
      </c>
      <c r="F132" s="233" t="e">
        <f>IF('Formulario PPGR2'!$G127="","",'Formulario PPGR1'!#REF!)</f>
        <v>#REF!</v>
      </c>
      <c r="G132" s="233" t="s">
        <v>203</v>
      </c>
      <c r="H132" s="667" t="s">
        <v>681</v>
      </c>
      <c r="I132" s="666" t="s">
        <v>682</v>
      </c>
      <c r="J132" s="667"/>
      <c r="K132" s="667"/>
      <c r="L132" s="667"/>
      <c r="M132" s="667"/>
      <c r="N132" s="667"/>
      <c r="O132" s="667">
        <v>1</v>
      </c>
      <c r="P132" s="667"/>
      <c r="Q132" s="667"/>
      <c r="R132" s="667"/>
      <c r="S132" s="667"/>
      <c r="T132" s="667">
        <v>1</v>
      </c>
      <c r="U132" s="667"/>
      <c r="V132" s="673">
        <f>SUM(Tabla2[[#This Row],[Ene]:[Dic]])</f>
        <v>2</v>
      </c>
      <c r="W132" s="668" t="s">
        <v>381</v>
      </c>
      <c r="X132" s="668" t="s">
        <v>380</v>
      </c>
      <c r="Y132" s="666"/>
      <c r="Z132" s="666" t="s">
        <v>206</v>
      </c>
      <c r="AA132" s="679"/>
      <c r="AB132" s="261"/>
      <c r="AC132" s="261"/>
      <c r="AD132" s="261"/>
      <c r="AE132" s="261"/>
      <c r="AF132" s="261"/>
      <c r="AG132" s="261"/>
      <c r="AH132" s="261"/>
      <c r="AI132" s="261"/>
      <c r="AJ132" s="261"/>
      <c r="AK132" s="261"/>
      <c r="AL132" s="261"/>
      <c r="AM132" s="261"/>
      <c r="AN132" s="261"/>
      <c r="AO132" s="261"/>
      <c r="AP132" s="261"/>
      <c r="AQ132" s="261"/>
      <c r="AR132" s="261"/>
      <c r="AS132" s="261"/>
      <c r="AT132" s="261"/>
      <c r="AU132" s="261"/>
      <c r="AV132" s="261"/>
      <c r="AW132" s="261"/>
      <c r="AX132" s="261"/>
      <c r="AY132" s="261"/>
      <c r="AZ132" s="261"/>
      <c r="BA132" s="261"/>
    </row>
    <row r="133" spans="2:53" s="262" customFormat="1" ht="36" x14ac:dyDescent="0.3">
      <c r="B133" s="233" t="e">
        <f>IF('Formulario PPGR2'!$G128="","",CONCATENATE('Formulario PPGR2'!$C128,".",'Formulario PPGR2'!$D128,".",'Formulario PPGR2'!$E128,".",'Formulario PPGR2'!$F128))</f>
        <v>#REF!</v>
      </c>
      <c r="C133" s="233"/>
      <c r="D133" s="233" t="e">
        <f>IF('Formulario PPGR2'!$G128="","",'Formulario PPGR1'!#REF!)</f>
        <v>#REF!</v>
      </c>
      <c r="E133" s="233" t="e">
        <f>IF('Formulario PPGR2'!$G128="","",'Formulario PPGR1'!#REF!)</f>
        <v>#REF!</v>
      </c>
      <c r="F133" s="233" t="e">
        <f>IF('Formulario PPGR2'!$G128="","",'Formulario PPGR1'!#REF!)</f>
        <v>#REF!</v>
      </c>
      <c r="G133" s="233" t="s">
        <v>203</v>
      </c>
      <c r="H133" s="667" t="s">
        <v>683</v>
      </c>
      <c r="I133" s="666" t="s">
        <v>684</v>
      </c>
      <c r="J133" s="667"/>
      <c r="K133" s="667"/>
      <c r="L133" s="667"/>
      <c r="M133" s="667"/>
      <c r="N133" s="667">
        <v>1</v>
      </c>
      <c r="O133" s="667"/>
      <c r="P133" s="667"/>
      <c r="Q133" s="667"/>
      <c r="R133" s="667"/>
      <c r="S133" s="667">
        <v>1</v>
      </c>
      <c r="T133" s="667"/>
      <c r="U133" s="667"/>
      <c r="V133" s="673">
        <f>SUM(Tabla2[[#This Row],[Ene]:[Dic]])</f>
        <v>2</v>
      </c>
      <c r="W133" s="668" t="s">
        <v>381</v>
      </c>
      <c r="X133" s="668" t="s">
        <v>380</v>
      </c>
      <c r="Y133" s="666"/>
      <c r="Z133" s="666" t="s">
        <v>206</v>
      </c>
      <c r="AA133" s="679"/>
      <c r="AB133" s="261"/>
      <c r="AC133" s="261"/>
      <c r="AD133" s="261"/>
      <c r="AE133" s="261"/>
      <c r="AF133" s="261"/>
      <c r="AG133" s="261"/>
      <c r="AH133" s="261"/>
      <c r="AI133" s="261"/>
      <c r="AJ133" s="261"/>
      <c r="AK133" s="261"/>
      <c r="AL133" s="261"/>
      <c r="AM133" s="261"/>
      <c r="AN133" s="261"/>
      <c r="AO133" s="261"/>
      <c r="AP133" s="261"/>
      <c r="AQ133" s="261"/>
      <c r="AR133" s="261"/>
      <c r="AS133" s="261"/>
      <c r="AT133" s="261"/>
      <c r="AU133" s="261"/>
      <c r="AV133" s="261"/>
      <c r="AW133" s="261"/>
      <c r="AX133" s="261"/>
      <c r="AY133" s="261"/>
      <c r="AZ133" s="261"/>
      <c r="BA133" s="261"/>
    </row>
    <row r="134" spans="2:53" s="262" customFormat="1" ht="72" x14ac:dyDescent="0.3">
      <c r="B134" s="233" t="e">
        <f>IF('Formulario PPGR2'!$G129="","",CONCATENATE('Formulario PPGR2'!$C129,".",'Formulario PPGR2'!$D129,".",'Formulario PPGR2'!$E129,".",'Formulario PPGR2'!$F129))</f>
        <v>#REF!</v>
      </c>
      <c r="C134" s="233"/>
      <c r="D134" s="233" t="e">
        <f>IF('Formulario PPGR2'!$G129="","",'Formulario PPGR1'!#REF!)</f>
        <v>#REF!</v>
      </c>
      <c r="E134" s="233" t="e">
        <f>IF('Formulario PPGR2'!$G129="","",'Formulario PPGR1'!#REF!)</f>
        <v>#REF!</v>
      </c>
      <c r="F134" s="233" t="e">
        <f>IF('Formulario PPGR2'!$G129="","",'Formulario PPGR1'!#REF!)</f>
        <v>#REF!</v>
      </c>
      <c r="G134" s="233" t="s">
        <v>203</v>
      </c>
      <c r="H134" s="667" t="s">
        <v>685</v>
      </c>
      <c r="I134" s="666" t="s">
        <v>686</v>
      </c>
      <c r="J134" s="667"/>
      <c r="K134" s="667"/>
      <c r="L134" s="667"/>
      <c r="M134" s="667">
        <v>1</v>
      </c>
      <c r="N134" s="667"/>
      <c r="O134" s="667">
        <v>1</v>
      </c>
      <c r="P134" s="667"/>
      <c r="Q134" s="667">
        <v>1</v>
      </c>
      <c r="R134" s="667"/>
      <c r="S134" s="667">
        <v>1</v>
      </c>
      <c r="T134" s="667"/>
      <c r="U134" s="667"/>
      <c r="V134" s="673">
        <f>SUM(Tabla2[[#This Row],[Ene]:[Dic]])</f>
        <v>4</v>
      </c>
      <c r="W134" s="668" t="s">
        <v>381</v>
      </c>
      <c r="X134" s="668" t="s">
        <v>415</v>
      </c>
      <c r="Y134" s="666" t="s">
        <v>680</v>
      </c>
      <c r="Z134" s="666" t="s">
        <v>206</v>
      </c>
      <c r="AA134" s="679"/>
      <c r="AB134" s="261"/>
      <c r="AC134" s="261"/>
      <c r="AD134" s="261"/>
      <c r="AE134" s="261"/>
      <c r="AF134" s="261"/>
      <c r="AG134" s="261"/>
      <c r="AH134" s="261"/>
      <c r="AI134" s="261"/>
      <c r="AJ134" s="261"/>
      <c r="AK134" s="261"/>
      <c r="AL134" s="261"/>
      <c r="AM134" s="261"/>
      <c r="AN134" s="261"/>
      <c r="AO134" s="261"/>
      <c r="AP134" s="261"/>
      <c r="AQ134" s="261"/>
      <c r="AR134" s="261"/>
      <c r="AS134" s="261"/>
      <c r="AT134" s="261"/>
      <c r="AU134" s="261"/>
      <c r="AV134" s="261"/>
      <c r="AW134" s="261"/>
      <c r="AX134" s="261"/>
      <c r="AY134" s="261"/>
      <c r="AZ134" s="261"/>
      <c r="BA134" s="261"/>
    </row>
    <row r="135" spans="2:53" s="262" customFormat="1" ht="36" x14ac:dyDescent="0.3">
      <c r="B135" s="233" t="e">
        <f>IF('Formulario PPGR2'!$G130="","",CONCATENATE('Formulario PPGR2'!$C130,".",'Formulario PPGR2'!$D130,".",'Formulario PPGR2'!$E130,".",'Formulario PPGR2'!$F130))</f>
        <v>#REF!</v>
      </c>
      <c r="C135" s="233"/>
      <c r="D135" s="233" t="e">
        <f>IF('Formulario PPGR2'!$G130="","",'Formulario PPGR1'!#REF!)</f>
        <v>#REF!</v>
      </c>
      <c r="E135" s="233" t="e">
        <f>IF('Formulario PPGR2'!$G130="","",'Formulario PPGR1'!#REF!)</f>
        <v>#REF!</v>
      </c>
      <c r="F135" s="233" t="e">
        <f>IF('Formulario PPGR2'!$G130="","",'Formulario PPGR1'!#REF!)</f>
        <v>#REF!</v>
      </c>
      <c r="G135" s="233" t="s">
        <v>203</v>
      </c>
      <c r="H135" s="667" t="s">
        <v>687</v>
      </c>
      <c r="I135" s="666" t="s">
        <v>688</v>
      </c>
      <c r="J135" s="667"/>
      <c r="K135" s="667"/>
      <c r="L135" s="667"/>
      <c r="M135" s="667"/>
      <c r="N135" s="667">
        <v>1</v>
      </c>
      <c r="O135" s="667"/>
      <c r="P135" s="667"/>
      <c r="Q135" s="667">
        <v>1</v>
      </c>
      <c r="R135" s="667"/>
      <c r="S135" s="667"/>
      <c r="T135" s="667"/>
      <c r="U135" s="667"/>
      <c r="V135" s="673">
        <f>SUM(Tabla2[[#This Row],[Ene]:[Dic]])</f>
        <v>2</v>
      </c>
      <c r="W135" s="668" t="s">
        <v>381</v>
      </c>
      <c r="X135" s="668" t="s">
        <v>380</v>
      </c>
      <c r="Y135" s="666"/>
      <c r="Z135" s="666" t="s">
        <v>206</v>
      </c>
      <c r="AA135" s="679"/>
      <c r="AB135" s="261"/>
      <c r="AC135" s="261"/>
      <c r="AD135" s="261"/>
      <c r="AE135" s="261"/>
      <c r="AF135" s="261"/>
      <c r="AG135" s="261"/>
      <c r="AH135" s="261"/>
      <c r="AI135" s="261"/>
      <c r="AJ135" s="261"/>
      <c r="AK135" s="261"/>
      <c r="AL135" s="261"/>
      <c r="AM135" s="261"/>
      <c r="AN135" s="261"/>
      <c r="AO135" s="261"/>
      <c r="AP135" s="261"/>
      <c r="AQ135" s="261"/>
      <c r="AR135" s="261"/>
      <c r="AS135" s="261"/>
      <c r="AT135" s="261"/>
      <c r="AU135" s="261"/>
      <c r="AV135" s="261"/>
      <c r="AW135" s="261"/>
      <c r="AX135" s="261"/>
      <c r="AY135" s="261"/>
      <c r="AZ135" s="261"/>
      <c r="BA135" s="261"/>
    </row>
    <row r="136" spans="2:53" s="262" customFormat="1" ht="72" x14ac:dyDescent="0.3">
      <c r="B136" s="233" t="e">
        <f>IF('Formulario PPGR2'!$G131="","",CONCATENATE('Formulario PPGR2'!$C131,".",'Formulario PPGR2'!$D131,".",'Formulario PPGR2'!$E131,".",'Formulario PPGR2'!$F131))</f>
        <v>#REF!</v>
      </c>
      <c r="C136" s="233"/>
      <c r="D136" s="233" t="e">
        <f>IF('Formulario PPGR2'!$G131="","",'Formulario PPGR1'!#REF!)</f>
        <v>#REF!</v>
      </c>
      <c r="E136" s="233" t="e">
        <f>IF('Formulario PPGR2'!$G131="","",'Formulario PPGR1'!#REF!)</f>
        <v>#REF!</v>
      </c>
      <c r="F136" s="233" t="e">
        <f>IF('Formulario PPGR2'!$G131="","",'Formulario PPGR1'!#REF!)</f>
        <v>#REF!</v>
      </c>
      <c r="G136" s="233" t="s">
        <v>203</v>
      </c>
      <c r="H136" s="667" t="s">
        <v>689</v>
      </c>
      <c r="I136" s="666" t="s">
        <v>690</v>
      </c>
      <c r="J136" s="667"/>
      <c r="K136" s="667"/>
      <c r="L136" s="667"/>
      <c r="M136" s="667"/>
      <c r="N136" s="667">
        <v>1</v>
      </c>
      <c r="O136" s="667"/>
      <c r="P136" s="667"/>
      <c r="Q136" s="667"/>
      <c r="R136" s="667"/>
      <c r="S136" s="667">
        <v>1</v>
      </c>
      <c r="T136" s="667"/>
      <c r="U136" s="667"/>
      <c r="V136" s="673">
        <f>SUM(Tabla2[[#This Row],[Ene]:[Dic]])</f>
        <v>2</v>
      </c>
      <c r="W136" s="668" t="s">
        <v>381</v>
      </c>
      <c r="X136" s="668" t="s">
        <v>415</v>
      </c>
      <c r="Y136" s="666" t="s">
        <v>680</v>
      </c>
      <c r="Z136" s="666" t="s">
        <v>206</v>
      </c>
      <c r="AA136" s="679"/>
      <c r="AB136" s="261"/>
      <c r="AC136" s="261"/>
      <c r="AD136" s="261"/>
      <c r="AE136" s="261"/>
      <c r="AF136" s="261"/>
      <c r="AG136" s="261"/>
      <c r="AH136" s="261"/>
      <c r="AI136" s="261"/>
      <c r="AJ136" s="261"/>
      <c r="AK136" s="261"/>
      <c r="AL136" s="261"/>
      <c r="AM136" s="261"/>
      <c r="AN136" s="261"/>
      <c r="AO136" s="261"/>
      <c r="AP136" s="261"/>
      <c r="AQ136" s="261"/>
      <c r="AR136" s="261"/>
      <c r="AS136" s="261"/>
      <c r="AT136" s="261"/>
      <c r="AU136" s="261"/>
      <c r="AV136" s="261"/>
      <c r="AW136" s="261"/>
      <c r="AX136" s="261"/>
      <c r="AY136" s="261"/>
      <c r="AZ136" s="261"/>
      <c r="BA136" s="261"/>
    </row>
    <row r="137" spans="2:53" s="262" customFormat="1" ht="54" x14ac:dyDescent="0.3">
      <c r="B137" s="233" t="e">
        <f>IF('Formulario PPGR2'!$G132="","",CONCATENATE('Formulario PPGR2'!$C132,".",'Formulario PPGR2'!$D132,".",'Formulario PPGR2'!$E132,".",'Formulario PPGR2'!$F132))</f>
        <v>#REF!</v>
      </c>
      <c r="C137" s="233"/>
      <c r="D137" s="233" t="e">
        <f>IF('Formulario PPGR2'!$G132="","",'Formulario PPGR1'!#REF!)</f>
        <v>#REF!</v>
      </c>
      <c r="E137" s="233" t="e">
        <f>IF('Formulario PPGR2'!$G132="","",'Formulario PPGR1'!#REF!)</f>
        <v>#REF!</v>
      </c>
      <c r="F137" s="233" t="e">
        <f>IF('Formulario PPGR2'!$G132="","",'Formulario PPGR1'!#REF!)</f>
        <v>#REF!</v>
      </c>
      <c r="G137" s="233" t="s">
        <v>203</v>
      </c>
      <c r="H137" s="667" t="s">
        <v>691</v>
      </c>
      <c r="I137" s="666" t="s">
        <v>692</v>
      </c>
      <c r="J137" s="667"/>
      <c r="K137" s="667"/>
      <c r="L137" s="667">
        <v>1</v>
      </c>
      <c r="M137" s="667"/>
      <c r="N137" s="667"/>
      <c r="O137" s="667">
        <v>1</v>
      </c>
      <c r="P137" s="667"/>
      <c r="Q137" s="667"/>
      <c r="R137" s="667">
        <v>1</v>
      </c>
      <c r="S137" s="667"/>
      <c r="T137" s="667"/>
      <c r="U137" s="667">
        <v>1</v>
      </c>
      <c r="V137" s="673">
        <f>SUM(Tabla2[[#This Row],[Ene]:[Dic]])</f>
        <v>4</v>
      </c>
      <c r="W137" s="668" t="s">
        <v>381</v>
      </c>
      <c r="X137" s="668" t="s">
        <v>415</v>
      </c>
      <c r="Y137" s="666" t="s">
        <v>680</v>
      </c>
      <c r="Z137" s="666" t="s">
        <v>206</v>
      </c>
      <c r="AA137" s="679"/>
      <c r="AB137" s="261"/>
      <c r="AC137" s="261"/>
      <c r="AD137" s="261"/>
      <c r="AE137" s="261"/>
      <c r="AF137" s="261"/>
      <c r="AG137" s="261"/>
      <c r="AH137" s="261"/>
      <c r="AI137" s="261"/>
      <c r="AJ137" s="261"/>
      <c r="AK137" s="261"/>
      <c r="AL137" s="261"/>
      <c r="AM137" s="261"/>
      <c r="AN137" s="261"/>
      <c r="AO137" s="261"/>
      <c r="AP137" s="261"/>
      <c r="AQ137" s="261"/>
      <c r="AR137" s="261"/>
      <c r="AS137" s="261"/>
      <c r="AT137" s="261"/>
      <c r="AU137" s="261"/>
      <c r="AV137" s="261"/>
      <c r="AW137" s="261"/>
      <c r="AX137" s="261"/>
      <c r="AY137" s="261"/>
      <c r="AZ137" s="261"/>
      <c r="BA137" s="261"/>
    </row>
    <row r="138" spans="2:53" s="262" customFormat="1" ht="288" x14ac:dyDescent="0.3">
      <c r="B138" s="233" t="e">
        <f>IF('Formulario PPGR2'!$G133="","",CONCATENATE('Formulario PPGR2'!$C133,".",'Formulario PPGR2'!$D133,".",'Formulario PPGR2'!$E133,".",'Formulario PPGR2'!$F133))</f>
        <v>#REF!</v>
      </c>
      <c r="C138" s="233"/>
      <c r="D138" s="233" t="e">
        <f>IF('Formulario PPGR2'!$G133="","",'Formulario PPGR1'!#REF!)</f>
        <v>#REF!</v>
      </c>
      <c r="E138" s="233" t="e">
        <f>IF('Formulario PPGR2'!$G133="","",'Formulario PPGR1'!#REF!)</f>
        <v>#REF!</v>
      </c>
      <c r="F138" s="233" t="e">
        <f>IF('Formulario PPGR2'!$G133="","",'Formulario PPGR1'!#REF!)</f>
        <v>#REF!</v>
      </c>
      <c r="G138" s="233" t="s">
        <v>203</v>
      </c>
      <c r="H138" s="667" t="s">
        <v>693</v>
      </c>
      <c r="I138" s="666" t="s">
        <v>694</v>
      </c>
      <c r="J138" s="667"/>
      <c r="K138" s="667"/>
      <c r="L138" s="667">
        <v>1</v>
      </c>
      <c r="M138" s="667"/>
      <c r="N138" s="667"/>
      <c r="O138" s="667">
        <v>1</v>
      </c>
      <c r="P138" s="667"/>
      <c r="Q138" s="667"/>
      <c r="R138" s="667">
        <v>1</v>
      </c>
      <c r="S138" s="667"/>
      <c r="T138" s="667"/>
      <c r="U138" s="667">
        <v>1</v>
      </c>
      <c r="V138" s="673">
        <f>SUM(Tabla2[[#This Row],[Ene]:[Dic]])</f>
        <v>4</v>
      </c>
      <c r="W138" s="668" t="s">
        <v>381</v>
      </c>
      <c r="X138" s="668" t="s">
        <v>388</v>
      </c>
      <c r="Y138" s="666"/>
      <c r="Z138" s="666" t="s">
        <v>206</v>
      </c>
      <c r="AA138" s="679"/>
      <c r="AB138" s="261"/>
      <c r="AC138" s="261"/>
      <c r="AD138" s="261"/>
      <c r="AE138" s="261"/>
      <c r="AF138" s="261"/>
      <c r="AG138" s="261"/>
      <c r="AH138" s="261"/>
      <c r="AI138" s="261"/>
      <c r="AJ138" s="261"/>
      <c r="AK138" s="261"/>
      <c r="AL138" s="261"/>
      <c r="AM138" s="261"/>
      <c r="AN138" s="261"/>
      <c r="AO138" s="261"/>
      <c r="AP138" s="261"/>
      <c r="AQ138" s="261"/>
      <c r="AR138" s="261"/>
      <c r="AS138" s="261"/>
      <c r="AT138" s="261"/>
      <c r="AU138" s="261"/>
      <c r="AV138" s="261"/>
      <c r="AW138" s="261"/>
      <c r="AX138" s="261"/>
      <c r="AY138" s="261"/>
      <c r="AZ138" s="261"/>
      <c r="BA138" s="261"/>
    </row>
    <row r="139" spans="2:53" s="262" customFormat="1" ht="26.4" x14ac:dyDescent="0.3">
      <c r="B139" s="233" t="e">
        <f>IF('Formulario PPGR2'!$G134="","",CONCATENATE('Formulario PPGR2'!$C134,".",'Formulario PPGR2'!$D134,".",'Formulario PPGR2'!$E134,".",'Formulario PPGR2'!$F134))</f>
        <v>#REF!</v>
      </c>
      <c r="C139" s="233"/>
      <c r="D139" s="233" t="e">
        <f>IF('Formulario PPGR2'!$G134="","",'Formulario PPGR1'!#REF!)</f>
        <v>#REF!</v>
      </c>
      <c r="E139" s="233" t="e">
        <f>IF('Formulario PPGR2'!$G134="","",'Formulario PPGR1'!#REF!)</f>
        <v>#REF!</v>
      </c>
      <c r="F139" s="233" t="e">
        <f>IF('Formulario PPGR2'!$G134="","",'Formulario PPGR1'!#REF!)</f>
        <v>#REF!</v>
      </c>
      <c r="G139" s="233" t="s">
        <v>203</v>
      </c>
      <c r="H139" s="667" t="s">
        <v>695</v>
      </c>
      <c r="I139" s="666" t="s">
        <v>696</v>
      </c>
      <c r="J139" s="667">
        <v>1</v>
      </c>
      <c r="K139" s="667">
        <v>1</v>
      </c>
      <c r="L139" s="667">
        <v>1</v>
      </c>
      <c r="M139" s="667">
        <v>1</v>
      </c>
      <c r="N139" s="667">
        <v>1</v>
      </c>
      <c r="O139" s="667">
        <v>1</v>
      </c>
      <c r="P139" s="667">
        <v>1</v>
      </c>
      <c r="Q139" s="667">
        <v>1</v>
      </c>
      <c r="R139" s="667">
        <v>1</v>
      </c>
      <c r="S139" s="667">
        <v>1</v>
      </c>
      <c r="T139" s="667">
        <v>1</v>
      </c>
      <c r="U139" s="667">
        <v>1</v>
      </c>
      <c r="V139" s="673">
        <f>SUM(Tabla2[[#This Row],[Ene]:[Dic]])</f>
        <v>12</v>
      </c>
      <c r="W139" s="668" t="s">
        <v>384</v>
      </c>
      <c r="X139" s="668" t="s">
        <v>415</v>
      </c>
      <c r="Y139" s="666" t="s">
        <v>697</v>
      </c>
      <c r="Z139" s="666" t="s">
        <v>206</v>
      </c>
      <c r="AA139" s="679"/>
      <c r="AB139" s="261"/>
      <c r="AC139" s="261"/>
      <c r="AD139" s="261"/>
      <c r="AE139" s="261"/>
      <c r="AF139" s="261"/>
      <c r="AG139" s="261"/>
      <c r="AH139" s="261"/>
      <c r="AI139" s="261"/>
      <c r="AJ139" s="261"/>
      <c r="AK139" s="261"/>
      <c r="AL139" s="261"/>
      <c r="AM139" s="261"/>
      <c r="AN139" s="261"/>
      <c r="AO139" s="261"/>
      <c r="AP139" s="261"/>
      <c r="AQ139" s="261"/>
      <c r="AR139" s="261"/>
      <c r="AS139" s="261"/>
      <c r="AT139" s="261"/>
      <c r="AU139" s="261"/>
      <c r="AV139" s="261"/>
      <c r="AW139" s="261"/>
      <c r="AX139" s="261"/>
      <c r="AY139" s="261"/>
      <c r="AZ139" s="261"/>
      <c r="BA139" s="261"/>
    </row>
    <row r="140" spans="2:53" s="262" customFormat="1" ht="90" x14ac:dyDescent="0.3">
      <c r="B140" s="233" t="e">
        <f>IF('Formulario PPGR2'!$G135="","",CONCATENATE('Formulario PPGR2'!$C135,".",'Formulario PPGR2'!$D135,".",'Formulario PPGR2'!$E135,".",'Formulario PPGR2'!$F135))</f>
        <v>#REF!</v>
      </c>
      <c r="C140" s="233"/>
      <c r="D140" s="233" t="e">
        <f>IF('Formulario PPGR2'!$G135="","",'Formulario PPGR1'!#REF!)</f>
        <v>#REF!</v>
      </c>
      <c r="E140" s="233" t="e">
        <f>IF('Formulario PPGR2'!$G135="","",'Formulario PPGR1'!#REF!)</f>
        <v>#REF!</v>
      </c>
      <c r="F140" s="233" t="e">
        <f>IF('Formulario PPGR2'!$G135="","",'Formulario PPGR1'!#REF!)</f>
        <v>#REF!</v>
      </c>
      <c r="G140" s="233" t="s">
        <v>203</v>
      </c>
      <c r="H140" s="667" t="s">
        <v>698</v>
      </c>
      <c r="I140" s="666" t="s">
        <v>699</v>
      </c>
      <c r="J140" s="667"/>
      <c r="K140" s="667"/>
      <c r="L140" s="667">
        <v>1</v>
      </c>
      <c r="M140" s="667"/>
      <c r="N140" s="667"/>
      <c r="O140" s="667"/>
      <c r="P140" s="667">
        <v>1</v>
      </c>
      <c r="Q140" s="667"/>
      <c r="R140" s="667"/>
      <c r="S140" s="667">
        <v>1</v>
      </c>
      <c r="T140" s="667"/>
      <c r="U140" s="667"/>
      <c r="V140" s="673">
        <f>SUM(Tabla2[[#This Row],[Ene]:[Dic]])</f>
        <v>3</v>
      </c>
      <c r="W140" s="668" t="s">
        <v>380</v>
      </c>
      <c r="X140" s="668" t="s">
        <v>381</v>
      </c>
      <c r="Y140" s="666"/>
      <c r="Z140" s="666" t="s">
        <v>206</v>
      </c>
      <c r="AA140" s="679"/>
      <c r="AB140" s="261"/>
      <c r="AC140" s="261"/>
      <c r="AD140" s="261"/>
      <c r="AE140" s="261"/>
      <c r="AF140" s="261"/>
      <c r="AG140" s="261"/>
      <c r="AH140" s="261"/>
      <c r="AI140" s="261"/>
      <c r="AJ140" s="261"/>
      <c r="AK140" s="261"/>
      <c r="AL140" s="261"/>
      <c r="AM140" s="261"/>
      <c r="AN140" s="261"/>
      <c r="AO140" s="261"/>
      <c r="AP140" s="261"/>
      <c r="AQ140" s="261"/>
      <c r="AR140" s="261"/>
      <c r="AS140" s="261"/>
      <c r="AT140" s="261"/>
      <c r="AU140" s="261"/>
      <c r="AV140" s="261"/>
      <c r="AW140" s="261"/>
      <c r="AX140" s="261"/>
      <c r="AY140" s="261"/>
      <c r="AZ140" s="261"/>
      <c r="BA140" s="261"/>
    </row>
    <row r="141" spans="2:53" s="262" customFormat="1" ht="72" x14ac:dyDescent="0.3">
      <c r="B141" s="233" t="e">
        <f>IF('Formulario PPGR2'!$G136="","",CONCATENATE('Formulario PPGR2'!$C136,".",'Formulario PPGR2'!$D136,".",'Formulario PPGR2'!$E136,".",'Formulario PPGR2'!$F136))</f>
        <v>#REF!</v>
      </c>
      <c r="C141" s="233"/>
      <c r="D141" s="233" t="e">
        <f>IF('Formulario PPGR2'!$G136="","",'Formulario PPGR1'!#REF!)</f>
        <v>#REF!</v>
      </c>
      <c r="E141" s="233" t="e">
        <f>IF('Formulario PPGR2'!$G136="","",'Formulario PPGR1'!#REF!)</f>
        <v>#REF!</v>
      </c>
      <c r="F141" s="233" t="e">
        <f>IF('Formulario PPGR2'!$G136="","",'Formulario PPGR1'!#REF!)</f>
        <v>#REF!</v>
      </c>
      <c r="G141" s="233" t="s">
        <v>203</v>
      </c>
      <c r="H141" s="667" t="s">
        <v>700</v>
      </c>
      <c r="I141" s="666" t="s">
        <v>701</v>
      </c>
      <c r="J141" s="667"/>
      <c r="K141" s="667"/>
      <c r="L141" s="667"/>
      <c r="M141" s="667">
        <v>1</v>
      </c>
      <c r="N141" s="667"/>
      <c r="O141" s="667"/>
      <c r="P141" s="667"/>
      <c r="Q141" s="667">
        <v>1</v>
      </c>
      <c r="R141" s="667"/>
      <c r="S141" s="667"/>
      <c r="T141" s="667"/>
      <c r="U141" s="667">
        <v>1</v>
      </c>
      <c r="V141" s="673">
        <f>SUM(Tabla2[[#This Row],[Ene]:[Dic]])</f>
        <v>3</v>
      </c>
      <c r="W141" s="668" t="s">
        <v>384</v>
      </c>
      <c r="X141" s="668"/>
      <c r="Y141" s="666"/>
      <c r="Z141" s="666" t="s">
        <v>206</v>
      </c>
      <c r="AA141" s="679"/>
      <c r="AB141" s="261"/>
      <c r="AC141" s="261"/>
      <c r="AD141" s="261"/>
      <c r="AE141" s="261"/>
      <c r="AF141" s="261"/>
      <c r="AG141" s="261"/>
      <c r="AH141" s="261"/>
      <c r="AI141" s="261"/>
      <c r="AJ141" s="261"/>
      <c r="AK141" s="261"/>
      <c r="AL141" s="261"/>
      <c r="AM141" s="261"/>
      <c r="AN141" s="261"/>
      <c r="AO141" s="261"/>
      <c r="AP141" s="261"/>
      <c r="AQ141" s="261"/>
      <c r="AR141" s="261"/>
      <c r="AS141" s="261"/>
      <c r="AT141" s="261"/>
      <c r="AU141" s="261"/>
      <c r="AV141" s="261"/>
      <c r="AW141" s="261"/>
      <c r="AX141" s="261"/>
      <c r="AY141" s="261"/>
      <c r="AZ141" s="261"/>
      <c r="BA141" s="261"/>
    </row>
    <row r="142" spans="2:53" s="243" customFormat="1" ht="36" customHeight="1" x14ac:dyDescent="0.25">
      <c r="B142" s="233" t="e">
        <f>IF('Formulario PPGR2'!$G137="","",CONCATENATE('Formulario PPGR2'!$C137,".",'Formulario PPGR2'!$D137,".",'Formulario PPGR2'!$E137,".",'Formulario PPGR2'!$F137))</f>
        <v>#REF!</v>
      </c>
      <c r="C142" s="233"/>
      <c r="D142" s="233" t="e">
        <f>IF('Formulario PPGR2'!$G137="","",'Formulario PPGR1'!#REF!)</f>
        <v>#REF!</v>
      </c>
      <c r="E142" s="233" t="e">
        <f>IF('Formulario PPGR2'!$G137="","",'Formulario PPGR1'!#REF!)</f>
        <v>#REF!</v>
      </c>
      <c r="F142" s="233" t="e">
        <f>IF('Formulario PPGR2'!$G137="","",'Formulario PPGR1'!#REF!)</f>
        <v>#REF!</v>
      </c>
      <c r="G142" s="233" t="s">
        <v>203</v>
      </c>
      <c r="H142" s="667" t="s">
        <v>702</v>
      </c>
      <c r="I142" s="666" t="s">
        <v>703</v>
      </c>
      <c r="J142" s="667"/>
      <c r="K142" s="667"/>
      <c r="L142" s="667"/>
      <c r="M142" s="667">
        <v>1</v>
      </c>
      <c r="N142" s="667"/>
      <c r="O142" s="667"/>
      <c r="P142" s="667">
        <v>1</v>
      </c>
      <c r="Q142" s="667"/>
      <c r="R142" s="667"/>
      <c r="S142" s="667">
        <v>1</v>
      </c>
      <c r="T142" s="667"/>
      <c r="U142" s="667"/>
      <c r="V142" s="673">
        <f>SUM(Tabla2[[#This Row],[Ene]:[Dic]])</f>
        <v>3</v>
      </c>
      <c r="W142" s="668" t="s">
        <v>381</v>
      </c>
      <c r="X142" s="668" t="s">
        <v>415</v>
      </c>
      <c r="Y142" s="666" t="s">
        <v>680</v>
      </c>
      <c r="Z142" s="666" t="s">
        <v>206</v>
      </c>
      <c r="AA142" s="679"/>
      <c r="AB142" s="255"/>
      <c r="AC142" s="255"/>
      <c r="AD142" s="255"/>
      <c r="AE142" s="255"/>
      <c r="AF142" s="255"/>
      <c r="AG142" s="255"/>
      <c r="AH142" s="255"/>
      <c r="AI142" s="255"/>
      <c r="AJ142" s="255"/>
      <c r="AK142" s="255"/>
      <c r="AL142" s="255"/>
      <c r="AM142" s="255"/>
      <c r="AN142" s="255"/>
      <c r="AO142" s="255"/>
      <c r="AP142" s="255"/>
      <c r="AQ142" s="255"/>
      <c r="AR142" s="255"/>
      <c r="AS142" s="255"/>
      <c r="AT142" s="255"/>
      <c r="AU142" s="255"/>
      <c r="AV142" s="255"/>
      <c r="AW142" s="255"/>
      <c r="AX142" s="255"/>
      <c r="AY142" s="255"/>
      <c r="AZ142" s="255"/>
      <c r="BA142" s="255"/>
    </row>
    <row r="143" spans="2:53" s="243" customFormat="1" ht="36" x14ac:dyDescent="0.25">
      <c r="B143" s="233" t="e">
        <f>IF('Formulario PPGR2'!$G138="","",CONCATENATE('Formulario PPGR2'!$C138,".",'Formulario PPGR2'!$D138,".",'Formulario PPGR2'!$E138,".",'Formulario PPGR2'!$F138))</f>
        <v>#REF!</v>
      </c>
      <c r="C143" s="233"/>
      <c r="D143" s="233" t="e">
        <f>IF('Formulario PPGR2'!$G138="","",'Formulario PPGR1'!#REF!)</f>
        <v>#REF!</v>
      </c>
      <c r="E143" s="233" t="e">
        <f>IF('Formulario PPGR2'!$G138="","",'Formulario PPGR1'!#REF!)</f>
        <v>#REF!</v>
      </c>
      <c r="F143" s="233" t="e">
        <f>IF('Formulario PPGR2'!$G138="","",'Formulario PPGR1'!#REF!)</f>
        <v>#REF!</v>
      </c>
      <c r="G143" s="233" t="s">
        <v>203</v>
      </c>
      <c r="H143" s="667" t="s">
        <v>704</v>
      </c>
      <c r="I143" s="666" t="s">
        <v>705</v>
      </c>
      <c r="J143" s="667"/>
      <c r="K143" s="667"/>
      <c r="L143" s="667"/>
      <c r="M143" s="667">
        <v>1</v>
      </c>
      <c r="N143" s="667"/>
      <c r="O143" s="667"/>
      <c r="P143" s="667"/>
      <c r="Q143" s="667">
        <v>1</v>
      </c>
      <c r="R143" s="667"/>
      <c r="S143" s="667"/>
      <c r="T143" s="667"/>
      <c r="U143" s="667">
        <v>1</v>
      </c>
      <c r="V143" s="673">
        <f>SUM(Tabla2[[#This Row],[Ene]:[Dic]])</f>
        <v>3</v>
      </c>
      <c r="W143" s="668" t="s">
        <v>384</v>
      </c>
      <c r="X143" s="668"/>
      <c r="Y143" s="666"/>
      <c r="Z143" s="666" t="s">
        <v>206</v>
      </c>
      <c r="AA143" s="679"/>
      <c r="AB143" s="255"/>
      <c r="AC143" s="255"/>
      <c r="AD143" s="255"/>
      <c r="AE143" s="255"/>
      <c r="AF143" s="255"/>
      <c r="AG143" s="255"/>
      <c r="AH143" s="255"/>
      <c r="AI143" s="255"/>
      <c r="AJ143" s="255"/>
      <c r="AK143" s="255"/>
      <c r="AL143" s="255"/>
      <c r="AM143" s="255"/>
      <c r="AN143" s="255"/>
      <c r="AO143" s="255"/>
      <c r="AP143" s="255"/>
      <c r="AQ143" s="255"/>
      <c r="AR143" s="255"/>
      <c r="AS143" s="255"/>
      <c r="AT143" s="255"/>
      <c r="AU143" s="255"/>
      <c r="AV143" s="255"/>
      <c r="AW143" s="255"/>
      <c r="AX143" s="255"/>
      <c r="AY143" s="255"/>
      <c r="AZ143" s="255"/>
      <c r="BA143" s="255"/>
    </row>
    <row r="144" spans="2:53" s="243" customFormat="1" ht="36" x14ac:dyDescent="0.25">
      <c r="B144" s="233" t="e">
        <f>IF('Formulario PPGR2'!$G139="","",CONCATENATE('Formulario PPGR2'!$C139,".",'Formulario PPGR2'!$D139,".",'Formulario PPGR2'!$E139,".",'Formulario PPGR2'!$F139))</f>
        <v>#REF!</v>
      </c>
      <c r="C144" s="233"/>
      <c r="D144" s="233" t="e">
        <f>IF('Formulario PPGR2'!$G139="","",'Formulario PPGR1'!#REF!)</f>
        <v>#REF!</v>
      </c>
      <c r="E144" s="233" t="e">
        <f>IF('Formulario PPGR2'!$G139="","",'Formulario PPGR1'!#REF!)</f>
        <v>#REF!</v>
      </c>
      <c r="F144" s="233" t="e">
        <f>IF('Formulario PPGR2'!$G139="","",'Formulario PPGR1'!#REF!)</f>
        <v>#REF!</v>
      </c>
      <c r="G144" s="233" t="s">
        <v>203</v>
      </c>
      <c r="H144" s="667" t="s">
        <v>706</v>
      </c>
      <c r="I144" s="666" t="s">
        <v>707</v>
      </c>
      <c r="J144" s="667" t="s">
        <v>708</v>
      </c>
      <c r="K144" s="667" t="s">
        <v>708</v>
      </c>
      <c r="L144" s="667" t="s">
        <v>708</v>
      </c>
      <c r="M144" s="667" t="s">
        <v>708</v>
      </c>
      <c r="N144" s="667" t="s">
        <v>708</v>
      </c>
      <c r="O144" s="667">
        <v>1</v>
      </c>
      <c r="P144" s="667" t="s">
        <v>708</v>
      </c>
      <c r="Q144" s="667" t="s">
        <v>708</v>
      </c>
      <c r="R144" s="667" t="s">
        <v>708</v>
      </c>
      <c r="S144" s="667" t="s">
        <v>708</v>
      </c>
      <c r="T144" s="667" t="s">
        <v>708</v>
      </c>
      <c r="U144" s="667">
        <v>1</v>
      </c>
      <c r="V144" s="673">
        <f>SUM(Tabla2[[#This Row],[Ene]:[Dic]])</f>
        <v>2</v>
      </c>
      <c r="W144" s="668" t="s">
        <v>381</v>
      </c>
      <c r="X144" s="668" t="s">
        <v>442</v>
      </c>
      <c r="Y144" s="666"/>
      <c r="Z144" s="666" t="s">
        <v>206</v>
      </c>
      <c r="AA144" s="679"/>
      <c r="AB144" s="255"/>
      <c r="AC144" s="255"/>
      <c r="AD144" s="255"/>
      <c r="AE144" s="255"/>
      <c r="AF144" s="255"/>
      <c r="AG144" s="255"/>
      <c r="AH144" s="255"/>
      <c r="AI144" s="255"/>
      <c r="AJ144" s="255"/>
      <c r="AK144" s="255"/>
      <c r="AL144" s="255"/>
      <c r="AM144" s="255"/>
      <c r="AN144" s="255"/>
      <c r="AO144" s="255"/>
      <c r="AP144" s="255"/>
      <c r="AQ144" s="255"/>
      <c r="AR144" s="255"/>
      <c r="AS144" s="255"/>
      <c r="AT144" s="255"/>
      <c r="AU144" s="255"/>
      <c r="AV144" s="255"/>
      <c r="AW144" s="255"/>
      <c r="AX144" s="255"/>
      <c r="AY144" s="255"/>
      <c r="AZ144" s="255"/>
      <c r="BA144" s="255"/>
    </row>
    <row r="145" spans="2:53" s="243" customFormat="1" ht="118.2" customHeight="1" x14ac:dyDescent="0.25">
      <c r="B145" s="233" t="e">
        <f>IF('Formulario PPGR2'!$G58="","",CONCATENATE('Formulario PPGR2'!$C58,".",'Formulario PPGR2'!$D58,".",'Formulario PPGR2'!$E58,".",'Formulario PPGR2'!$F58))</f>
        <v>#REF!</v>
      </c>
      <c r="C145" s="233"/>
      <c r="D145" s="233" t="e">
        <f>IF('Formulario PPGR2'!$G58="","",'Formulario PPGR1'!#REF!)</f>
        <v>#REF!</v>
      </c>
      <c r="E145" s="233" t="e">
        <f>IF('Formulario PPGR2'!$G58="","",'Formulario PPGR1'!#REF!)</f>
        <v>#REF!</v>
      </c>
      <c r="F145" s="233" t="e">
        <f>IF('Formulario PPGR2'!$G58="","",'Formulario PPGR1'!#REF!)</f>
        <v>#REF!</v>
      </c>
      <c r="G145" s="233" t="s">
        <v>167</v>
      </c>
      <c r="H145" s="667" t="s">
        <v>709</v>
      </c>
      <c r="I145" s="666" t="s">
        <v>710</v>
      </c>
      <c r="J145" s="667">
        <v>1</v>
      </c>
      <c r="K145" s="667">
        <v>1</v>
      </c>
      <c r="L145" s="667">
        <v>1</v>
      </c>
      <c r="M145" s="667">
        <v>1</v>
      </c>
      <c r="N145" s="667">
        <v>1</v>
      </c>
      <c r="O145" s="667">
        <v>1</v>
      </c>
      <c r="P145" s="667">
        <v>1</v>
      </c>
      <c r="Q145" s="667">
        <v>1</v>
      </c>
      <c r="R145" s="667">
        <v>1</v>
      </c>
      <c r="S145" s="667">
        <v>1</v>
      </c>
      <c r="T145" s="667">
        <v>1</v>
      </c>
      <c r="U145" s="667">
        <v>1</v>
      </c>
      <c r="V145" s="673">
        <f>SUM(Tabla2[[#This Row],[Ene]:[Dic]])</f>
        <v>12</v>
      </c>
      <c r="W145" s="668" t="s">
        <v>380</v>
      </c>
      <c r="X145" s="668"/>
      <c r="Y145" s="666"/>
      <c r="Z145" s="666" t="s">
        <v>711</v>
      </c>
      <c r="AA145" s="679" t="s">
        <v>712</v>
      </c>
      <c r="AB145" s="255"/>
      <c r="AC145" s="255"/>
      <c r="AD145" s="255"/>
      <c r="AE145" s="255"/>
      <c r="AF145" s="255"/>
      <c r="AG145" s="255"/>
      <c r="AH145" s="255"/>
      <c r="AI145" s="255"/>
      <c r="AJ145" s="255"/>
      <c r="AK145" s="255"/>
      <c r="AL145" s="255"/>
      <c r="AM145" s="255"/>
      <c r="AN145" s="255"/>
      <c r="AO145" s="255"/>
      <c r="AP145" s="255"/>
      <c r="AQ145" s="255"/>
      <c r="AR145" s="255"/>
      <c r="AS145" s="255"/>
      <c r="AT145" s="255"/>
      <c r="AU145" s="255"/>
      <c r="AV145" s="255"/>
      <c r="AW145" s="255"/>
      <c r="AX145" s="255"/>
      <c r="AY145" s="255"/>
      <c r="AZ145" s="255"/>
      <c r="BA145" s="255"/>
    </row>
    <row r="146" spans="2:53" s="243" customFormat="1" ht="78.599999999999994" customHeight="1" x14ac:dyDescent="0.25">
      <c r="B146" s="233" t="e">
        <f>IF('Formulario PPGR2'!$G59="","",CONCATENATE('Formulario PPGR2'!$C59,".",'Formulario PPGR2'!$D59,".",'Formulario PPGR2'!$E59,".",'Formulario PPGR2'!$F59))</f>
        <v>#REF!</v>
      </c>
      <c r="C146" s="233"/>
      <c r="D146" s="233" t="e">
        <f>IF('Formulario PPGR2'!$G59="","",'Formulario PPGR1'!#REF!)</f>
        <v>#REF!</v>
      </c>
      <c r="E146" s="233" t="e">
        <f>IF('Formulario PPGR2'!$G59="","",'Formulario PPGR1'!#REF!)</f>
        <v>#REF!</v>
      </c>
      <c r="F146" s="233" t="e">
        <f>IF('Formulario PPGR2'!$G59="","",'Formulario PPGR1'!#REF!)</f>
        <v>#REF!</v>
      </c>
      <c r="G146" s="233" t="s">
        <v>167</v>
      </c>
      <c r="H146" s="667" t="s">
        <v>713</v>
      </c>
      <c r="I146" s="666" t="s">
        <v>714</v>
      </c>
      <c r="J146" s="667"/>
      <c r="K146" s="667"/>
      <c r="L146" s="667">
        <v>1</v>
      </c>
      <c r="M146" s="667"/>
      <c r="N146" s="667"/>
      <c r="O146" s="667">
        <v>1</v>
      </c>
      <c r="P146" s="667"/>
      <c r="Q146" s="667"/>
      <c r="R146" s="667">
        <v>1</v>
      </c>
      <c r="S146" s="667"/>
      <c r="T146" s="667"/>
      <c r="U146" s="667">
        <v>1</v>
      </c>
      <c r="V146" s="673">
        <f>SUM(Tabla2[[#This Row],[Ene]:[Dic]])</f>
        <v>4</v>
      </c>
      <c r="W146" s="668" t="s">
        <v>442</v>
      </c>
      <c r="X146" s="668"/>
      <c r="Y146" s="666"/>
      <c r="Z146" s="666" t="s">
        <v>711</v>
      </c>
      <c r="AA146" s="679" t="s">
        <v>712</v>
      </c>
      <c r="AB146" s="255"/>
      <c r="AC146" s="255"/>
      <c r="AD146" s="255"/>
      <c r="AE146" s="255"/>
      <c r="AF146" s="255"/>
      <c r="AG146" s="255"/>
      <c r="AH146" s="255"/>
      <c r="AI146" s="255"/>
      <c r="AJ146" s="255"/>
      <c r="AK146" s="255"/>
      <c r="AL146" s="255"/>
      <c r="AM146" s="255"/>
      <c r="AN146" s="255"/>
      <c r="AO146" s="255"/>
      <c r="AP146" s="255"/>
      <c r="AQ146" s="255"/>
      <c r="AR146" s="255"/>
      <c r="AS146" s="255"/>
      <c r="AT146" s="255"/>
      <c r="AU146" s="255"/>
      <c r="AV146" s="255"/>
      <c r="AW146" s="255"/>
      <c r="AX146" s="255"/>
      <c r="AY146" s="255"/>
      <c r="AZ146" s="255"/>
      <c r="BA146" s="255"/>
    </row>
    <row r="147" spans="2:53" s="243" customFormat="1" ht="54" customHeight="1" x14ac:dyDescent="0.25">
      <c r="B147" s="233" t="e">
        <f>IF('Formulario PPGR2'!$G60="","",CONCATENATE('Formulario PPGR2'!$C60,".",'Formulario PPGR2'!$D60,".",'Formulario PPGR2'!$E60,".",'Formulario PPGR2'!$F60))</f>
        <v>#REF!</v>
      </c>
      <c r="C147" s="233"/>
      <c r="D147" s="233" t="e">
        <f>IF('Formulario PPGR2'!$G60="","",'Formulario PPGR1'!#REF!)</f>
        <v>#REF!</v>
      </c>
      <c r="E147" s="233" t="e">
        <f>IF('Formulario PPGR2'!$G60="","",'Formulario PPGR1'!#REF!)</f>
        <v>#REF!</v>
      </c>
      <c r="F147" s="233" t="e">
        <f>IF('Formulario PPGR2'!$G60="","",'Formulario PPGR1'!#REF!)</f>
        <v>#REF!</v>
      </c>
      <c r="G147" s="233" t="s">
        <v>167</v>
      </c>
      <c r="H147" s="667" t="s">
        <v>715</v>
      </c>
      <c r="I147" s="666" t="s">
        <v>716</v>
      </c>
      <c r="J147" s="667"/>
      <c r="K147" s="667"/>
      <c r="L147" s="667">
        <v>1</v>
      </c>
      <c r="M147" s="667"/>
      <c r="N147" s="667"/>
      <c r="O147" s="667">
        <v>1</v>
      </c>
      <c r="P147" s="667"/>
      <c r="Q147" s="667"/>
      <c r="R147" s="667">
        <v>1</v>
      </c>
      <c r="S147" s="667"/>
      <c r="T147" s="667"/>
      <c r="U147" s="667">
        <v>1</v>
      </c>
      <c r="V147" s="673">
        <f>SUM(Tabla2[[#This Row],[Ene]:[Dic]])</f>
        <v>4</v>
      </c>
      <c r="W147" s="668" t="s">
        <v>415</v>
      </c>
      <c r="X147" s="668"/>
      <c r="Y147" s="666" t="s">
        <v>717</v>
      </c>
      <c r="Z147" s="666" t="s">
        <v>711</v>
      </c>
      <c r="AA147" s="679"/>
      <c r="AB147" s="255"/>
      <c r="AC147" s="255"/>
      <c r="AD147" s="255"/>
      <c r="AE147" s="255"/>
      <c r="AF147" s="255"/>
      <c r="AG147" s="255"/>
      <c r="AH147" s="255"/>
      <c r="AI147" s="255"/>
      <c r="AJ147" s="255"/>
      <c r="AK147" s="255"/>
      <c r="AL147" s="255"/>
      <c r="AM147" s="255"/>
      <c r="AN147" s="255"/>
      <c r="AO147" s="255"/>
      <c r="AP147" s="255"/>
      <c r="AQ147" s="255"/>
      <c r="AR147" s="255"/>
      <c r="AS147" s="255"/>
      <c r="AT147" s="255"/>
      <c r="AU147" s="255"/>
      <c r="AV147" s="255"/>
      <c r="AW147" s="255"/>
      <c r="AX147" s="255"/>
      <c r="AY147" s="255"/>
      <c r="AZ147" s="255"/>
      <c r="BA147" s="255"/>
    </row>
    <row r="148" spans="2:53" s="243" customFormat="1" ht="61.2" customHeight="1" x14ac:dyDescent="0.25">
      <c r="B148" s="233" t="e">
        <f>IF('Formulario PPGR2'!$G61="","",CONCATENATE('Formulario PPGR2'!$C61,".",'Formulario PPGR2'!$D61,".",'Formulario PPGR2'!$E61,".",'Formulario PPGR2'!$F61))</f>
        <v>#REF!</v>
      </c>
      <c r="C148" s="233"/>
      <c r="D148" s="233" t="e">
        <f>IF('Formulario PPGR2'!$G61="","",'Formulario PPGR1'!#REF!)</f>
        <v>#REF!</v>
      </c>
      <c r="E148" s="233" t="e">
        <f>IF('Formulario PPGR2'!$G61="","",'Formulario PPGR1'!#REF!)</f>
        <v>#REF!</v>
      </c>
      <c r="F148" s="233" t="e">
        <f>IF('Formulario PPGR2'!$G61="","",'Formulario PPGR1'!#REF!)</f>
        <v>#REF!</v>
      </c>
      <c r="G148" s="233" t="s">
        <v>167</v>
      </c>
      <c r="H148" s="667" t="s">
        <v>718</v>
      </c>
      <c r="I148" s="666" t="s">
        <v>719</v>
      </c>
      <c r="J148" s="667">
        <v>1</v>
      </c>
      <c r="K148" s="667"/>
      <c r="L148" s="667">
        <v>1</v>
      </c>
      <c r="M148" s="667"/>
      <c r="N148" s="667">
        <v>1</v>
      </c>
      <c r="O148" s="667"/>
      <c r="P148" s="667">
        <v>1</v>
      </c>
      <c r="Q148" s="667"/>
      <c r="R148" s="667">
        <v>1</v>
      </c>
      <c r="S148" s="667"/>
      <c r="T148" s="667">
        <v>1</v>
      </c>
      <c r="U148" s="667"/>
      <c r="V148" s="673">
        <f>SUM(Tabla2[[#This Row],[Ene]:[Dic]])</f>
        <v>6</v>
      </c>
      <c r="W148" s="668" t="s">
        <v>384</v>
      </c>
      <c r="X148" s="668"/>
      <c r="Y148" s="666"/>
      <c r="Z148" s="666" t="s">
        <v>711</v>
      </c>
      <c r="AA148" s="679" t="s">
        <v>712</v>
      </c>
      <c r="AB148" s="255"/>
      <c r="AC148" s="255"/>
      <c r="AD148" s="255"/>
      <c r="AE148" s="255"/>
      <c r="AF148" s="255"/>
      <c r="AG148" s="255"/>
      <c r="AH148" s="255"/>
      <c r="AI148" s="255"/>
      <c r="AJ148" s="255"/>
      <c r="AK148" s="255"/>
      <c r="AL148" s="255"/>
      <c r="AM148" s="255"/>
      <c r="AN148" s="255"/>
      <c r="AO148" s="255"/>
      <c r="AP148" s="255"/>
      <c r="AQ148" s="255"/>
      <c r="AR148" s="255"/>
      <c r="AS148" s="255"/>
      <c r="AT148" s="255"/>
      <c r="AU148" s="255"/>
      <c r="AV148" s="255"/>
      <c r="AW148" s="255"/>
      <c r="AX148" s="255"/>
      <c r="AY148" s="255"/>
      <c r="AZ148" s="255"/>
      <c r="BA148" s="255"/>
    </row>
    <row r="149" spans="2:53" s="243" customFormat="1" ht="67.8" customHeight="1" x14ac:dyDescent="0.25">
      <c r="B149" s="233" t="e">
        <f>IF('Formulario PPGR2'!$G62="","",CONCATENATE('Formulario PPGR2'!$C62,".",'Formulario PPGR2'!$D62,".",'Formulario PPGR2'!$E62,".",'Formulario PPGR2'!$F62))</f>
        <v>#REF!</v>
      </c>
      <c r="C149" s="233"/>
      <c r="D149" s="233" t="e">
        <f>IF('Formulario PPGR2'!$G62="","",'Formulario PPGR1'!#REF!)</f>
        <v>#REF!</v>
      </c>
      <c r="E149" s="233" t="e">
        <f>IF('Formulario PPGR2'!$G62="","",'Formulario PPGR1'!#REF!)</f>
        <v>#REF!</v>
      </c>
      <c r="F149" s="233" t="e">
        <f>IF('Formulario PPGR2'!$G62="","",'Formulario PPGR1'!#REF!)</f>
        <v>#REF!</v>
      </c>
      <c r="G149" s="233" t="s">
        <v>167</v>
      </c>
      <c r="H149" s="667" t="s">
        <v>720</v>
      </c>
      <c r="I149" s="666" t="s">
        <v>721</v>
      </c>
      <c r="J149" s="667"/>
      <c r="K149" s="667"/>
      <c r="L149" s="667">
        <v>1</v>
      </c>
      <c r="M149" s="667"/>
      <c r="N149" s="667"/>
      <c r="O149" s="667">
        <v>1</v>
      </c>
      <c r="P149" s="667"/>
      <c r="Q149" s="667"/>
      <c r="R149" s="667">
        <v>1</v>
      </c>
      <c r="S149" s="667"/>
      <c r="T149" s="667"/>
      <c r="U149" s="667">
        <v>1</v>
      </c>
      <c r="V149" s="673">
        <f>SUM(Tabla2[[#This Row],[Ene]:[Dic]])</f>
        <v>4</v>
      </c>
      <c r="W149" s="668" t="s">
        <v>442</v>
      </c>
      <c r="X149" s="668" t="s">
        <v>380</v>
      </c>
      <c r="Y149" s="666"/>
      <c r="Z149" s="666" t="s">
        <v>711</v>
      </c>
      <c r="AA149" s="679" t="s">
        <v>712</v>
      </c>
      <c r="AB149" s="255"/>
      <c r="AC149" s="255"/>
      <c r="AD149" s="255"/>
      <c r="AE149" s="255"/>
      <c r="AF149" s="255"/>
      <c r="AG149" s="255"/>
      <c r="AH149" s="255"/>
      <c r="AI149" s="255"/>
      <c r="AJ149" s="255"/>
      <c r="AK149" s="255"/>
      <c r="AL149" s="255"/>
      <c r="AM149" s="255"/>
      <c r="AN149" s="255"/>
      <c r="AO149" s="255"/>
      <c r="AP149" s="255"/>
      <c r="AQ149" s="255"/>
      <c r="AR149" s="255"/>
      <c r="AS149" s="255"/>
      <c r="AT149" s="255"/>
      <c r="AU149" s="255"/>
      <c r="AV149" s="255"/>
      <c r="AW149" s="255"/>
      <c r="AX149" s="255"/>
      <c r="AY149" s="255"/>
      <c r="AZ149" s="255"/>
      <c r="BA149" s="255"/>
    </row>
    <row r="150" spans="2:53" s="243" customFormat="1" ht="52.8" customHeight="1" x14ac:dyDescent="0.25">
      <c r="B150" s="233" t="e">
        <f>IF('Formulario PPGR2'!$G63="","",CONCATENATE('Formulario PPGR2'!$C63,".",'Formulario PPGR2'!$D63,".",'Formulario PPGR2'!$E63,".",'Formulario PPGR2'!$F63))</f>
        <v>#REF!</v>
      </c>
      <c r="C150" s="233"/>
      <c r="D150" s="233" t="e">
        <f>IF('Formulario PPGR2'!$G63="","",'Formulario PPGR1'!#REF!)</f>
        <v>#REF!</v>
      </c>
      <c r="E150" s="233" t="e">
        <f>IF('Formulario PPGR2'!$G63="","",'Formulario PPGR1'!#REF!)</f>
        <v>#REF!</v>
      </c>
      <c r="F150" s="233" t="e">
        <f>IF('Formulario PPGR2'!$G63="","",'Formulario PPGR1'!#REF!)</f>
        <v>#REF!</v>
      </c>
      <c r="G150" s="233" t="s">
        <v>167</v>
      </c>
      <c r="H150" s="667" t="s">
        <v>722</v>
      </c>
      <c r="I150" s="666" t="s">
        <v>723</v>
      </c>
      <c r="J150" s="667"/>
      <c r="K150" s="667"/>
      <c r="L150" s="667">
        <v>1</v>
      </c>
      <c r="M150" s="667"/>
      <c r="N150" s="667"/>
      <c r="O150" s="667">
        <v>1</v>
      </c>
      <c r="P150" s="667"/>
      <c r="Q150" s="667"/>
      <c r="R150" s="667">
        <v>1</v>
      </c>
      <c r="S150" s="667"/>
      <c r="T150" s="667"/>
      <c r="U150" s="667">
        <v>1</v>
      </c>
      <c r="V150" s="673">
        <f>SUM(Tabla2[[#This Row],[Ene]:[Dic]])</f>
        <v>4</v>
      </c>
      <c r="W150" s="668" t="s">
        <v>381</v>
      </c>
      <c r="X150" s="668" t="s">
        <v>388</v>
      </c>
      <c r="Y150" s="666"/>
      <c r="Z150" s="666" t="s">
        <v>711</v>
      </c>
      <c r="AA150" s="679"/>
      <c r="AB150" s="255"/>
      <c r="AC150" s="255"/>
      <c r="AD150" s="255"/>
      <c r="AE150" s="255"/>
      <c r="AF150" s="255"/>
      <c r="AG150" s="255"/>
      <c r="AH150" s="255"/>
      <c r="AI150" s="255"/>
      <c r="AJ150" s="255"/>
      <c r="AK150" s="255"/>
      <c r="AL150" s="255"/>
      <c r="AM150" s="255"/>
      <c r="AN150" s="255"/>
      <c r="AO150" s="255"/>
      <c r="AP150" s="255"/>
      <c r="AQ150" s="255"/>
      <c r="AR150" s="255"/>
      <c r="AS150" s="255"/>
      <c r="AT150" s="255"/>
      <c r="AU150" s="255"/>
      <c r="AV150" s="255"/>
      <c r="AW150" s="255"/>
      <c r="AX150" s="255"/>
      <c r="AY150" s="255"/>
      <c r="AZ150" s="255"/>
      <c r="BA150" s="255"/>
    </row>
    <row r="151" spans="2:53" s="243" customFormat="1" ht="67.8" customHeight="1" x14ac:dyDescent="0.25">
      <c r="B151" s="233" t="e">
        <f>IF('Formulario PPGR2'!$G64="","",CONCATENATE('Formulario PPGR2'!$C64,".",'Formulario PPGR2'!$D64,".",'Formulario PPGR2'!$E64,".",'Formulario PPGR2'!$F64))</f>
        <v>#REF!</v>
      </c>
      <c r="C151" s="233"/>
      <c r="D151" s="233" t="e">
        <f>IF('Formulario PPGR2'!$G64="","",'Formulario PPGR1'!#REF!)</f>
        <v>#REF!</v>
      </c>
      <c r="E151" s="233" t="e">
        <f>IF('Formulario PPGR2'!$G64="","",'Formulario PPGR1'!#REF!)</f>
        <v>#REF!</v>
      </c>
      <c r="F151" s="233" t="e">
        <f>IF('Formulario PPGR2'!$G64="","",'Formulario PPGR1'!#REF!)</f>
        <v>#REF!</v>
      </c>
      <c r="G151" s="233" t="s">
        <v>167</v>
      </c>
      <c r="H151" s="667" t="s">
        <v>724</v>
      </c>
      <c r="I151" s="666" t="s">
        <v>725</v>
      </c>
      <c r="J151" s="667"/>
      <c r="K151" s="667"/>
      <c r="L151" s="667">
        <v>1</v>
      </c>
      <c r="M151" s="667"/>
      <c r="N151" s="667"/>
      <c r="O151" s="667">
        <v>1</v>
      </c>
      <c r="P151" s="667"/>
      <c r="Q151" s="667"/>
      <c r="R151" s="667">
        <v>1</v>
      </c>
      <c r="S151" s="667"/>
      <c r="T151" s="667"/>
      <c r="U151" s="667">
        <v>1</v>
      </c>
      <c r="V151" s="673">
        <f>SUM(Tabla2[[#This Row],[Ene]:[Dic]])</f>
        <v>4</v>
      </c>
      <c r="W151" s="668" t="s">
        <v>442</v>
      </c>
      <c r="X151" s="668" t="s">
        <v>380</v>
      </c>
      <c r="Y151" s="666"/>
      <c r="Z151" s="666" t="s">
        <v>711</v>
      </c>
      <c r="AA151" s="679" t="s">
        <v>712</v>
      </c>
      <c r="AB151" s="255"/>
      <c r="AC151" s="255"/>
      <c r="AD151" s="255"/>
      <c r="AE151" s="255"/>
      <c r="AF151" s="255"/>
      <c r="AG151" s="255"/>
      <c r="AH151" s="255"/>
      <c r="AI151" s="255"/>
      <c r="AJ151" s="255"/>
      <c r="AK151" s="255"/>
      <c r="AL151" s="255"/>
      <c r="AM151" s="255"/>
      <c r="AN151" s="255"/>
      <c r="AO151" s="255"/>
      <c r="AP151" s="255"/>
      <c r="AQ151" s="255"/>
      <c r="AR151" s="255"/>
      <c r="AS151" s="255"/>
      <c r="AT151" s="255"/>
      <c r="AU151" s="255"/>
      <c r="AV151" s="255"/>
      <c r="AW151" s="255"/>
      <c r="AX151" s="255"/>
      <c r="AY151" s="255"/>
      <c r="AZ151" s="255"/>
      <c r="BA151" s="255"/>
    </row>
    <row r="152" spans="2:53" s="243" customFormat="1" ht="72" customHeight="1" x14ac:dyDescent="0.25">
      <c r="B152" s="233" t="e">
        <f>IF('Formulario PPGR2'!$G65="","",CONCATENATE('Formulario PPGR2'!$C65,".",'Formulario PPGR2'!$D65,".",'Formulario PPGR2'!$E65,".",'Formulario PPGR2'!$F65))</f>
        <v>#REF!</v>
      </c>
      <c r="C152" s="233"/>
      <c r="D152" s="233" t="e">
        <f>IF('Formulario PPGR2'!$G65="","",'Formulario PPGR1'!#REF!)</f>
        <v>#REF!</v>
      </c>
      <c r="E152" s="233" t="e">
        <f>IF('Formulario PPGR2'!$G65="","",'Formulario PPGR1'!#REF!)</f>
        <v>#REF!</v>
      </c>
      <c r="F152" s="233" t="e">
        <f>IF('Formulario PPGR2'!$G65="","",'Formulario PPGR1'!#REF!)</f>
        <v>#REF!</v>
      </c>
      <c r="G152" s="233" t="s">
        <v>167</v>
      </c>
      <c r="H152" s="667" t="s">
        <v>726</v>
      </c>
      <c r="I152" s="666" t="s">
        <v>727</v>
      </c>
      <c r="J152" s="667"/>
      <c r="K152" s="667">
        <v>1</v>
      </c>
      <c r="L152" s="667">
        <v>1</v>
      </c>
      <c r="M152" s="667">
        <v>1</v>
      </c>
      <c r="N152" s="667">
        <v>1</v>
      </c>
      <c r="O152" s="667">
        <v>1</v>
      </c>
      <c r="P152" s="667"/>
      <c r="Q152" s="667"/>
      <c r="R152" s="667"/>
      <c r="S152" s="667"/>
      <c r="T152" s="667"/>
      <c r="U152" s="667"/>
      <c r="V152" s="673">
        <f>SUM(Tabla2[[#This Row],[Ene]:[Dic]])</f>
        <v>5</v>
      </c>
      <c r="W152" s="668" t="s">
        <v>381</v>
      </c>
      <c r="X152" s="668" t="s">
        <v>388</v>
      </c>
      <c r="Y152" s="666"/>
      <c r="Z152" s="666" t="s">
        <v>711</v>
      </c>
      <c r="AA152" s="679"/>
      <c r="AB152" s="255"/>
      <c r="AC152" s="255"/>
      <c r="AD152" s="255"/>
      <c r="AE152" s="255"/>
      <c r="AF152" s="255"/>
      <c r="AG152" s="255"/>
      <c r="AH152" s="255"/>
      <c r="AI152" s="255"/>
      <c r="AJ152" s="255"/>
      <c r="AK152" s="255"/>
      <c r="AL152" s="255"/>
      <c r="AM152" s="255"/>
      <c r="AN152" s="255"/>
      <c r="AO152" s="255"/>
      <c r="AP152" s="255"/>
      <c r="AQ152" s="255"/>
      <c r="AR152" s="255"/>
      <c r="AS152" s="255"/>
      <c r="AT152" s="255"/>
      <c r="AU152" s="255"/>
      <c r="AV152" s="255"/>
      <c r="AW152" s="255"/>
      <c r="AX152" s="255"/>
      <c r="AY152" s="255"/>
      <c r="AZ152" s="255"/>
      <c r="BA152" s="255"/>
    </row>
    <row r="153" spans="2:53" s="243" customFormat="1" ht="55.8" customHeight="1" x14ac:dyDescent="0.25">
      <c r="B153" s="233" t="e">
        <f>IF('Formulario PPGR2'!$G66="","",CONCATENATE('Formulario PPGR2'!$C66,".",'Formulario PPGR2'!$D66,".",'Formulario PPGR2'!$E66,".",'Formulario PPGR2'!$F66))</f>
        <v>#REF!</v>
      </c>
      <c r="C153" s="233"/>
      <c r="D153" s="233" t="e">
        <f>IF('Formulario PPGR2'!$G66="","",'Formulario PPGR1'!#REF!)</f>
        <v>#REF!</v>
      </c>
      <c r="E153" s="233" t="e">
        <f>IF('Formulario PPGR2'!$G66="","",'Formulario PPGR1'!#REF!)</f>
        <v>#REF!</v>
      </c>
      <c r="F153" s="233" t="e">
        <f>IF('Formulario PPGR2'!$G66="","",'Formulario PPGR1'!#REF!)</f>
        <v>#REF!</v>
      </c>
      <c r="G153" s="233" t="s">
        <v>167</v>
      </c>
      <c r="H153" s="667" t="s">
        <v>728</v>
      </c>
      <c r="I153" s="666" t="s">
        <v>729</v>
      </c>
      <c r="J153" s="667"/>
      <c r="K153" s="667"/>
      <c r="L153" s="667"/>
      <c r="M153" s="667">
        <v>1</v>
      </c>
      <c r="N153" s="667"/>
      <c r="O153" s="667"/>
      <c r="P153" s="667"/>
      <c r="Q153" s="667">
        <v>1</v>
      </c>
      <c r="R153" s="667"/>
      <c r="S153" s="667"/>
      <c r="T153" s="667"/>
      <c r="U153" s="667">
        <v>1</v>
      </c>
      <c r="V153" s="673">
        <f>SUM(Tabla2[[#This Row],[Ene]:[Dic]])</f>
        <v>3</v>
      </c>
      <c r="W153" s="668" t="s">
        <v>380</v>
      </c>
      <c r="X153" s="668"/>
      <c r="Y153" s="666"/>
      <c r="Z153" s="666" t="s">
        <v>711</v>
      </c>
      <c r="AA153" s="679" t="s">
        <v>712</v>
      </c>
      <c r="AB153" s="255"/>
      <c r="AC153" s="255"/>
      <c r="AD153" s="255"/>
      <c r="AE153" s="255"/>
      <c r="AF153" s="255"/>
      <c r="AG153" s="255"/>
      <c r="AH153" s="255"/>
      <c r="AI153" s="255"/>
      <c r="AJ153" s="255"/>
      <c r="AK153" s="255"/>
      <c r="AL153" s="255"/>
      <c r="AM153" s="255"/>
      <c r="AN153" s="255"/>
      <c r="AO153" s="255"/>
      <c r="AP153" s="255"/>
      <c r="AQ153" s="255"/>
      <c r="AR153" s="255"/>
      <c r="AS153" s="255"/>
      <c r="AT153" s="255"/>
      <c r="AU153" s="255"/>
      <c r="AV153" s="255"/>
      <c r="AW153" s="255"/>
      <c r="AX153" s="255"/>
      <c r="AY153" s="255"/>
      <c r="AZ153" s="255"/>
      <c r="BA153" s="255"/>
    </row>
    <row r="154" spans="2:53" s="243" customFormat="1" ht="39.6" customHeight="1" x14ac:dyDescent="0.25">
      <c r="B154" s="233" t="e">
        <f>IF('Formulario PPGR2'!$G67="","",CONCATENATE('Formulario PPGR2'!$C67,".",'Formulario PPGR2'!$D67,".",'Formulario PPGR2'!$E67,".",'Formulario PPGR2'!$F67))</f>
        <v>#REF!</v>
      </c>
      <c r="C154" s="233"/>
      <c r="D154" s="233" t="e">
        <f>IF('Formulario PPGR2'!$G67="","",'Formulario PPGR1'!#REF!)</f>
        <v>#REF!</v>
      </c>
      <c r="E154" s="233" t="e">
        <f>IF('Formulario PPGR2'!$G67="","",'Formulario PPGR1'!#REF!)</f>
        <v>#REF!</v>
      </c>
      <c r="F154" s="233" t="e">
        <f>IF('Formulario PPGR2'!$G67="","",'Formulario PPGR1'!#REF!)</f>
        <v>#REF!</v>
      </c>
      <c r="G154" s="233" t="s">
        <v>167</v>
      </c>
      <c r="H154" s="667" t="s">
        <v>730</v>
      </c>
      <c r="I154" s="666" t="s">
        <v>731</v>
      </c>
      <c r="J154" s="667">
        <v>1</v>
      </c>
      <c r="K154" s="667">
        <v>1</v>
      </c>
      <c r="L154" s="667">
        <v>1</v>
      </c>
      <c r="M154" s="667">
        <v>1</v>
      </c>
      <c r="N154" s="667">
        <v>1</v>
      </c>
      <c r="O154" s="667">
        <v>1</v>
      </c>
      <c r="P154" s="667">
        <v>1</v>
      </c>
      <c r="Q154" s="667">
        <v>1</v>
      </c>
      <c r="R154" s="667">
        <v>1</v>
      </c>
      <c r="S154" s="667">
        <v>1</v>
      </c>
      <c r="T154" s="667">
        <v>1</v>
      </c>
      <c r="U154" s="667">
        <v>1</v>
      </c>
      <c r="V154" s="673">
        <f>SUM(Tabla2[[#This Row],[Ene]:[Dic]])</f>
        <v>12</v>
      </c>
      <c r="W154" s="668" t="s">
        <v>380</v>
      </c>
      <c r="X154" s="668"/>
      <c r="Y154" s="666"/>
      <c r="Z154" s="666" t="s">
        <v>711</v>
      </c>
      <c r="AA154" s="679"/>
      <c r="AB154" s="255"/>
      <c r="AC154" s="255"/>
      <c r="AD154" s="255"/>
      <c r="AE154" s="255"/>
      <c r="AF154" s="255"/>
      <c r="AG154" s="255"/>
      <c r="AH154" s="255"/>
      <c r="AI154" s="255"/>
      <c r="AJ154" s="255"/>
      <c r="AK154" s="255"/>
      <c r="AL154" s="255"/>
      <c r="AM154" s="255"/>
      <c r="AN154" s="255"/>
      <c r="AO154" s="255"/>
      <c r="AP154" s="255"/>
      <c r="AQ154" s="255"/>
      <c r="AR154" s="255"/>
      <c r="AS154" s="255"/>
      <c r="AT154" s="255"/>
      <c r="AU154" s="255"/>
      <c r="AV154" s="255"/>
      <c r="AW154" s="255"/>
      <c r="AX154" s="255"/>
      <c r="AY154" s="255"/>
      <c r="AZ154" s="255"/>
      <c r="BA154" s="255"/>
    </row>
    <row r="155" spans="2:53" s="243" customFormat="1" ht="55.8" customHeight="1" x14ac:dyDescent="0.25">
      <c r="B155" s="233" t="e">
        <f>IF('Formulario PPGR2'!$G68="","",CONCATENATE('Formulario PPGR2'!$C68,".",'Formulario PPGR2'!$D68,".",'Formulario PPGR2'!$E68,".",'Formulario PPGR2'!$F68))</f>
        <v>#REF!</v>
      </c>
      <c r="C155" s="233"/>
      <c r="D155" s="233" t="e">
        <f>IF('Formulario PPGR2'!$G68="","",'Formulario PPGR1'!#REF!)</f>
        <v>#REF!</v>
      </c>
      <c r="E155" s="233" t="e">
        <f>IF('Formulario PPGR2'!$G68="","",'Formulario PPGR1'!#REF!)</f>
        <v>#REF!</v>
      </c>
      <c r="F155" s="233" t="e">
        <f>IF('Formulario PPGR2'!$G68="","",'Formulario PPGR1'!#REF!)</f>
        <v>#REF!</v>
      </c>
      <c r="G155" s="233" t="s">
        <v>167</v>
      </c>
      <c r="H155" s="667" t="s">
        <v>732</v>
      </c>
      <c r="I155" s="666" t="s">
        <v>733</v>
      </c>
      <c r="J155" s="667">
        <v>1</v>
      </c>
      <c r="K155" s="667">
        <v>1</v>
      </c>
      <c r="L155" s="667">
        <v>1</v>
      </c>
      <c r="M155" s="667">
        <v>1</v>
      </c>
      <c r="N155" s="667">
        <v>1</v>
      </c>
      <c r="O155" s="667">
        <v>1</v>
      </c>
      <c r="P155" s="667">
        <v>1</v>
      </c>
      <c r="Q155" s="667">
        <v>1</v>
      </c>
      <c r="R155" s="667">
        <v>1</v>
      </c>
      <c r="S155" s="667">
        <v>1</v>
      </c>
      <c r="T155" s="667">
        <v>1</v>
      </c>
      <c r="U155" s="667">
        <v>1</v>
      </c>
      <c r="V155" s="673">
        <f>SUM(Tabla2[[#This Row],[Ene]:[Dic]])</f>
        <v>12</v>
      </c>
      <c r="W155" s="668" t="s">
        <v>381</v>
      </c>
      <c r="X155" s="668" t="s">
        <v>388</v>
      </c>
      <c r="Y155" s="666"/>
      <c r="Z155" s="666" t="s">
        <v>711</v>
      </c>
      <c r="AA155" s="679"/>
      <c r="AB155" s="255"/>
      <c r="AC155" s="255"/>
      <c r="AD155" s="255"/>
      <c r="AE155" s="255"/>
      <c r="AF155" s="255"/>
      <c r="AG155" s="255"/>
      <c r="AH155" s="255"/>
      <c r="AI155" s="255"/>
      <c r="AJ155" s="255"/>
      <c r="AK155" s="255"/>
      <c r="AL155" s="255"/>
      <c r="AM155" s="255"/>
      <c r="AN155" s="255"/>
      <c r="AO155" s="255"/>
      <c r="AP155" s="255"/>
      <c r="AQ155" s="255"/>
      <c r="AR155" s="255"/>
      <c r="AS155" s="255"/>
      <c r="AT155" s="255"/>
      <c r="AU155" s="255"/>
      <c r="AV155" s="255"/>
      <c r="AW155" s="255"/>
      <c r="AX155" s="255"/>
      <c r="AY155" s="255"/>
      <c r="AZ155" s="255"/>
      <c r="BA155" s="255"/>
    </row>
    <row r="156" spans="2:53" s="243" customFormat="1" ht="71.400000000000006" customHeight="1" x14ac:dyDescent="0.25">
      <c r="B156" s="233" t="e">
        <f>IF('Formulario PPGR2'!$G69="","",CONCATENATE('Formulario PPGR2'!$C69,".",'Formulario PPGR2'!$D69,".",'Formulario PPGR2'!$E69,".",'Formulario PPGR2'!$F69))</f>
        <v>#REF!</v>
      </c>
      <c r="C156" s="233"/>
      <c r="D156" s="233" t="e">
        <f>IF('Formulario PPGR2'!$G69="","",'Formulario PPGR1'!#REF!)</f>
        <v>#REF!</v>
      </c>
      <c r="E156" s="233" t="e">
        <f>IF('Formulario PPGR2'!$G69="","",'Formulario PPGR1'!#REF!)</f>
        <v>#REF!</v>
      </c>
      <c r="F156" s="233" t="e">
        <f>IF('Formulario PPGR2'!$G69="","",'Formulario PPGR1'!#REF!)</f>
        <v>#REF!</v>
      </c>
      <c r="G156" s="233" t="s">
        <v>167</v>
      </c>
      <c r="H156" s="667" t="s">
        <v>734</v>
      </c>
      <c r="I156" s="666" t="s">
        <v>735</v>
      </c>
      <c r="J156" s="667"/>
      <c r="K156" s="667"/>
      <c r="L156" s="667">
        <v>1</v>
      </c>
      <c r="M156" s="667"/>
      <c r="N156" s="667"/>
      <c r="O156" s="667">
        <v>1</v>
      </c>
      <c r="P156" s="667"/>
      <c r="Q156" s="667"/>
      <c r="R156" s="667">
        <v>1</v>
      </c>
      <c r="S156" s="667"/>
      <c r="T156" s="667"/>
      <c r="U156" s="667">
        <v>1</v>
      </c>
      <c r="V156" s="673">
        <f>SUM(Tabla2[[#This Row],[Ene]:[Dic]])</f>
        <v>4</v>
      </c>
      <c r="W156" s="668" t="s">
        <v>380</v>
      </c>
      <c r="X156" s="668"/>
      <c r="Y156" s="666"/>
      <c r="Z156" s="666" t="s">
        <v>711</v>
      </c>
      <c r="AA156" s="679"/>
      <c r="AB156" s="255"/>
      <c r="AC156" s="255"/>
      <c r="AD156" s="255"/>
      <c r="AE156" s="255"/>
      <c r="AF156" s="255"/>
      <c r="AG156" s="255"/>
      <c r="AH156" s="255"/>
      <c r="AI156" s="255"/>
      <c r="AJ156" s="255"/>
      <c r="AK156" s="255"/>
      <c r="AL156" s="255"/>
      <c r="AM156" s="255"/>
      <c r="AN156" s="255"/>
      <c r="AO156" s="255"/>
      <c r="AP156" s="255"/>
      <c r="AQ156" s="255"/>
      <c r="AR156" s="255"/>
      <c r="AS156" s="255"/>
      <c r="AT156" s="255"/>
      <c r="AU156" s="255"/>
      <c r="AV156" s="255"/>
      <c r="AW156" s="255"/>
      <c r="AX156" s="255"/>
      <c r="AY156" s="255"/>
      <c r="AZ156" s="255"/>
      <c r="BA156" s="255"/>
    </row>
    <row r="157" spans="2:53" s="243" customFormat="1" ht="125.4" customHeight="1" x14ac:dyDescent="0.25">
      <c r="B157" s="233" t="e">
        <f>IF('Formulario PPGR2'!$G92="","",CONCATENATE('Formulario PPGR2'!$C92,".",'Formulario PPGR2'!$D92,".",'Formulario PPGR2'!$E92,".",'Formulario PPGR2'!$F92))</f>
        <v>#REF!</v>
      </c>
      <c r="C157" s="233"/>
      <c r="D157" s="233" t="e">
        <f>IF('Formulario PPGR2'!$G92="","",'Formulario PPGR1'!#REF!)</f>
        <v>#REF!</v>
      </c>
      <c r="E157" s="233" t="e">
        <f>IF('Formulario PPGR2'!$G92="","",'Formulario PPGR1'!#REF!)</f>
        <v>#REF!</v>
      </c>
      <c r="F157" s="233" t="e">
        <f>IF('Formulario PPGR2'!$G92="","",'Formulario PPGR1'!#REF!)</f>
        <v>#REF!</v>
      </c>
      <c r="G157" s="233" t="s">
        <v>217</v>
      </c>
      <c r="H157" s="667" t="s">
        <v>736</v>
      </c>
      <c r="I157" s="666" t="s">
        <v>737</v>
      </c>
      <c r="J157" s="667"/>
      <c r="K157" s="667"/>
      <c r="L157" s="667">
        <v>1</v>
      </c>
      <c r="M157" s="667"/>
      <c r="N157" s="667"/>
      <c r="O157" s="667">
        <v>1</v>
      </c>
      <c r="P157" s="667"/>
      <c r="Q157" s="667"/>
      <c r="R157" s="667">
        <v>1</v>
      </c>
      <c r="S157" s="700"/>
      <c r="T157" s="667"/>
      <c r="U157" s="667">
        <v>1</v>
      </c>
      <c r="V157" s="673">
        <f>SUM(Tabla2[[#This Row],[Ene]:[Dic]])</f>
        <v>4</v>
      </c>
      <c r="W157" s="668" t="s">
        <v>415</v>
      </c>
      <c r="X157" s="668" t="s">
        <v>2749</v>
      </c>
      <c r="Y157" s="666" t="s">
        <v>738</v>
      </c>
      <c r="Z157" s="666" t="s">
        <v>711</v>
      </c>
      <c r="AA157" s="664" t="s">
        <v>739</v>
      </c>
      <c r="AB157" s="255"/>
      <c r="AC157" s="255"/>
      <c r="AD157" s="255"/>
      <c r="AE157" s="255"/>
      <c r="AF157" s="255"/>
      <c r="AG157" s="255"/>
      <c r="AH157" s="255"/>
      <c r="AI157" s="255"/>
      <c r="AJ157" s="255"/>
      <c r="AK157" s="255"/>
      <c r="AL157" s="255"/>
      <c r="AM157" s="255"/>
      <c r="AN157" s="255"/>
      <c r="AO157" s="255"/>
      <c r="AP157" s="255"/>
      <c r="AQ157" s="255"/>
      <c r="AR157" s="255"/>
      <c r="AS157" s="255"/>
      <c r="AT157" s="255"/>
      <c r="AU157" s="255"/>
      <c r="AV157" s="255"/>
      <c r="AW157" s="255"/>
      <c r="AX157" s="255"/>
      <c r="AY157" s="255"/>
      <c r="AZ157" s="255"/>
      <c r="BA157" s="255"/>
    </row>
    <row r="158" spans="2:53" s="243" customFormat="1" ht="129" customHeight="1" x14ac:dyDescent="0.25">
      <c r="B158" s="233" t="e">
        <f>IF('Formulario PPGR2'!$G95="","",CONCATENATE('Formulario PPGR2'!$C95,".",'Formulario PPGR2'!$D95,".",'Formulario PPGR2'!$E95,".",'Formulario PPGR2'!$F95))</f>
        <v>#REF!</v>
      </c>
      <c r="C158" s="233"/>
      <c r="D158" s="233" t="e">
        <f>IF('Formulario PPGR2'!$G95="","",'Formulario PPGR1'!#REF!)</f>
        <v>#REF!</v>
      </c>
      <c r="E158" s="233" t="e">
        <f>IF('Formulario PPGR2'!$G95="","",'Formulario PPGR1'!#REF!)</f>
        <v>#REF!</v>
      </c>
      <c r="F158" s="233" t="e">
        <f>IF('Formulario PPGR2'!$G95="","",'Formulario PPGR1'!#REF!)</f>
        <v>#REF!</v>
      </c>
      <c r="G158" s="233" t="s">
        <v>217</v>
      </c>
      <c r="H158" s="667" t="s">
        <v>742</v>
      </c>
      <c r="I158" s="666" t="s">
        <v>743</v>
      </c>
      <c r="J158" s="667"/>
      <c r="K158" s="667"/>
      <c r="L158" s="667">
        <v>1</v>
      </c>
      <c r="M158" s="667"/>
      <c r="N158" s="667"/>
      <c r="O158" s="667">
        <v>1</v>
      </c>
      <c r="P158" s="667"/>
      <c r="Q158" s="667"/>
      <c r="R158" s="667">
        <v>1</v>
      </c>
      <c r="S158" s="667"/>
      <c r="T158" s="667"/>
      <c r="U158" s="667">
        <v>1</v>
      </c>
      <c r="V158" s="673">
        <f>SUM(Tabla2[[#This Row],[Ene]:[Dic]])</f>
        <v>4</v>
      </c>
      <c r="W158" s="668" t="s">
        <v>380</v>
      </c>
      <c r="X158" s="668" t="s">
        <v>381</v>
      </c>
      <c r="Y158" s="666" t="s">
        <v>744</v>
      </c>
      <c r="Z158" s="666" t="s">
        <v>711</v>
      </c>
      <c r="AA158" s="679"/>
      <c r="AB158" s="255"/>
      <c r="AC158" s="255"/>
      <c r="AD158" s="255"/>
      <c r="AE158" s="255"/>
      <c r="AF158" s="255"/>
      <c r="AG158" s="255"/>
      <c r="AH158" s="255"/>
      <c r="AI158" s="255"/>
      <c r="AJ158" s="255"/>
      <c r="AK158" s="255"/>
      <c r="AL158" s="255"/>
      <c r="AM158" s="255"/>
      <c r="AN158" s="255"/>
      <c r="AO158" s="255"/>
      <c r="AP158" s="255"/>
      <c r="AQ158" s="255"/>
      <c r="AR158" s="255"/>
      <c r="AS158" s="255"/>
      <c r="AT158" s="255"/>
      <c r="AU158" s="255"/>
      <c r="AV158" s="255"/>
      <c r="AW158" s="255"/>
      <c r="AX158" s="255"/>
      <c r="AY158" s="255"/>
      <c r="AZ158" s="255"/>
      <c r="BA158" s="255"/>
    </row>
    <row r="159" spans="2:53" s="243" customFormat="1" ht="136.80000000000001" customHeight="1" x14ac:dyDescent="0.25">
      <c r="B159" s="233" t="e">
        <f>IF('Formulario PPGR2'!$G96="","",CONCATENATE('Formulario PPGR2'!$C96,".",'Formulario PPGR2'!$D96,".",'Formulario PPGR2'!$E96,".",'Formulario PPGR2'!$F96))</f>
        <v>#REF!</v>
      </c>
      <c r="C159" s="233"/>
      <c r="D159" s="233" t="e">
        <f>IF('Formulario PPGR2'!$G96="","",'Formulario PPGR1'!#REF!)</f>
        <v>#REF!</v>
      </c>
      <c r="E159" s="233" t="e">
        <f>IF('Formulario PPGR2'!$G96="","",'Formulario PPGR1'!#REF!)</f>
        <v>#REF!</v>
      </c>
      <c r="F159" s="233" t="e">
        <f>IF('Formulario PPGR2'!$G96="","",'Formulario PPGR1'!#REF!)</f>
        <v>#REF!</v>
      </c>
      <c r="G159" s="233" t="s">
        <v>217</v>
      </c>
      <c r="H159" s="667" t="s">
        <v>745</v>
      </c>
      <c r="I159" s="666" t="s">
        <v>746</v>
      </c>
      <c r="J159" s="667"/>
      <c r="K159" s="667"/>
      <c r="L159" s="667">
        <v>1</v>
      </c>
      <c r="M159" s="667"/>
      <c r="N159" s="667"/>
      <c r="O159" s="667">
        <v>1</v>
      </c>
      <c r="P159" s="667"/>
      <c r="Q159" s="667"/>
      <c r="R159" s="667">
        <v>1</v>
      </c>
      <c r="S159" s="667"/>
      <c r="T159" s="667"/>
      <c r="U159" s="667">
        <v>1</v>
      </c>
      <c r="V159" s="673">
        <f>SUM(Tabla2[[#This Row],[Ene]:[Dic]])</f>
        <v>4</v>
      </c>
      <c r="W159" s="668" t="s">
        <v>497</v>
      </c>
      <c r="X159" s="668" t="s">
        <v>381</v>
      </c>
      <c r="Y159" s="666" t="s">
        <v>384</v>
      </c>
      <c r="Z159" s="666" t="s">
        <v>711</v>
      </c>
      <c r="AA159" s="679"/>
      <c r="AB159" s="255"/>
      <c r="AC159" s="255"/>
      <c r="AD159" s="255"/>
      <c r="AE159" s="255"/>
      <c r="AF159" s="255"/>
      <c r="AG159" s="255"/>
      <c r="AH159" s="255"/>
      <c r="AI159" s="255"/>
      <c r="AJ159" s="255"/>
      <c r="AK159" s="255"/>
      <c r="AL159" s="255"/>
      <c r="AM159" s="255"/>
      <c r="AN159" s="255"/>
      <c r="AO159" s="255"/>
      <c r="AP159" s="255"/>
      <c r="AQ159" s="255"/>
      <c r="AR159" s="255"/>
      <c r="AS159" s="255"/>
      <c r="AT159" s="255"/>
      <c r="AU159" s="255"/>
      <c r="AV159" s="255"/>
      <c r="AW159" s="255"/>
      <c r="AX159" s="255"/>
      <c r="AY159" s="255"/>
      <c r="AZ159" s="255"/>
      <c r="BA159" s="255"/>
    </row>
    <row r="160" spans="2:53" s="243" customFormat="1" ht="160.80000000000001" customHeight="1" x14ac:dyDescent="0.25">
      <c r="B160" s="233" t="e">
        <f>IF('Formulario PPGR2'!$G97="","",CONCATENATE('Formulario PPGR2'!$C97,".",'Formulario PPGR2'!$D97,".",'Formulario PPGR2'!$E97,".",'Formulario PPGR2'!$F97))</f>
        <v>#REF!</v>
      </c>
      <c r="C160" s="233"/>
      <c r="D160" s="233" t="e">
        <f>IF('Formulario PPGR2'!$G97="","",'Formulario PPGR1'!#REF!)</f>
        <v>#REF!</v>
      </c>
      <c r="E160" s="233" t="e">
        <f>IF('Formulario PPGR2'!$G97="","",'Formulario PPGR1'!#REF!)</f>
        <v>#REF!</v>
      </c>
      <c r="F160" s="233" t="e">
        <f>IF('Formulario PPGR2'!$G97="","",'Formulario PPGR1'!#REF!)</f>
        <v>#REF!</v>
      </c>
      <c r="G160" s="233" t="s">
        <v>217</v>
      </c>
      <c r="H160" s="667" t="s">
        <v>747</v>
      </c>
      <c r="I160" s="666" t="s">
        <v>748</v>
      </c>
      <c r="J160" s="667">
        <v>1</v>
      </c>
      <c r="K160" s="667">
        <v>1</v>
      </c>
      <c r="L160" s="667">
        <v>1</v>
      </c>
      <c r="M160" s="667">
        <v>1</v>
      </c>
      <c r="N160" s="667">
        <v>1</v>
      </c>
      <c r="O160" s="667">
        <v>1</v>
      </c>
      <c r="P160" s="667">
        <v>1</v>
      </c>
      <c r="Q160" s="667">
        <v>1</v>
      </c>
      <c r="R160" s="667">
        <v>1</v>
      </c>
      <c r="S160" s="667">
        <v>1</v>
      </c>
      <c r="T160" s="667">
        <v>1</v>
      </c>
      <c r="U160" s="667">
        <v>1</v>
      </c>
      <c r="V160" s="673">
        <f>SUM(Tabla2[[#This Row],[Ene]:[Dic]])</f>
        <v>12</v>
      </c>
      <c r="W160" s="668" t="s">
        <v>380</v>
      </c>
      <c r="X160" s="668" t="s">
        <v>381</v>
      </c>
      <c r="Y160" s="666" t="s">
        <v>749</v>
      </c>
      <c r="Z160" s="666" t="s">
        <v>711</v>
      </c>
      <c r="AA160" s="662" t="s">
        <v>750</v>
      </c>
      <c r="AB160" s="255"/>
      <c r="AC160" s="255"/>
      <c r="AD160" s="255"/>
      <c r="AE160" s="255"/>
      <c r="AF160" s="255"/>
      <c r="AG160" s="255"/>
      <c r="AH160" s="255"/>
      <c r="AI160" s="255"/>
      <c r="AJ160" s="255"/>
      <c r="AK160" s="255"/>
      <c r="AL160" s="255"/>
      <c r="AM160" s="255"/>
      <c r="AN160" s="255"/>
      <c r="AO160" s="255"/>
      <c r="AP160" s="255"/>
      <c r="AQ160" s="255"/>
      <c r="AR160" s="255"/>
      <c r="AS160" s="255"/>
      <c r="AT160" s="255"/>
      <c r="AU160" s="255"/>
      <c r="AV160" s="255"/>
      <c r="AW160" s="255"/>
      <c r="AX160" s="255"/>
      <c r="AY160" s="255"/>
      <c r="AZ160" s="255"/>
      <c r="BA160" s="255"/>
    </row>
    <row r="161" spans="2:53" s="243" customFormat="1" ht="100.95" customHeight="1" x14ac:dyDescent="0.25">
      <c r="B161" s="233" t="e">
        <f>IF('Formulario PPGR2'!$G98="","",CONCATENATE('Formulario PPGR2'!$C98,".",'Formulario PPGR2'!$D98,".",'Formulario PPGR2'!$E98,".",'Formulario PPGR2'!$F98))</f>
        <v>#REF!</v>
      </c>
      <c r="C161" s="233"/>
      <c r="D161" s="233" t="e">
        <f>IF('Formulario PPGR2'!$G98="","",'Formulario PPGR1'!#REF!)</f>
        <v>#REF!</v>
      </c>
      <c r="E161" s="233" t="e">
        <f>IF('Formulario PPGR2'!$G98="","",'Formulario PPGR1'!#REF!)</f>
        <v>#REF!</v>
      </c>
      <c r="F161" s="233" t="e">
        <f>IF('Formulario PPGR2'!$G98="","",'Formulario PPGR1'!#REF!)</f>
        <v>#REF!</v>
      </c>
      <c r="G161" s="233" t="s">
        <v>217</v>
      </c>
      <c r="H161" s="667" t="s">
        <v>751</v>
      </c>
      <c r="I161" s="666" t="s">
        <v>752</v>
      </c>
      <c r="J161" s="667"/>
      <c r="K161" s="667"/>
      <c r="L161" s="667">
        <v>1</v>
      </c>
      <c r="M161" s="667"/>
      <c r="N161" s="667"/>
      <c r="O161" s="667">
        <v>1</v>
      </c>
      <c r="P161" s="667"/>
      <c r="Q161" s="667"/>
      <c r="R161" s="667">
        <v>1</v>
      </c>
      <c r="S161" s="667"/>
      <c r="T161" s="667"/>
      <c r="U161" s="667">
        <v>1</v>
      </c>
      <c r="V161" s="673">
        <f>SUM(Tabla2[[#This Row],[Ene]:[Dic]])</f>
        <v>4</v>
      </c>
      <c r="W161" s="668" t="s">
        <v>380</v>
      </c>
      <c r="X161" s="668" t="s">
        <v>442</v>
      </c>
      <c r="Y161" s="666"/>
      <c r="Z161" s="666" t="s">
        <v>711</v>
      </c>
      <c r="AA161" s="679"/>
      <c r="AB161" s="255"/>
      <c r="AC161" s="255"/>
      <c r="AD161" s="255"/>
      <c r="AE161" s="255"/>
      <c r="AF161" s="255"/>
      <c r="AG161" s="255"/>
      <c r="AH161" s="255"/>
      <c r="AI161" s="255"/>
      <c r="AJ161" s="255"/>
      <c r="AK161" s="255"/>
      <c r="AL161" s="255"/>
      <c r="AM161" s="255"/>
      <c r="AN161" s="255"/>
      <c r="AO161" s="255"/>
      <c r="AP161" s="255"/>
      <c r="AQ161" s="255"/>
      <c r="AR161" s="255"/>
      <c r="AS161" s="255"/>
      <c r="AT161" s="255"/>
      <c r="AU161" s="255"/>
      <c r="AV161" s="255"/>
      <c r="AW161" s="255"/>
      <c r="AX161" s="255"/>
      <c r="AY161" s="255"/>
      <c r="AZ161" s="255"/>
      <c r="BA161" s="255"/>
    </row>
    <row r="162" spans="2:53" s="243" customFormat="1" ht="75" customHeight="1" x14ac:dyDescent="0.25">
      <c r="B162" s="233" t="e">
        <f>IF('Formulario PPGR2'!$G99="","",CONCATENATE('Formulario PPGR2'!$C99,".",'Formulario PPGR2'!$D99,".",'Formulario PPGR2'!$E99,".",'Formulario PPGR2'!$F99))</f>
        <v>#REF!</v>
      </c>
      <c r="C162" s="233"/>
      <c r="D162" s="233" t="e">
        <f>IF('Formulario PPGR2'!$G99="","",'Formulario PPGR1'!#REF!)</f>
        <v>#REF!</v>
      </c>
      <c r="E162" s="233" t="e">
        <f>IF('Formulario PPGR2'!$G99="","",'Formulario PPGR1'!#REF!)</f>
        <v>#REF!</v>
      </c>
      <c r="F162" s="233" t="e">
        <f>IF('Formulario PPGR2'!$G99="","",'Formulario PPGR1'!#REF!)</f>
        <v>#REF!</v>
      </c>
      <c r="G162" s="233" t="s">
        <v>217</v>
      </c>
      <c r="H162" s="667" t="s">
        <v>753</v>
      </c>
      <c r="I162" s="666" t="s">
        <v>754</v>
      </c>
      <c r="J162" s="667">
        <v>1</v>
      </c>
      <c r="K162" s="667">
        <v>1</v>
      </c>
      <c r="L162" s="667">
        <v>1</v>
      </c>
      <c r="M162" s="667">
        <v>1</v>
      </c>
      <c r="N162" s="667">
        <v>1</v>
      </c>
      <c r="O162" s="667">
        <v>1</v>
      </c>
      <c r="P162" s="667">
        <v>1</v>
      </c>
      <c r="Q162" s="667">
        <v>1</v>
      </c>
      <c r="R162" s="667">
        <v>1</v>
      </c>
      <c r="S162" s="667">
        <v>1</v>
      </c>
      <c r="T162" s="667">
        <v>1</v>
      </c>
      <c r="U162" s="667">
        <v>1</v>
      </c>
      <c r="V162" s="673">
        <f>SUM(Tabla2[[#This Row],[Ene]:[Dic]])</f>
        <v>12</v>
      </c>
      <c r="W162" s="668" t="s">
        <v>380</v>
      </c>
      <c r="X162" s="668" t="s">
        <v>381</v>
      </c>
      <c r="Y162" s="666"/>
      <c r="Z162" s="666" t="s">
        <v>711</v>
      </c>
      <c r="AA162" s="679"/>
      <c r="AB162" s="255"/>
      <c r="AC162" s="255"/>
      <c r="AD162" s="255"/>
      <c r="AE162" s="255"/>
      <c r="AF162" s="255"/>
      <c r="AG162" s="255"/>
      <c r="AH162" s="255"/>
      <c r="AI162" s="255"/>
      <c r="AJ162" s="255"/>
      <c r="AK162" s="255"/>
      <c r="AL162" s="255"/>
      <c r="AM162" s="255"/>
      <c r="AN162" s="255"/>
      <c r="AO162" s="255"/>
      <c r="AP162" s="255"/>
      <c r="AQ162" s="255"/>
      <c r="AR162" s="255"/>
      <c r="AS162" s="255"/>
      <c r="AT162" s="255"/>
      <c r="AU162" s="255"/>
      <c r="AV162" s="255"/>
      <c r="AW162" s="255"/>
      <c r="AX162" s="255"/>
      <c r="AY162" s="255"/>
      <c r="AZ162" s="255"/>
      <c r="BA162" s="255"/>
    </row>
    <row r="163" spans="2:53" s="243" customFormat="1" ht="72" customHeight="1" x14ac:dyDescent="0.25">
      <c r="B163" s="233" t="e">
        <f>IF('Formulario PPGR2'!$G100="","",CONCATENATE('Formulario PPGR2'!$C100,".",'Formulario PPGR2'!$D100,".",'Formulario PPGR2'!$E100,".",'Formulario PPGR2'!$F100))</f>
        <v>#REF!</v>
      </c>
      <c r="C163" s="233"/>
      <c r="D163" s="233" t="e">
        <f>IF('Formulario PPGR2'!$G100="","",'Formulario PPGR1'!#REF!)</f>
        <v>#REF!</v>
      </c>
      <c r="E163" s="233" t="e">
        <f>IF('Formulario PPGR2'!$G100="","",'Formulario PPGR1'!#REF!)</f>
        <v>#REF!</v>
      </c>
      <c r="F163" s="233" t="e">
        <f>IF('Formulario PPGR2'!$G100="","",'Formulario PPGR1'!#REF!)</f>
        <v>#REF!</v>
      </c>
      <c r="G163" s="233" t="s">
        <v>217</v>
      </c>
      <c r="H163" s="667" t="s">
        <v>755</v>
      </c>
      <c r="I163" s="666" t="s">
        <v>756</v>
      </c>
      <c r="J163" s="667">
        <v>1</v>
      </c>
      <c r="K163" s="667">
        <v>1</v>
      </c>
      <c r="L163" s="667">
        <v>1</v>
      </c>
      <c r="M163" s="667">
        <v>1</v>
      </c>
      <c r="N163" s="667">
        <v>1</v>
      </c>
      <c r="O163" s="667">
        <v>1</v>
      </c>
      <c r="P163" s="667">
        <v>1</v>
      </c>
      <c r="Q163" s="667">
        <v>1</v>
      </c>
      <c r="R163" s="667">
        <v>1</v>
      </c>
      <c r="S163" s="667">
        <v>1</v>
      </c>
      <c r="T163" s="667">
        <v>1</v>
      </c>
      <c r="U163" s="667">
        <v>1</v>
      </c>
      <c r="V163" s="673">
        <f>SUM(Tabla2[[#This Row],[Ene]:[Dic]])</f>
        <v>12</v>
      </c>
      <c r="W163" s="668" t="s">
        <v>380</v>
      </c>
      <c r="X163" s="668" t="s">
        <v>381</v>
      </c>
      <c r="Y163" s="666"/>
      <c r="Z163" s="666" t="s">
        <v>711</v>
      </c>
      <c r="AA163" s="679"/>
      <c r="AB163" s="255"/>
      <c r="AC163" s="255"/>
      <c r="AD163" s="255"/>
      <c r="AE163" s="255"/>
      <c r="AF163" s="255"/>
      <c r="AG163" s="255"/>
      <c r="AH163" s="255"/>
      <c r="AI163" s="255"/>
      <c r="AJ163" s="255"/>
      <c r="AK163" s="255"/>
      <c r="AL163" s="255"/>
      <c r="AM163" s="255"/>
      <c r="AN163" s="255"/>
      <c r="AO163" s="255"/>
      <c r="AP163" s="255"/>
      <c r="AQ163" s="255"/>
      <c r="AR163" s="255"/>
      <c r="AS163" s="255"/>
      <c r="AT163" s="255"/>
      <c r="AU163" s="255"/>
      <c r="AV163" s="255"/>
      <c r="AW163" s="255"/>
      <c r="AX163" s="255"/>
      <c r="AY163" s="255"/>
      <c r="AZ163" s="255"/>
      <c r="BA163" s="255"/>
    </row>
    <row r="164" spans="2:53" s="243" customFormat="1" ht="90" customHeight="1" x14ac:dyDescent="0.25">
      <c r="B164" s="233" t="e">
        <f>IF('Formulario PPGR2'!$G101="","",CONCATENATE('Formulario PPGR2'!$C101,".",'Formulario PPGR2'!$D101,".",'Formulario PPGR2'!$E101,".",'Formulario PPGR2'!$F101))</f>
        <v>#REF!</v>
      </c>
      <c r="C164" s="233"/>
      <c r="D164" s="233" t="e">
        <f>IF('Formulario PPGR2'!$G101="","",'Formulario PPGR1'!#REF!)</f>
        <v>#REF!</v>
      </c>
      <c r="E164" s="233" t="e">
        <f>IF('Formulario PPGR2'!$G101="","",'Formulario PPGR1'!#REF!)</f>
        <v>#REF!</v>
      </c>
      <c r="F164" s="233" t="e">
        <f>IF('Formulario PPGR2'!$G101="","",'Formulario PPGR1'!#REF!)</f>
        <v>#REF!</v>
      </c>
      <c r="G164" s="233" t="s">
        <v>217</v>
      </c>
      <c r="H164" s="667" t="s">
        <v>757</v>
      </c>
      <c r="I164" s="666" t="s">
        <v>758</v>
      </c>
      <c r="J164" s="667">
        <v>1</v>
      </c>
      <c r="K164" s="667">
        <v>1</v>
      </c>
      <c r="L164" s="667">
        <v>1</v>
      </c>
      <c r="M164" s="667">
        <v>1</v>
      </c>
      <c r="N164" s="667">
        <v>1</v>
      </c>
      <c r="O164" s="667">
        <v>1</v>
      </c>
      <c r="P164" s="667">
        <v>1</v>
      </c>
      <c r="Q164" s="667">
        <v>1</v>
      </c>
      <c r="R164" s="667">
        <v>1</v>
      </c>
      <c r="S164" s="667">
        <v>1</v>
      </c>
      <c r="T164" s="667">
        <v>1</v>
      </c>
      <c r="U164" s="667">
        <v>1</v>
      </c>
      <c r="V164" s="673">
        <f>SUM(Tabla2[[#This Row],[Ene]:[Dic]])</f>
        <v>12</v>
      </c>
      <c r="W164" s="668" t="s">
        <v>380</v>
      </c>
      <c r="X164" s="668" t="s">
        <v>381</v>
      </c>
      <c r="Y164" s="666"/>
      <c r="Z164" s="666" t="s">
        <v>711</v>
      </c>
      <c r="AA164" s="679"/>
      <c r="AB164" s="255"/>
      <c r="AC164" s="255"/>
      <c r="AD164" s="255"/>
      <c r="AE164" s="255"/>
      <c r="AF164" s="255"/>
      <c r="AG164" s="255"/>
      <c r="AH164" s="255"/>
      <c r="AI164" s="255"/>
      <c r="AJ164" s="255"/>
      <c r="AK164" s="255"/>
      <c r="AL164" s="255"/>
      <c r="AM164" s="255"/>
      <c r="AN164" s="255"/>
      <c r="AO164" s="255"/>
      <c r="AP164" s="255"/>
      <c r="AQ164" s="255"/>
      <c r="AR164" s="255"/>
      <c r="AS164" s="255"/>
      <c r="AT164" s="255"/>
      <c r="AU164" s="255"/>
      <c r="AV164" s="255"/>
      <c r="AW164" s="255"/>
      <c r="AX164" s="255"/>
      <c r="AY164" s="255"/>
      <c r="AZ164" s="255"/>
      <c r="BA164" s="255"/>
    </row>
    <row r="165" spans="2:53" s="243" customFormat="1" ht="193.2" customHeight="1" x14ac:dyDescent="0.3">
      <c r="B165" s="263" t="e">
        <f>IF('Formulario PPGR2'!#REF!="","",CONCATENATE('Formulario PPGR2'!#REF!,".",'Formulario PPGR2'!#REF!,".",'Formulario PPGR2'!#REF!,".",'Formulario PPGR2'!#REF!))</f>
        <v>#REF!</v>
      </c>
      <c r="C165" s="263"/>
      <c r="D165" s="263" t="e">
        <f>IF('Formulario PPGR2'!#REF!="","",'Formulario PPGR1'!#REF!)</f>
        <v>#REF!</v>
      </c>
      <c r="E165" s="263" t="e">
        <f>IF('Formulario PPGR2'!#REF!="","",'Formulario PPGR1'!#REF!)</f>
        <v>#REF!</v>
      </c>
      <c r="F165" s="263" t="e">
        <f>IF('Formulario PPGR2'!#REF!="","",'Formulario PPGR1'!#REF!)</f>
        <v>#REF!</v>
      </c>
      <c r="G165" s="233" t="s">
        <v>259</v>
      </c>
      <c r="H165" s="667" t="s">
        <v>759</v>
      </c>
      <c r="I165" s="666" t="s">
        <v>760</v>
      </c>
      <c r="J165" s="698"/>
      <c r="K165" s="698"/>
      <c r="L165" s="698">
        <v>1</v>
      </c>
      <c r="M165" s="698"/>
      <c r="N165" s="698"/>
      <c r="O165" s="698">
        <v>1</v>
      </c>
      <c r="P165" s="698"/>
      <c r="Q165" s="698"/>
      <c r="R165" s="698">
        <v>1</v>
      </c>
      <c r="S165" s="698"/>
      <c r="T165" s="698"/>
      <c r="U165" s="698">
        <v>1</v>
      </c>
      <c r="V165" s="673">
        <f>SUM(Tabla2[[#This Row],[Ene]:[Dic]])</f>
        <v>4</v>
      </c>
      <c r="W165" s="668" t="s">
        <v>384</v>
      </c>
      <c r="X165" s="668"/>
      <c r="Y165" s="666"/>
      <c r="Z165" s="666" t="s">
        <v>711</v>
      </c>
      <c r="AA165" s="680" t="s">
        <v>712</v>
      </c>
      <c r="AB165" s="255"/>
      <c r="AC165" s="255"/>
      <c r="AD165" s="255"/>
      <c r="AE165" s="255"/>
      <c r="AF165" s="255"/>
      <c r="AG165" s="255"/>
      <c r="AH165" s="255"/>
      <c r="AI165" s="255"/>
      <c r="AJ165" s="255"/>
      <c r="AK165" s="255"/>
      <c r="AL165" s="255"/>
      <c r="AM165" s="255"/>
      <c r="AN165" s="255"/>
      <c r="AO165" s="255"/>
      <c r="AP165" s="255"/>
      <c r="AQ165" s="255"/>
      <c r="AR165" s="255"/>
      <c r="AS165" s="255"/>
      <c r="AT165" s="255"/>
      <c r="AU165" s="255"/>
      <c r="AV165" s="255"/>
      <c r="AW165" s="255"/>
      <c r="AX165" s="255"/>
      <c r="AY165" s="255"/>
      <c r="AZ165" s="255"/>
      <c r="BA165" s="255"/>
    </row>
    <row r="166" spans="2:53" s="243" customFormat="1" ht="26.4" x14ac:dyDescent="0.3">
      <c r="B166" s="263" t="e">
        <f>IF('Formulario PPGR2'!#REF!="","",CONCATENATE('Formulario PPGR2'!#REF!,".",'Formulario PPGR2'!#REF!,".",'Formulario PPGR2'!#REF!,".",'Formulario PPGR2'!#REF!))</f>
        <v>#REF!</v>
      </c>
      <c r="C166" s="263"/>
      <c r="D166" s="263" t="e">
        <f>IF('Formulario PPGR2'!#REF!="","",'Formulario PPGR1'!#REF!)</f>
        <v>#REF!</v>
      </c>
      <c r="E166" s="263" t="e">
        <f>IF('Formulario PPGR2'!#REF!="","",'Formulario PPGR1'!#REF!)</f>
        <v>#REF!</v>
      </c>
      <c r="F166" s="263" t="e">
        <f>IF('Formulario PPGR2'!#REF!="","",'Formulario PPGR1'!#REF!)</f>
        <v>#REF!</v>
      </c>
      <c r="G166" s="233" t="s">
        <v>259</v>
      </c>
      <c r="H166" s="667" t="s">
        <v>761</v>
      </c>
      <c r="I166" s="666" t="s">
        <v>762</v>
      </c>
      <c r="J166" s="698">
        <v>1</v>
      </c>
      <c r="K166" s="698"/>
      <c r="L166" s="698"/>
      <c r="M166" s="698">
        <v>1</v>
      </c>
      <c r="N166" s="698"/>
      <c r="O166" s="698"/>
      <c r="P166" s="698">
        <v>1</v>
      </c>
      <c r="Q166" s="698"/>
      <c r="R166" s="698"/>
      <c r="S166" s="698">
        <v>1</v>
      </c>
      <c r="T166" s="698"/>
      <c r="U166" s="698"/>
      <c r="V166" s="673">
        <f>SUM(Tabla2[[#This Row],[Ene]:[Dic]])</f>
        <v>4</v>
      </c>
      <c r="W166" s="668" t="s">
        <v>380</v>
      </c>
      <c r="X166" s="668"/>
      <c r="Y166" s="666"/>
      <c r="Z166" s="666" t="s">
        <v>711</v>
      </c>
      <c r="AA166" s="680"/>
      <c r="AB166" s="255"/>
      <c r="AC166" s="255"/>
      <c r="AD166" s="255"/>
      <c r="AE166" s="255"/>
      <c r="AF166" s="255"/>
      <c r="AG166" s="255"/>
      <c r="AH166" s="255"/>
      <c r="AI166" s="255"/>
      <c r="AJ166" s="255"/>
      <c r="AK166" s="255"/>
      <c r="AL166" s="255"/>
      <c r="AM166" s="255"/>
      <c r="AN166" s="255"/>
      <c r="AO166" s="255"/>
      <c r="AP166" s="255"/>
      <c r="AQ166" s="255"/>
      <c r="AR166" s="255"/>
      <c r="AS166" s="255"/>
      <c r="AT166" s="255"/>
      <c r="AU166" s="255"/>
      <c r="AV166" s="255"/>
      <c r="AW166" s="255"/>
      <c r="AX166" s="255"/>
      <c r="AY166" s="255"/>
      <c r="AZ166" s="255"/>
      <c r="BA166" s="255"/>
    </row>
    <row r="167" spans="2:53" s="243" customFormat="1" ht="91.2" customHeight="1" x14ac:dyDescent="0.3">
      <c r="B167" s="263" t="e">
        <f>IF('Formulario PPGR2'!$G164="","",CONCATENATE('Formulario PPGR2'!$C164,".",'Formulario PPGR2'!$D164,".",'Formulario PPGR2'!$E164,".",'Formulario PPGR2'!$F164))</f>
        <v>#REF!</v>
      </c>
      <c r="C167" s="263"/>
      <c r="D167" s="263" t="e">
        <f>IF('Formulario PPGR2'!$G164="","",'Formulario PPGR1'!#REF!)</f>
        <v>#REF!</v>
      </c>
      <c r="E167" s="263" t="e">
        <f>IF('Formulario PPGR2'!$G164="","",'Formulario PPGR1'!#REF!)</f>
        <v>#REF!</v>
      </c>
      <c r="F167" s="263" t="e">
        <f>IF('Formulario PPGR2'!$G164="","",'Formulario PPGR1'!#REF!)</f>
        <v>#REF!</v>
      </c>
      <c r="G167" s="233" t="s">
        <v>263</v>
      </c>
      <c r="H167" s="667" t="s">
        <v>763</v>
      </c>
      <c r="I167" s="666" t="s">
        <v>764</v>
      </c>
      <c r="J167" s="698">
        <v>1</v>
      </c>
      <c r="K167" s="698">
        <v>1</v>
      </c>
      <c r="L167" s="698">
        <v>1</v>
      </c>
      <c r="M167" s="698">
        <v>1</v>
      </c>
      <c r="N167" s="698">
        <v>1</v>
      </c>
      <c r="O167" s="698">
        <v>1</v>
      </c>
      <c r="P167" s="698">
        <v>1</v>
      </c>
      <c r="Q167" s="698">
        <v>1</v>
      </c>
      <c r="R167" s="698">
        <v>1</v>
      </c>
      <c r="S167" s="698">
        <v>1</v>
      </c>
      <c r="T167" s="698">
        <v>1</v>
      </c>
      <c r="U167" s="698">
        <v>1</v>
      </c>
      <c r="V167" s="673">
        <f>SUM(Tabla2[[#This Row],[Ene]:[Dic]])</f>
        <v>12</v>
      </c>
      <c r="W167" s="668" t="s">
        <v>380</v>
      </c>
      <c r="X167" s="668"/>
      <c r="Y167" s="666"/>
      <c r="Z167" s="666" t="s">
        <v>711</v>
      </c>
      <c r="AA167" s="680" t="s">
        <v>712</v>
      </c>
      <c r="AB167" s="255"/>
      <c r="AC167" s="255"/>
      <c r="AD167" s="255"/>
      <c r="AE167" s="255"/>
      <c r="AF167" s="255"/>
      <c r="AG167" s="255"/>
      <c r="AH167" s="255"/>
      <c r="AI167" s="255"/>
      <c r="AJ167" s="255"/>
      <c r="AK167" s="255"/>
      <c r="AL167" s="255"/>
      <c r="AM167" s="255"/>
      <c r="AN167" s="255"/>
      <c r="AO167" s="255"/>
      <c r="AP167" s="255"/>
      <c r="AQ167" s="255"/>
      <c r="AR167" s="255"/>
      <c r="AS167" s="255"/>
      <c r="AT167" s="255"/>
      <c r="AU167" s="255"/>
      <c r="AV167" s="255"/>
      <c r="AW167" s="255"/>
      <c r="AX167" s="255"/>
      <c r="AY167" s="255"/>
      <c r="AZ167" s="255"/>
      <c r="BA167" s="255"/>
    </row>
    <row r="168" spans="2:53" s="243" customFormat="1" ht="108" x14ac:dyDescent="0.3">
      <c r="B168" s="263" t="e">
        <f>IF('Formulario PPGR2'!$G179="","",CONCATENATE('Formulario PPGR2'!$C179,".",'Formulario PPGR2'!$D179,".",'Formulario PPGR2'!$E179,".",'Formulario PPGR2'!$F179))</f>
        <v>#REF!</v>
      </c>
      <c r="C168" s="263"/>
      <c r="D168" s="263" t="e">
        <f>IF('Formulario PPGR2'!$G179="","",'Formulario PPGR1'!#REF!)</f>
        <v>#REF!</v>
      </c>
      <c r="E168" s="263" t="e">
        <f>IF('Formulario PPGR2'!$G179="","",'Formulario PPGR1'!#REF!)</f>
        <v>#REF!</v>
      </c>
      <c r="F168" s="263" t="e">
        <f>IF('Formulario PPGR2'!$G179="","",'Formulario PPGR1'!#REF!)</f>
        <v>#REF!</v>
      </c>
      <c r="G168" s="233" t="s">
        <v>275</v>
      </c>
      <c r="H168" s="667" t="s">
        <v>765</v>
      </c>
      <c r="I168" s="666" t="s">
        <v>766</v>
      </c>
      <c r="J168" s="698"/>
      <c r="K168" s="698">
        <v>1</v>
      </c>
      <c r="L168" s="698"/>
      <c r="M168" s="698"/>
      <c r="N168" s="698"/>
      <c r="O168" s="698"/>
      <c r="P168" s="698"/>
      <c r="Q168" s="698"/>
      <c r="R168" s="698"/>
      <c r="S168" s="698"/>
      <c r="T168" s="698"/>
      <c r="U168" s="698"/>
      <c r="V168" s="673">
        <f>SUM(Tabla2[[#This Row],[Ene]:[Dic]])</f>
        <v>1</v>
      </c>
      <c r="W168" s="668" t="s">
        <v>380</v>
      </c>
      <c r="X168" s="668"/>
      <c r="Y168" s="666"/>
      <c r="Z168" s="666" t="s">
        <v>711</v>
      </c>
      <c r="AA168" s="680" t="s">
        <v>712</v>
      </c>
      <c r="AB168" s="255"/>
      <c r="AC168" s="255"/>
      <c r="AD168" s="255"/>
      <c r="AE168" s="255"/>
      <c r="AF168" s="255"/>
      <c r="AG168" s="255"/>
      <c r="AH168" s="255"/>
      <c r="AI168" s="255"/>
      <c r="AJ168" s="255"/>
      <c r="AK168" s="255"/>
      <c r="AL168" s="255"/>
      <c r="AM168" s="255"/>
      <c r="AN168" s="255"/>
      <c r="AO168" s="255"/>
      <c r="AP168" s="255"/>
      <c r="AQ168" s="255"/>
      <c r="AR168" s="255"/>
      <c r="AS168" s="255"/>
      <c r="AT168" s="255"/>
      <c r="AU168" s="255"/>
      <c r="AV168" s="255"/>
      <c r="AW168" s="255"/>
      <c r="AX168" s="255"/>
      <c r="AY168" s="255"/>
      <c r="AZ168" s="255"/>
      <c r="BA168" s="255"/>
    </row>
    <row r="169" spans="2:53" s="243" customFormat="1" ht="54" x14ac:dyDescent="0.3">
      <c r="B169" s="263" t="e">
        <f>IF('Formulario PPGR2'!$G180="","",CONCATENATE('Formulario PPGR2'!$C180,".",'Formulario PPGR2'!$D180,".",'Formulario PPGR2'!$E180,".",'Formulario PPGR2'!$F180))</f>
        <v>#REF!</v>
      </c>
      <c r="C169" s="263"/>
      <c r="D169" s="263" t="e">
        <f>IF('Formulario PPGR2'!$G180="","",'Formulario PPGR1'!#REF!)</f>
        <v>#REF!</v>
      </c>
      <c r="E169" s="263" t="e">
        <f>IF('Formulario PPGR2'!$G180="","",'Formulario PPGR1'!#REF!)</f>
        <v>#REF!</v>
      </c>
      <c r="F169" s="263" t="e">
        <f>IF('Formulario PPGR2'!$G180="","",'Formulario PPGR1'!#REF!)</f>
        <v>#REF!</v>
      </c>
      <c r="G169" s="233" t="s">
        <v>275</v>
      </c>
      <c r="H169" s="667" t="s">
        <v>767</v>
      </c>
      <c r="I169" s="666" t="s">
        <v>768</v>
      </c>
      <c r="J169" s="698">
        <v>1</v>
      </c>
      <c r="K169" s="698"/>
      <c r="L169" s="698"/>
      <c r="M169" s="698">
        <v>1</v>
      </c>
      <c r="N169" s="698"/>
      <c r="O169" s="698"/>
      <c r="P169" s="698">
        <v>1</v>
      </c>
      <c r="Q169" s="698"/>
      <c r="R169" s="698"/>
      <c r="S169" s="698">
        <v>1</v>
      </c>
      <c r="T169" s="698"/>
      <c r="U169" s="698"/>
      <c r="V169" s="673">
        <f>SUM(Tabla2[[#This Row],[Ene]:[Dic]])</f>
        <v>4</v>
      </c>
      <c r="W169" s="668" t="s">
        <v>380</v>
      </c>
      <c r="X169" s="668"/>
      <c r="Y169" s="674"/>
      <c r="Z169" s="666" t="s">
        <v>711</v>
      </c>
      <c r="AA169" s="680" t="s">
        <v>712</v>
      </c>
      <c r="AB169" s="255"/>
      <c r="AC169" s="255"/>
      <c r="AD169" s="255"/>
      <c r="AE169" s="255"/>
      <c r="AF169" s="255"/>
      <c r="AG169" s="255"/>
      <c r="AH169" s="255"/>
      <c r="AI169" s="255"/>
      <c r="AJ169" s="255"/>
      <c r="AK169" s="255"/>
      <c r="AL169" s="255"/>
      <c r="AM169" s="255"/>
      <c r="AN169" s="255"/>
      <c r="AO169" s="255"/>
      <c r="AP169" s="255"/>
      <c r="AQ169" s="255"/>
      <c r="AR169" s="255"/>
      <c r="AS169" s="255"/>
      <c r="AT169" s="255"/>
      <c r="AU169" s="255"/>
      <c r="AV169" s="255"/>
      <c r="AW169" s="255"/>
      <c r="AX169" s="255"/>
      <c r="AY169" s="255"/>
      <c r="AZ169" s="255"/>
      <c r="BA169" s="255"/>
    </row>
    <row r="170" spans="2:53" s="243" customFormat="1" ht="118.95" customHeight="1" x14ac:dyDescent="0.3">
      <c r="B170" s="263" t="e">
        <f>IF('Formulario PPGR2'!$G181="","",CONCATENATE('Formulario PPGR2'!$C181,".",'Formulario PPGR2'!$D181,".",'Formulario PPGR2'!$E181,".",'Formulario PPGR2'!$F181))</f>
        <v>#REF!</v>
      </c>
      <c r="C170" s="263"/>
      <c r="D170" s="263" t="e">
        <f>IF('Formulario PPGR2'!$G181="","",'Formulario PPGR1'!#REF!)</f>
        <v>#REF!</v>
      </c>
      <c r="E170" s="263" t="e">
        <f>IF('Formulario PPGR2'!$G181="","",'Formulario PPGR1'!#REF!)</f>
        <v>#REF!</v>
      </c>
      <c r="F170" s="263" t="e">
        <f>IF('Formulario PPGR2'!$G181="","",'Formulario PPGR1'!#REF!)</f>
        <v>#REF!</v>
      </c>
      <c r="G170" s="233" t="s">
        <v>275</v>
      </c>
      <c r="H170" s="667" t="s">
        <v>769</v>
      </c>
      <c r="I170" s="666" t="s">
        <v>770</v>
      </c>
      <c r="J170" s="698"/>
      <c r="K170" s="698">
        <v>1</v>
      </c>
      <c r="L170" s="698"/>
      <c r="M170" s="698"/>
      <c r="N170" s="698"/>
      <c r="O170" s="698"/>
      <c r="P170" s="698"/>
      <c r="Q170" s="698">
        <v>1</v>
      </c>
      <c r="R170" s="698"/>
      <c r="S170" s="698"/>
      <c r="T170" s="698"/>
      <c r="U170" s="698"/>
      <c r="V170" s="673">
        <f>SUM(Tabla2[[#This Row],[Ene]:[Dic]])</f>
        <v>2</v>
      </c>
      <c r="W170" s="668" t="s">
        <v>380</v>
      </c>
      <c r="X170" s="668"/>
      <c r="Y170" s="666"/>
      <c r="Z170" s="666" t="s">
        <v>711</v>
      </c>
      <c r="AA170" s="680"/>
      <c r="AB170" s="255"/>
      <c r="AC170" s="255"/>
      <c r="AD170" s="255"/>
      <c r="AE170" s="255"/>
      <c r="AF170" s="255"/>
      <c r="AG170" s="255"/>
      <c r="AH170" s="255"/>
      <c r="AI170" s="255"/>
      <c r="AJ170" s="255"/>
      <c r="AK170" s="255"/>
      <c r="AL170" s="255"/>
      <c r="AM170" s="255"/>
      <c r="AN170" s="255"/>
      <c r="AO170" s="255"/>
      <c r="AP170" s="255"/>
      <c r="AQ170" s="255"/>
      <c r="AR170" s="255"/>
      <c r="AS170" s="255"/>
      <c r="AT170" s="255"/>
      <c r="AU170" s="255"/>
      <c r="AV170" s="255"/>
      <c r="AW170" s="255"/>
      <c r="AX170" s="255"/>
      <c r="AY170" s="255"/>
      <c r="AZ170" s="255"/>
      <c r="BA170" s="255"/>
    </row>
    <row r="171" spans="2:53" s="243" customFormat="1" ht="54" customHeight="1" x14ac:dyDescent="0.25">
      <c r="B171" s="233" t="e">
        <f>IF('Formulario PPGR2'!$G111="","",CONCATENATE('Formulario PPGR2'!$C111,".",'Formulario PPGR2'!$D111,".",'Formulario PPGR2'!$E111,".",'Formulario PPGR2'!$F111))</f>
        <v>#REF!</v>
      </c>
      <c r="C171" s="233"/>
      <c r="D171" s="233" t="e">
        <f>IF('Formulario PPGR2'!$G111="","",'Formulario PPGR1'!#REF!)</f>
        <v>#REF!</v>
      </c>
      <c r="E171" s="233" t="e">
        <f>IF('Formulario PPGR2'!$G111="","",'Formulario PPGR1'!#REF!)</f>
        <v>#REF!</v>
      </c>
      <c r="F171" s="233" t="e">
        <f>IF('Formulario PPGR2'!$G111="","",'Formulario PPGR1'!#REF!)</f>
        <v>#REF!</v>
      </c>
      <c r="G171" s="233" t="s">
        <v>200</v>
      </c>
      <c r="H171" s="667" t="s">
        <v>771</v>
      </c>
      <c r="I171" s="666" t="s">
        <v>772</v>
      </c>
      <c r="J171" s="667">
        <v>1</v>
      </c>
      <c r="K171" s="667"/>
      <c r="L171" s="667"/>
      <c r="M171" s="667">
        <v>1</v>
      </c>
      <c r="N171" s="667"/>
      <c r="O171" s="667"/>
      <c r="P171" s="667">
        <v>1</v>
      </c>
      <c r="Q171" s="667"/>
      <c r="R171" s="667"/>
      <c r="S171" s="667">
        <v>1</v>
      </c>
      <c r="T171" s="667"/>
      <c r="U171" s="667"/>
      <c r="V171" s="673">
        <f>SUM(Tabla2[[#This Row],[Ene]:[Dic]])</f>
        <v>4</v>
      </c>
      <c r="W171" s="668" t="s">
        <v>773</v>
      </c>
      <c r="X171" s="668" t="s">
        <v>377</v>
      </c>
      <c r="Y171" s="666"/>
      <c r="Z171" s="666" t="s">
        <v>202</v>
      </c>
      <c r="AA171" s="679"/>
      <c r="AB171" s="255"/>
      <c r="AC171" s="255"/>
      <c r="AD171" s="255"/>
      <c r="AE171" s="255"/>
      <c r="AF171" s="255"/>
      <c r="AG171" s="255"/>
      <c r="AH171" s="255"/>
      <c r="AI171" s="255"/>
      <c r="AJ171" s="255"/>
      <c r="AK171" s="255"/>
      <c r="AL171" s="255"/>
      <c r="AM171" s="255"/>
      <c r="AN171" s="255"/>
      <c r="AO171" s="255"/>
      <c r="AP171" s="255"/>
      <c r="AQ171" s="255"/>
      <c r="AR171" s="255"/>
      <c r="AS171" s="255"/>
      <c r="AT171" s="255"/>
      <c r="AU171" s="255"/>
      <c r="AV171" s="255"/>
      <c r="AW171" s="255"/>
      <c r="AX171" s="255"/>
      <c r="AY171" s="255"/>
      <c r="AZ171" s="255"/>
      <c r="BA171" s="255"/>
    </row>
    <row r="172" spans="2:53" s="243" customFormat="1" ht="78" customHeight="1" x14ac:dyDescent="0.25">
      <c r="B172" s="233" t="e">
        <f>IF('Formulario PPGR2'!$G112="","",CONCATENATE('Formulario PPGR2'!$C112,".",'Formulario PPGR2'!$D112,".",'Formulario PPGR2'!$E112,".",'Formulario PPGR2'!$F112))</f>
        <v>#REF!</v>
      </c>
      <c r="C172" s="233"/>
      <c r="D172" s="233" t="e">
        <f>IF('Formulario PPGR2'!$G112="","",'Formulario PPGR1'!#REF!)</f>
        <v>#REF!</v>
      </c>
      <c r="E172" s="233" t="e">
        <f>IF('Formulario PPGR2'!$G112="","",'Formulario PPGR1'!#REF!)</f>
        <v>#REF!</v>
      </c>
      <c r="F172" s="233" t="e">
        <f>IF('Formulario PPGR2'!$G112="","",'Formulario PPGR1'!#REF!)</f>
        <v>#REF!</v>
      </c>
      <c r="G172" s="233" t="s">
        <v>200</v>
      </c>
      <c r="H172" s="667" t="s">
        <v>774</v>
      </c>
      <c r="I172" s="666" t="s">
        <v>775</v>
      </c>
      <c r="J172" s="667"/>
      <c r="K172" s="667"/>
      <c r="L172" s="667">
        <v>1</v>
      </c>
      <c r="M172" s="667"/>
      <c r="N172" s="667"/>
      <c r="O172" s="667"/>
      <c r="P172" s="667"/>
      <c r="Q172" s="667"/>
      <c r="R172" s="667"/>
      <c r="S172" s="667"/>
      <c r="T172" s="667"/>
      <c r="U172" s="667"/>
      <c r="V172" s="673">
        <f>SUM(Tabla2[[#This Row],[Ene]:[Dic]])</f>
        <v>1</v>
      </c>
      <c r="W172" s="668" t="s">
        <v>381</v>
      </c>
      <c r="X172" s="668" t="s">
        <v>388</v>
      </c>
      <c r="Y172" s="666"/>
      <c r="Z172" s="666" t="s">
        <v>202</v>
      </c>
      <c r="AA172" s="679"/>
      <c r="AB172" s="255"/>
      <c r="AC172" s="255"/>
      <c r="AD172" s="255"/>
      <c r="AE172" s="255"/>
      <c r="AF172" s="255"/>
      <c r="AG172" s="255"/>
      <c r="AH172" s="255"/>
      <c r="AI172" s="255"/>
      <c r="AJ172" s="255"/>
      <c r="AK172" s="255"/>
      <c r="AL172" s="255"/>
      <c r="AM172" s="255"/>
      <c r="AN172" s="255"/>
      <c r="AO172" s="255"/>
      <c r="AP172" s="255"/>
      <c r="AQ172" s="255"/>
      <c r="AR172" s="255"/>
      <c r="AS172" s="255"/>
      <c r="AT172" s="255"/>
      <c r="AU172" s="255"/>
      <c r="AV172" s="255"/>
      <c r="AW172" s="255"/>
      <c r="AX172" s="255"/>
      <c r="AY172" s="255"/>
      <c r="AZ172" s="255"/>
      <c r="BA172" s="255"/>
    </row>
    <row r="173" spans="2:53" s="243" customFormat="1" ht="36" customHeight="1" x14ac:dyDescent="0.25">
      <c r="B173" s="233" t="e">
        <f>IF('Formulario PPGR2'!$G113="","",CONCATENATE('Formulario PPGR2'!$C113,".",'Formulario PPGR2'!$D113,".",'Formulario PPGR2'!$E113,".",'Formulario PPGR2'!$F113))</f>
        <v>#REF!</v>
      </c>
      <c r="C173" s="233"/>
      <c r="D173" s="233" t="e">
        <f>IF('Formulario PPGR2'!$G113="","",'Formulario PPGR1'!#REF!)</f>
        <v>#REF!</v>
      </c>
      <c r="E173" s="233" t="e">
        <f>IF('Formulario PPGR2'!$G113="","",'Formulario PPGR1'!#REF!)</f>
        <v>#REF!</v>
      </c>
      <c r="F173" s="233" t="e">
        <f>IF('Formulario PPGR2'!$G113="","",'Formulario PPGR1'!#REF!)</f>
        <v>#REF!</v>
      </c>
      <c r="G173" s="233" t="s">
        <v>200</v>
      </c>
      <c r="H173" s="667" t="s">
        <v>776</v>
      </c>
      <c r="I173" s="666" t="s">
        <v>777</v>
      </c>
      <c r="J173" s="667"/>
      <c r="K173" s="667"/>
      <c r="L173" s="667"/>
      <c r="M173" s="667"/>
      <c r="N173" s="667">
        <v>1</v>
      </c>
      <c r="O173" s="667"/>
      <c r="P173" s="667"/>
      <c r="Q173" s="667"/>
      <c r="R173" s="667"/>
      <c r="S173" s="667"/>
      <c r="T173" s="667"/>
      <c r="U173" s="667"/>
      <c r="V173" s="673">
        <f>SUM(Tabla2[[#This Row],[Ene]:[Dic]])</f>
        <v>1</v>
      </c>
      <c r="W173" s="668" t="s">
        <v>381</v>
      </c>
      <c r="X173" s="668" t="s">
        <v>388</v>
      </c>
      <c r="Y173" s="666"/>
      <c r="Z173" s="666" t="s">
        <v>202</v>
      </c>
      <c r="AA173" s="679"/>
      <c r="AB173" s="255"/>
      <c r="AC173" s="255"/>
      <c r="AD173" s="255"/>
      <c r="AE173" s="255"/>
      <c r="AF173" s="255"/>
      <c r="AG173" s="255"/>
      <c r="AH173" s="255"/>
      <c r="AI173" s="255"/>
      <c r="AJ173" s="255"/>
      <c r="AK173" s="255"/>
      <c r="AL173" s="255"/>
      <c r="AM173" s="255"/>
      <c r="AN173" s="255"/>
      <c r="AO173" s="255"/>
      <c r="AP173" s="255"/>
      <c r="AQ173" s="255"/>
      <c r="AR173" s="255"/>
      <c r="AS173" s="255"/>
      <c r="AT173" s="255"/>
      <c r="AU173" s="255"/>
      <c r="AV173" s="255"/>
      <c r="AW173" s="255"/>
      <c r="AX173" s="255"/>
      <c r="AY173" s="255"/>
      <c r="AZ173" s="255"/>
      <c r="BA173" s="255"/>
    </row>
    <row r="174" spans="2:53" s="243" customFormat="1" ht="54" customHeight="1" x14ac:dyDescent="0.25">
      <c r="B174" s="233" t="e">
        <f>IF('Formulario PPGR2'!$G114="","",CONCATENATE('Formulario PPGR2'!$C114,".",'Formulario PPGR2'!$D114,".",'Formulario PPGR2'!$E114,".",'Formulario PPGR2'!$F114))</f>
        <v>#REF!</v>
      </c>
      <c r="C174" s="233"/>
      <c r="D174" s="233" t="e">
        <f>IF('Formulario PPGR2'!$G114="","",'Formulario PPGR1'!#REF!)</f>
        <v>#REF!</v>
      </c>
      <c r="E174" s="233" t="e">
        <f>IF('Formulario PPGR2'!$G114="","",'Formulario PPGR1'!#REF!)</f>
        <v>#REF!</v>
      </c>
      <c r="F174" s="233" t="e">
        <f>IF('Formulario PPGR2'!$G114="","",'Formulario PPGR1'!#REF!)</f>
        <v>#REF!</v>
      </c>
      <c r="G174" s="233" t="s">
        <v>200</v>
      </c>
      <c r="H174" s="667" t="s">
        <v>778</v>
      </c>
      <c r="I174" s="666" t="s">
        <v>779</v>
      </c>
      <c r="J174" s="667">
        <v>1</v>
      </c>
      <c r="K174" s="667">
        <v>1</v>
      </c>
      <c r="L174" s="667">
        <v>1</v>
      </c>
      <c r="M174" s="667">
        <v>1</v>
      </c>
      <c r="N174" s="667">
        <v>1</v>
      </c>
      <c r="O174" s="667">
        <v>1</v>
      </c>
      <c r="P174" s="667">
        <v>1</v>
      </c>
      <c r="Q174" s="667">
        <v>1</v>
      </c>
      <c r="R174" s="667">
        <v>1</v>
      </c>
      <c r="S174" s="667">
        <v>1</v>
      </c>
      <c r="T174" s="667">
        <v>1</v>
      </c>
      <c r="U174" s="667">
        <v>1</v>
      </c>
      <c r="V174" s="673">
        <f>SUM(Tabla2[[#This Row],[Ene]:[Dic]])</f>
        <v>12</v>
      </c>
      <c r="W174" s="668" t="s">
        <v>415</v>
      </c>
      <c r="X174" s="668"/>
      <c r="Y174" s="666" t="s">
        <v>780</v>
      </c>
      <c r="Z174" s="666" t="s">
        <v>202</v>
      </c>
      <c r="AA174" s="681"/>
      <c r="AB174" s="255"/>
      <c r="AC174" s="255"/>
      <c r="AD174" s="255"/>
      <c r="AE174" s="255"/>
      <c r="AF174" s="255"/>
      <c r="AG174" s="255"/>
      <c r="AH174" s="255"/>
      <c r="AI174" s="255"/>
      <c r="AJ174" s="255"/>
      <c r="AK174" s="255"/>
      <c r="AL174" s="255"/>
      <c r="AM174" s="255"/>
      <c r="AN174" s="255"/>
      <c r="AO174" s="255"/>
      <c r="AP174" s="255"/>
      <c r="AQ174" s="255"/>
      <c r="AR174" s="255"/>
      <c r="AS174" s="255"/>
      <c r="AT174" s="255"/>
      <c r="AU174" s="255"/>
      <c r="AV174" s="255"/>
      <c r="AW174" s="255"/>
      <c r="AX174" s="255"/>
      <c r="AY174" s="255"/>
      <c r="AZ174" s="255"/>
      <c r="BA174" s="255"/>
    </row>
    <row r="175" spans="2:53" s="243" customFormat="1" ht="72" customHeight="1" x14ac:dyDescent="0.25">
      <c r="B175" s="233" t="e">
        <f>IF('Formulario PPGR2'!$G115="","",CONCATENATE('Formulario PPGR2'!$C115,".",'Formulario PPGR2'!$D115,".",'Formulario PPGR2'!$E115,".",'Formulario PPGR2'!$F115))</f>
        <v>#REF!</v>
      </c>
      <c r="C175" s="233"/>
      <c r="D175" s="233" t="e">
        <f>IF('Formulario PPGR2'!$G115="","",'Formulario PPGR1'!#REF!)</f>
        <v>#REF!</v>
      </c>
      <c r="E175" s="233" t="e">
        <f>IF('Formulario PPGR2'!$G115="","",'Formulario PPGR1'!#REF!)</f>
        <v>#REF!</v>
      </c>
      <c r="F175" s="233" t="e">
        <f>IF('Formulario PPGR2'!$G115="","",'Formulario PPGR1'!#REF!)</f>
        <v>#REF!</v>
      </c>
      <c r="G175" s="233" t="s">
        <v>200</v>
      </c>
      <c r="H175" s="667" t="s">
        <v>781</v>
      </c>
      <c r="I175" s="666" t="s">
        <v>782</v>
      </c>
      <c r="J175" s="667">
        <v>1</v>
      </c>
      <c r="K175" s="667">
        <v>1</v>
      </c>
      <c r="L175" s="667">
        <v>1</v>
      </c>
      <c r="M175" s="667">
        <v>1</v>
      </c>
      <c r="N175" s="667">
        <v>1</v>
      </c>
      <c r="O175" s="667">
        <v>1</v>
      </c>
      <c r="P175" s="667">
        <v>1</v>
      </c>
      <c r="Q175" s="667">
        <v>1</v>
      </c>
      <c r="R175" s="667">
        <v>1</v>
      </c>
      <c r="S175" s="667">
        <v>1</v>
      </c>
      <c r="T175" s="667">
        <v>1</v>
      </c>
      <c r="U175" s="667">
        <v>1</v>
      </c>
      <c r="V175" s="673">
        <f>SUM(Tabla2[[#This Row],[Ene]:[Dic]])</f>
        <v>12</v>
      </c>
      <c r="W175" s="668" t="s">
        <v>415</v>
      </c>
      <c r="X175" s="668"/>
      <c r="Y175" s="666" t="s">
        <v>780</v>
      </c>
      <c r="Z175" s="666" t="s">
        <v>202</v>
      </c>
      <c r="AA175" s="681"/>
      <c r="AB175" s="255"/>
      <c r="AC175" s="255"/>
      <c r="AD175" s="255"/>
      <c r="AE175" s="255"/>
      <c r="AF175" s="255"/>
      <c r="AG175" s="255"/>
      <c r="AH175" s="255"/>
      <c r="AI175" s="255"/>
      <c r="AJ175" s="255"/>
      <c r="AK175" s="255"/>
      <c r="AL175" s="255"/>
      <c r="AM175" s="255"/>
      <c r="AN175" s="255"/>
      <c r="AO175" s="255"/>
      <c r="AP175" s="255"/>
      <c r="AQ175" s="255"/>
      <c r="AR175" s="255"/>
      <c r="AS175" s="255"/>
      <c r="AT175" s="255"/>
      <c r="AU175" s="255"/>
      <c r="AV175" s="255"/>
      <c r="AW175" s="255"/>
      <c r="AX175" s="255"/>
      <c r="AY175" s="255"/>
      <c r="AZ175" s="255"/>
      <c r="BA175" s="255"/>
    </row>
    <row r="176" spans="2:53" s="243" customFormat="1" ht="54" customHeight="1" x14ac:dyDescent="0.25">
      <c r="B176" s="233" t="e">
        <f>IF('Formulario PPGR2'!$G116="","",CONCATENATE('Formulario PPGR2'!$C116,".",'Formulario PPGR2'!$D116,".",'Formulario PPGR2'!$E116,".",'Formulario PPGR2'!$F116))</f>
        <v>#REF!</v>
      </c>
      <c r="C176" s="233"/>
      <c r="D176" s="233" t="e">
        <f>IF('Formulario PPGR2'!$G116="","",'Formulario PPGR1'!#REF!)</f>
        <v>#REF!</v>
      </c>
      <c r="E176" s="233" t="e">
        <f>IF('Formulario PPGR2'!$G116="","",'Formulario PPGR1'!#REF!)</f>
        <v>#REF!</v>
      </c>
      <c r="F176" s="233" t="e">
        <f>IF('Formulario PPGR2'!$G116="","",'Formulario PPGR1'!#REF!)</f>
        <v>#REF!</v>
      </c>
      <c r="G176" s="233" t="s">
        <v>200</v>
      </c>
      <c r="H176" s="667" t="s">
        <v>783</v>
      </c>
      <c r="I176" s="666" t="s">
        <v>784</v>
      </c>
      <c r="J176" s="667"/>
      <c r="K176" s="667"/>
      <c r="L176" s="667">
        <v>1</v>
      </c>
      <c r="M176" s="667"/>
      <c r="N176" s="667"/>
      <c r="O176" s="667">
        <v>1</v>
      </c>
      <c r="P176" s="667"/>
      <c r="Q176" s="667"/>
      <c r="R176" s="667">
        <v>1</v>
      </c>
      <c r="S176" s="667"/>
      <c r="T176" s="667">
        <v>1</v>
      </c>
      <c r="U176" s="667"/>
      <c r="V176" s="673">
        <f>SUM(Tabla2[[#This Row],[Ene]:[Dic]])</f>
        <v>4</v>
      </c>
      <c r="W176" s="668" t="s">
        <v>381</v>
      </c>
      <c r="X176" s="668" t="s">
        <v>380</v>
      </c>
      <c r="Y176" s="666" t="s">
        <v>780</v>
      </c>
      <c r="Z176" s="666" t="s">
        <v>202</v>
      </c>
      <c r="AA176" s="681"/>
      <c r="AB176" s="255"/>
      <c r="AC176" s="255"/>
      <c r="AD176" s="255"/>
      <c r="AE176" s="255"/>
      <c r="AF176" s="255"/>
      <c r="AG176" s="255"/>
      <c r="AH176" s="255"/>
      <c r="AI176" s="255"/>
      <c r="AJ176" s="255"/>
      <c r="AK176" s="255"/>
      <c r="AL176" s="255"/>
      <c r="AM176" s="255"/>
      <c r="AN176" s="255"/>
      <c r="AO176" s="255"/>
      <c r="AP176" s="255"/>
      <c r="AQ176" s="255"/>
      <c r="AR176" s="255"/>
      <c r="AS176" s="255"/>
      <c r="AT176" s="255"/>
      <c r="AU176" s="255"/>
      <c r="AV176" s="255"/>
      <c r="AW176" s="255"/>
      <c r="AX176" s="255"/>
      <c r="AY176" s="255"/>
      <c r="AZ176" s="255"/>
      <c r="BA176" s="255"/>
    </row>
    <row r="177" spans="2:53" s="243" customFormat="1" ht="54" customHeight="1" x14ac:dyDescent="0.25">
      <c r="B177" s="233" t="e">
        <f>IF('Formulario PPGR2'!$G117="","",CONCATENATE('Formulario PPGR2'!$C117,".",'Formulario PPGR2'!$D117,".",'Formulario PPGR2'!$E117,".",'Formulario PPGR2'!$F117))</f>
        <v>#REF!</v>
      </c>
      <c r="C177" s="233"/>
      <c r="D177" s="233" t="e">
        <f>IF('Formulario PPGR2'!$G117="","",'Formulario PPGR1'!#REF!)</f>
        <v>#REF!</v>
      </c>
      <c r="E177" s="233" t="e">
        <f>IF('Formulario PPGR2'!$G117="","",'Formulario PPGR1'!#REF!)</f>
        <v>#REF!</v>
      </c>
      <c r="F177" s="233" t="e">
        <f>IF('Formulario PPGR2'!$G117="","",'Formulario PPGR1'!#REF!)</f>
        <v>#REF!</v>
      </c>
      <c r="G177" s="233" t="s">
        <v>200</v>
      </c>
      <c r="H177" s="667" t="s">
        <v>785</v>
      </c>
      <c r="I177" s="666" t="s">
        <v>786</v>
      </c>
      <c r="J177" s="667"/>
      <c r="K177" s="667"/>
      <c r="L177" s="667">
        <v>1</v>
      </c>
      <c r="M177" s="667"/>
      <c r="N177" s="667"/>
      <c r="O177" s="667">
        <v>1</v>
      </c>
      <c r="P177" s="667"/>
      <c r="Q177" s="667"/>
      <c r="R177" s="667">
        <v>1</v>
      </c>
      <c r="S177" s="667"/>
      <c r="T177" s="667">
        <v>1</v>
      </c>
      <c r="U177" s="667"/>
      <c r="V177" s="673">
        <f>SUM(Tabla2[[#This Row],[Ene]:[Dic]])</f>
        <v>4</v>
      </c>
      <c r="W177" s="668" t="s">
        <v>381</v>
      </c>
      <c r="X177" s="668" t="s">
        <v>380</v>
      </c>
      <c r="Y177" s="666" t="s">
        <v>780</v>
      </c>
      <c r="Z177" s="666" t="s">
        <v>202</v>
      </c>
      <c r="AA177" s="681"/>
      <c r="AB177" s="255"/>
      <c r="AC177" s="255"/>
      <c r="AD177" s="255"/>
      <c r="AE177" s="255"/>
      <c r="AF177" s="255"/>
      <c r="AG177" s="255"/>
      <c r="AH177" s="255"/>
      <c r="AI177" s="255"/>
      <c r="AJ177" s="255"/>
      <c r="AK177" s="255"/>
      <c r="AL177" s="255"/>
      <c r="AM177" s="255"/>
      <c r="AN177" s="255"/>
      <c r="AO177" s="255"/>
      <c r="AP177" s="255"/>
      <c r="AQ177" s="255"/>
      <c r="AR177" s="255"/>
      <c r="AS177" s="255"/>
      <c r="AT177" s="255"/>
      <c r="AU177" s="255"/>
      <c r="AV177" s="255"/>
      <c r="AW177" s="255"/>
      <c r="AX177" s="255"/>
      <c r="AY177" s="255"/>
      <c r="AZ177" s="255"/>
      <c r="BA177" s="255"/>
    </row>
    <row r="178" spans="2:53" s="243" customFormat="1" ht="54" customHeight="1" x14ac:dyDescent="0.25">
      <c r="B178" s="233" t="e">
        <f>IF('Formulario PPGR2'!$G118="","",CONCATENATE('Formulario PPGR2'!$C118,".",'Formulario PPGR2'!$D118,".",'Formulario PPGR2'!$E118,".",'Formulario PPGR2'!$F118))</f>
        <v>#REF!</v>
      </c>
      <c r="C178" s="233"/>
      <c r="D178" s="233" t="e">
        <f>IF('Formulario PPGR2'!$G118="","",'Formulario PPGR1'!#REF!)</f>
        <v>#REF!</v>
      </c>
      <c r="E178" s="233" t="e">
        <f>IF('Formulario PPGR2'!$G118="","",'Formulario PPGR1'!#REF!)</f>
        <v>#REF!</v>
      </c>
      <c r="F178" s="233" t="e">
        <f>IF('Formulario PPGR2'!$G118="","",'Formulario PPGR1'!#REF!)</f>
        <v>#REF!</v>
      </c>
      <c r="G178" s="233" t="s">
        <v>200</v>
      </c>
      <c r="H178" s="667" t="s">
        <v>787</v>
      </c>
      <c r="I178" s="666" t="s">
        <v>788</v>
      </c>
      <c r="J178" s="667"/>
      <c r="K178" s="667">
        <v>1</v>
      </c>
      <c r="L178" s="667"/>
      <c r="M178" s="667"/>
      <c r="N178" s="667">
        <v>1</v>
      </c>
      <c r="O178" s="667"/>
      <c r="P178" s="667"/>
      <c r="Q178" s="667">
        <v>1</v>
      </c>
      <c r="R178" s="667"/>
      <c r="S178" s="667"/>
      <c r="T178" s="667">
        <v>1</v>
      </c>
      <c r="U178" s="667"/>
      <c r="V178" s="673">
        <f>SUM(Tabla2[[#This Row],[Ene]:[Dic]])</f>
        <v>4</v>
      </c>
      <c r="W178" s="668" t="s">
        <v>380</v>
      </c>
      <c r="X178" s="668"/>
      <c r="Y178" s="666" t="s">
        <v>789</v>
      </c>
      <c r="Z178" s="666" t="s">
        <v>202</v>
      </c>
      <c r="AA178" s="662" t="s">
        <v>790</v>
      </c>
      <c r="AB178" s="255"/>
      <c r="AC178" s="255"/>
      <c r="AD178" s="255"/>
      <c r="AE178" s="255"/>
      <c r="AF178" s="255"/>
      <c r="AG178" s="255"/>
      <c r="AH178" s="255"/>
      <c r="AI178" s="255"/>
      <c r="AJ178" s="255"/>
      <c r="AK178" s="255"/>
      <c r="AL178" s="255"/>
      <c r="AM178" s="255"/>
      <c r="AN178" s="255"/>
      <c r="AO178" s="255"/>
      <c r="AP178" s="255"/>
      <c r="AQ178" s="255"/>
      <c r="AR178" s="255"/>
      <c r="AS178" s="255"/>
      <c r="AT178" s="255"/>
      <c r="AU178" s="255"/>
      <c r="AV178" s="255"/>
      <c r="AW178" s="255"/>
      <c r="AX178" s="255"/>
      <c r="AY178" s="255"/>
      <c r="AZ178" s="255"/>
      <c r="BA178" s="255"/>
    </row>
    <row r="179" spans="2:53" s="243" customFormat="1" ht="144" customHeight="1" x14ac:dyDescent="0.25">
      <c r="B179" s="233" t="e">
        <f>IF('Formulario PPGR2'!$G119="","",CONCATENATE('Formulario PPGR2'!$C119,".",'Formulario PPGR2'!$D119,".",'Formulario PPGR2'!$E119,".",'Formulario PPGR2'!$F119))</f>
        <v>#REF!</v>
      </c>
      <c r="C179" s="233"/>
      <c r="D179" s="233" t="e">
        <f>IF('Formulario PPGR2'!$G119="","",'Formulario PPGR1'!#REF!)</f>
        <v>#REF!</v>
      </c>
      <c r="E179" s="233" t="e">
        <f>IF('Formulario PPGR2'!$G119="","",'Formulario PPGR1'!#REF!)</f>
        <v>#REF!</v>
      </c>
      <c r="F179" s="233" t="e">
        <f>IF('Formulario PPGR2'!$G119="","",'Formulario PPGR1'!#REF!)</f>
        <v>#REF!</v>
      </c>
      <c r="G179" s="233" t="s">
        <v>200</v>
      </c>
      <c r="H179" s="667" t="s">
        <v>791</v>
      </c>
      <c r="I179" s="666" t="s">
        <v>792</v>
      </c>
      <c r="J179" s="667"/>
      <c r="K179" s="667"/>
      <c r="L179" s="667">
        <v>1</v>
      </c>
      <c r="M179" s="667"/>
      <c r="N179" s="667"/>
      <c r="O179" s="667">
        <v>1</v>
      </c>
      <c r="P179" s="667"/>
      <c r="Q179" s="667"/>
      <c r="R179" s="667">
        <v>1</v>
      </c>
      <c r="S179" s="667"/>
      <c r="T179" s="667"/>
      <c r="U179" s="667">
        <v>1</v>
      </c>
      <c r="V179" s="673">
        <f>SUM(Tabla2[[#This Row],[Ene]:[Dic]])</f>
        <v>4</v>
      </c>
      <c r="W179" s="668" t="s">
        <v>381</v>
      </c>
      <c r="X179" s="668" t="s">
        <v>497</v>
      </c>
      <c r="Y179" s="666" t="s">
        <v>400</v>
      </c>
      <c r="Z179" s="666" t="s">
        <v>202</v>
      </c>
      <c r="AA179" s="681"/>
      <c r="AB179" s="255"/>
      <c r="AC179" s="255"/>
      <c r="AD179" s="255"/>
      <c r="AE179" s="255"/>
      <c r="AF179" s="255"/>
      <c r="AG179" s="255"/>
      <c r="AH179" s="255"/>
      <c r="AI179" s="255"/>
      <c r="AJ179" s="255"/>
      <c r="AK179" s="255"/>
      <c r="AL179" s="255"/>
      <c r="AM179" s="255"/>
      <c r="AN179" s="255"/>
      <c r="AO179" s="255"/>
      <c r="AP179" s="255"/>
      <c r="AQ179" s="255"/>
      <c r="AR179" s="255"/>
      <c r="AS179" s="255"/>
      <c r="AT179" s="255"/>
      <c r="AU179" s="255"/>
      <c r="AV179" s="255"/>
      <c r="AW179" s="255"/>
      <c r="AX179" s="255"/>
      <c r="AY179" s="255"/>
      <c r="AZ179" s="255"/>
      <c r="BA179" s="255"/>
    </row>
    <row r="180" spans="2:53" s="243" customFormat="1" ht="84" customHeight="1" x14ac:dyDescent="0.25">
      <c r="B180" s="233" t="e">
        <f>IF('Formulario PPGR2'!$G121="","",CONCATENATE('Formulario PPGR2'!$C121,".",'Formulario PPGR2'!$D121,".",'Formulario PPGR2'!$E121,".",'Formulario PPGR2'!$F121))</f>
        <v>#REF!</v>
      </c>
      <c r="C180" s="233"/>
      <c r="D180" s="233" t="e">
        <f>IF('Formulario PPGR2'!$G121="","",'Formulario PPGR1'!#REF!)</f>
        <v>#REF!</v>
      </c>
      <c r="E180" s="233" t="e">
        <f>IF('Formulario PPGR2'!$G121="","",'Formulario PPGR1'!#REF!)</f>
        <v>#REF!</v>
      </c>
      <c r="F180" s="233" t="e">
        <f>IF('Formulario PPGR2'!$G121="","",'Formulario PPGR1'!#REF!)</f>
        <v>#REF!</v>
      </c>
      <c r="G180" s="233" t="s">
        <v>200</v>
      </c>
      <c r="H180" s="667" t="s">
        <v>793</v>
      </c>
      <c r="I180" s="666" t="s">
        <v>794</v>
      </c>
      <c r="J180" s="667"/>
      <c r="K180" s="667"/>
      <c r="L180" s="667"/>
      <c r="M180" s="667"/>
      <c r="N180" s="667">
        <v>1</v>
      </c>
      <c r="O180" s="667"/>
      <c r="P180" s="667"/>
      <c r="Q180" s="667">
        <v>1</v>
      </c>
      <c r="R180" s="667"/>
      <c r="S180" s="667"/>
      <c r="T180" s="667">
        <v>1</v>
      </c>
      <c r="U180" s="667"/>
      <c r="V180" s="673">
        <f>SUM(Tabla2[[#This Row],[Ene]:[Dic]])</f>
        <v>3</v>
      </c>
      <c r="W180" s="668" t="s">
        <v>381</v>
      </c>
      <c r="X180" s="668" t="s">
        <v>388</v>
      </c>
      <c r="Y180" s="666"/>
      <c r="Z180" s="666" t="s">
        <v>202</v>
      </c>
      <c r="AA180" s="681"/>
      <c r="AB180" s="255"/>
      <c r="AC180" s="255"/>
      <c r="AD180" s="255"/>
      <c r="AE180" s="255"/>
      <c r="AF180" s="255"/>
      <c r="AG180" s="255"/>
      <c r="AH180" s="255"/>
      <c r="AI180" s="255"/>
      <c r="AJ180" s="255"/>
      <c r="AK180" s="255"/>
      <c r="AL180" s="255"/>
      <c r="AM180" s="255"/>
      <c r="AN180" s="255"/>
      <c r="AO180" s="255"/>
      <c r="AP180" s="255"/>
      <c r="AQ180" s="255"/>
      <c r="AR180" s="255"/>
      <c r="AS180" s="255"/>
      <c r="AT180" s="255"/>
      <c r="AU180" s="255"/>
      <c r="AV180" s="255"/>
      <c r="AW180" s="255"/>
      <c r="AX180" s="255"/>
      <c r="AY180" s="255"/>
      <c r="AZ180" s="255"/>
      <c r="BA180" s="255"/>
    </row>
    <row r="181" spans="2:53" s="243" customFormat="1" ht="39.6" x14ac:dyDescent="0.3">
      <c r="B181" s="263" t="e">
        <f>IF('Formulario PPGR2'!$G228="","",CONCATENATE('Formulario PPGR2'!$C228,".",'Formulario PPGR2'!$D228,".",'Formulario PPGR2'!$E228,".",'Formulario PPGR2'!$F228))</f>
        <v>#REF!</v>
      </c>
      <c r="C181" s="263"/>
      <c r="D181" s="263" t="e">
        <f>IF('Formulario PPGR2'!$G228="","",'Formulario PPGR1'!#REF!)</f>
        <v>#REF!</v>
      </c>
      <c r="E181" s="263" t="e">
        <f>IF('Formulario PPGR2'!$G228="","",'Formulario PPGR1'!#REF!)</f>
        <v>#REF!</v>
      </c>
      <c r="F181" s="263" t="e">
        <f>IF('Formulario PPGR2'!$G228="","",'Formulario PPGR1'!#REF!)</f>
        <v>#REF!</v>
      </c>
      <c r="G181" s="233" t="s">
        <v>327</v>
      </c>
      <c r="H181" s="667" t="s">
        <v>795</v>
      </c>
      <c r="I181" s="666" t="s">
        <v>796</v>
      </c>
      <c r="J181" s="698"/>
      <c r="K181" s="698"/>
      <c r="L181" s="698">
        <v>1</v>
      </c>
      <c r="M181" s="698"/>
      <c r="N181" s="698"/>
      <c r="O181" s="698">
        <v>1</v>
      </c>
      <c r="P181" s="698"/>
      <c r="Q181" s="698"/>
      <c r="R181" s="698">
        <v>1</v>
      </c>
      <c r="S181" s="698"/>
      <c r="T181" s="698"/>
      <c r="U181" s="698">
        <v>1</v>
      </c>
      <c r="V181" s="673">
        <f>SUM(Tabla2[[#This Row],[Ene]:[Dic]])</f>
        <v>4</v>
      </c>
      <c r="W181" s="668" t="s">
        <v>380</v>
      </c>
      <c r="X181" s="668" t="s">
        <v>381</v>
      </c>
      <c r="Y181" s="666"/>
      <c r="Z181" s="666" t="s">
        <v>202</v>
      </c>
      <c r="AA181" s="685"/>
      <c r="AB181" s="255"/>
      <c r="AC181" s="255"/>
      <c r="AD181" s="255"/>
      <c r="AE181" s="255"/>
      <c r="AF181" s="255"/>
      <c r="AG181" s="255"/>
      <c r="AH181" s="255"/>
      <c r="AI181" s="255"/>
      <c r="AJ181" s="255"/>
      <c r="AK181" s="255"/>
      <c r="AL181" s="255"/>
      <c r="AM181" s="255"/>
      <c r="AN181" s="255"/>
      <c r="AO181" s="255"/>
      <c r="AP181" s="255"/>
      <c r="AQ181" s="255"/>
      <c r="AR181" s="255"/>
      <c r="AS181" s="255"/>
      <c r="AT181" s="255"/>
      <c r="AU181" s="255"/>
      <c r="AV181" s="255"/>
      <c r="AW181" s="255"/>
      <c r="AX181" s="255"/>
      <c r="AY181" s="255"/>
      <c r="AZ181" s="255"/>
      <c r="BA181" s="255"/>
    </row>
    <row r="182" spans="2:53" s="243" customFormat="1" ht="26.4" x14ac:dyDescent="0.3">
      <c r="B182" s="263" t="e">
        <f>IF('Formulario PPGR2'!$G186="","",CONCATENATE('Formulario PPGR2'!$C186,".",'Formulario PPGR2'!$D186,".",'Formulario PPGR2'!$E186,".",'Formulario PPGR2'!$F186))</f>
        <v>#REF!</v>
      </c>
      <c r="C182" s="263" t="e">
        <f>IF('Formulario PPGR2'!$G186="","",'Formulario PPGR1'!#REF!)</f>
        <v>#REF!</v>
      </c>
      <c r="D182" s="263" t="e">
        <f>IF('Formulario PPGR2'!$G186="","",'Formulario PPGR1'!#REF!)</f>
        <v>#REF!</v>
      </c>
      <c r="E182" s="263" t="e">
        <f>IF('Formulario PPGR2'!$G186="","",'Formulario PPGR1'!#REF!)</f>
        <v>#REF!</v>
      </c>
      <c r="F182" s="263" t="e">
        <f>IF('Formulario PPGR2'!$G186="","",'Formulario PPGR1'!#REF!)</f>
        <v>#REF!</v>
      </c>
      <c r="G182" s="233" t="s">
        <v>287</v>
      </c>
      <c r="H182" s="667" t="s">
        <v>797</v>
      </c>
      <c r="I182" s="666" t="s">
        <v>798</v>
      </c>
      <c r="J182" s="667">
        <v>1</v>
      </c>
      <c r="K182" s="667">
        <v>1</v>
      </c>
      <c r="L182" s="667">
        <v>1</v>
      </c>
      <c r="M182" s="667">
        <v>1</v>
      </c>
      <c r="N182" s="667">
        <v>1</v>
      </c>
      <c r="O182" s="667">
        <v>1</v>
      </c>
      <c r="P182" s="667">
        <v>1</v>
      </c>
      <c r="Q182" s="667">
        <v>1</v>
      </c>
      <c r="R182" s="667">
        <v>1</v>
      </c>
      <c r="S182" s="667">
        <v>1</v>
      </c>
      <c r="T182" s="667">
        <v>1</v>
      </c>
      <c r="U182" s="667">
        <v>1</v>
      </c>
      <c r="V182" s="673">
        <f>SUM(Tabla2[[#This Row],[Ene]:[Dic]])</f>
        <v>12</v>
      </c>
      <c r="W182" s="668" t="s">
        <v>384</v>
      </c>
      <c r="X182" s="668" t="s">
        <v>415</v>
      </c>
      <c r="Y182" s="666" t="s">
        <v>799</v>
      </c>
      <c r="Z182" s="666" t="s">
        <v>800</v>
      </c>
      <c r="AA182" s="680"/>
      <c r="AB182" s="255"/>
      <c r="AC182" s="255"/>
      <c r="AD182" s="255"/>
      <c r="AE182" s="255"/>
      <c r="AF182" s="255"/>
      <c r="AG182" s="255"/>
      <c r="AH182" s="255"/>
      <c r="AI182" s="255"/>
      <c r="AJ182" s="255"/>
      <c r="AK182" s="255"/>
      <c r="AL182" s="255"/>
      <c r="AM182" s="255"/>
      <c r="AN182" s="255"/>
      <c r="AO182" s="255"/>
      <c r="AP182" s="255"/>
      <c r="AQ182" s="255"/>
      <c r="AR182" s="255"/>
      <c r="AS182" s="255"/>
      <c r="AT182" s="255"/>
      <c r="AU182" s="255"/>
      <c r="AV182" s="255"/>
      <c r="AW182" s="255"/>
      <c r="AX182" s="255"/>
      <c r="AY182" s="255"/>
      <c r="AZ182" s="255"/>
      <c r="BA182" s="255"/>
    </row>
    <row r="183" spans="2:53" s="243" customFormat="1" ht="36" x14ac:dyDescent="0.3">
      <c r="B183" s="263" t="e">
        <f>IF('Formulario PPGR2'!$G187="","",CONCATENATE('Formulario PPGR2'!$C187,".",'Formulario PPGR2'!$D187,".",'Formulario PPGR2'!$E187,".",'Formulario PPGR2'!$F187))</f>
        <v>#REF!</v>
      </c>
      <c r="C183" s="263" t="e">
        <f>IF('Formulario PPGR2'!$G187="","",'Formulario PPGR1'!#REF!)</f>
        <v>#REF!</v>
      </c>
      <c r="D183" s="263" t="e">
        <f>IF('Formulario PPGR2'!$G187="","",'Formulario PPGR1'!#REF!)</f>
        <v>#REF!</v>
      </c>
      <c r="E183" s="263" t="e">
        <f>IF('Formulario PPGR2'!$G187="","",'Formulario PPGR1'!#REF!)</f>
        <v>#REF!</v>
      </c>
      <c r="F183" s="263" t="e">
        <f>IF('Formulario PPGR2'!$G187="","",'Formulario PPGR1'!#REF!)</f>
        <v>#REF!</v>
      </c>
      <c r="G183" s="233" t="s">
        <v>287</v>
      </c>
      <c r="H183" s="667" t="s">
        <v>801</v>
      </c>
      <c r="I183" s="666" t="s">
        <v>802</v>
      </c>
      <c r="J183" s="667">
        <v>1</v>
      </c>
      <c r="K183" s="667">
        <v>1</v>
      </c>
      <c r="L183" s="667">
        <v>1</v>
      </c>
      <c r="M183" s="667">
        <v>1</v>
      </c>
      <c r="N183" s="667">
        <v>1</v>
      </c>
      <c r="O183" s="667">
        <v>1</v>
      </c>
      <c r="P183" s="667">
        <v>1</v>
      </c>
      <c r="Q183" s="667">
        <v>1</v>
      </c>
      <c r="R183" s="667">
        <v>1</v>
      </c>
      <c r="S183" s="667">
        <v>1</v>
      </c>
      <c r="T183" s="667">
        <v>1</v>
      </c>
      <c r="U183" s="667">
        <v>1</v>
      </c>
      <c r="V183" s="673">
        <f>SUM(Tabla2[[#This Row],[Ene]:[Dic]])</f>
        <v>12</v>
      </c>
      <c r="W183" s="668" t="s">
        <v>384</v>
      </c>
      <c r="X183" s="668"/>
      <c r="Y183" s="666"/>
      <c r="Z183" s="666" t="s">
        <v>800</v>
      </c>
      <c r="AA183" s="680"/>
      <c r="AB183" s="255"/>
      <c r="AC183" s="255"/>
      <c r="AD183" s="255"/>
      <c r="AE183" s="255"/>
      <c r="AF183" s="255"/>
      <c r="AG183" s="255"/>
      <c r="AH183" s="255"/>
      <c r="AI183" s="255"/>
      <c r="AJ183" s="255"/>
      <c r="AK183" s="255"/>
      <c r="AL183" s="255"/>
      <c r="AM183" s="255"/>
      <c r="AN183" s="255"/>
      <c r="AO183" s="255"/>
      <c r="AP183" s="255"/>
      <c r="AQ183" s="255"/>
      <c r="AR183" s="255"/>
      <c r="AS183" s="255"/>
      <c r="AT183" s="255"/>
      <c r="AU183" s="255"/>
      <c r="AV183" s="255"/>
      <c r="AW183" s="255"/>
      <c r="AX183" s="255"/>
      <c r="AY183" s="255"/>
      <c r="AZ183" s="255"/>
      <c r="BA183" s="255"/>
    </row>
    <row r="184" spans="2:53" s="243" customFormat="1" ht="36" x14ac:dyDescent="0.3">
      <c r="B184" s="263" t="e">
        <f>IF('Formulario PPGR2'!$G188="","",CONCATENATE('Formulario PPGR2'!$C188,".",'Formulario PPGR2'!$D188,".",'Formulario PPGR2'!$E188,".",'Formulario PPGR2'!$F188))</f>
        <v>#REF!</v>
      </c>
      <c r="C184" s="263" t="e">
        <f>IF('Formulario PPGR2'!$G188="","",'Formulario PPGR1'!#REF!)</f>
        <v>#REF!</v>
      </c>
      <c r="D184" s="263" t="e">
        <f>IF('Formulario PPGR2'!$G188="","",'Formulario PPGR1'!#REF!)</f>
        <v>#REF!</v>
      </c>
      <c r="E184" s="263" t="e">
        <f>IF('Formulario PPGR2'!$G188="","",'Formulario PPGR1'!#REF!)</f>
        <v>#REF!</v>
      </c>
      <c r="F184" s="263" t="e">
        <f>IF('Formulario PPGR2'!$G188="","",'Formulario PPGR1'!#REF!)</f>
        <v>#REF!</v>
      </c>
      <c r="G184" s="233" t="s">
        <v>287</v>
      </c>
      <c r="H184" s="667" t="s">
        <v>803</v>
      </c>
      <c r="I184" s="666" t="s">
        <v>804</v>
      </c>
      <c r="J184" s="667">
        <v>1</v>
      </c>
      <c r="K184" s="667"/>
      <c r="L184" s="667"/>
      <c r="M184" s="667"/>
      <c r="N184" s="667">
        <v>1</v>
      </c>
      <c r="O184" s="667"/>
      <c r="P184" s="667"/>
      <c r="Q184" s="667"/>
      <c r="R184" s="667"/>
      <c r="S184" s="667">
        <v>1</v>
      </c>
      <c r="T184" s="667"/>
      <c r="U184" s="667"/>
      <c r="V184" s="673">
        <f>SUM(Tabla2[[#This Row],[Ene]:[Dic]])</f>
        <v>3</v>
      </c>
      <c r="W184" s="668" t="s">
        <v>380</v>
      </c>
      <c r="X184" s="668"/>
      <c r="Y184" s="666"/>
      <c r="Z184" s="666" t="s">
        <v>800</v>
      </c>
      <c r="AA184" s="680"/>
      <c r="AB184" s="255"/>
      <c r="AC184" s="255"/>
      <c r="AD184" s="255"/>
      <c r="AE184" s="255"/>
      <c r="AF184" s="255"/>
      <c r="AG184" s="255"/>
      <c r="AH184" s="255"/>
      <c r="AI184" s="255"/>
      <c r="AJ184" s="255"/>
      <c r="AK184" s="255"/>
      <c r="AL184" s="255"/>
      <c r="AM184" s="255"/>
      <c r="AN184" s="255"/>
      <c r="AO184" s="255"/>
      <c r="AP184" s="255"/>
      <c r="AQ184" s="255"/>
      <c r="AR184" s="255"/>
      <c r="AS184" s="255"/>
      <c r="AT184" s="255"/>
      <c r="AU184" s="255"/>
      <c r="AV184" s="255"/>
      <c r="AW184" s="255"/>
      <c r="AX184" s="255"/>
      <c r="AY184" s="255"/>
      <c r="AZ184" s="255"/>
      <c r="BA184" s="255"/>
    </row>
    <row r="185" spans="2:53" s="243" customFormat="1" ht="36" x14ac:dyDescent="0.3">
      <c r="B185" s="263" t="e">
        <f>IF('Formulario PPGR2'!$G189="","",CONCATENATE('Formulario PPGR2'!$C189,".",'Formulario PPGR2'!$D189,".",'Formulario PPGR2'!$E189,".",'Formulario PPGR2'!$F189))</f>
        <v>#REF!</v>
      </c>
      <c r="C185" s="263" t="e">
        <f>IF('Formulario PPGR2'!$G189="","",'Formulario PPGR1'!#REF!)</f>
        <v>#REF!</v>
      </c>
      <c r="D185" s="263" t="e">
        <f>IF('Formulario PPGR2'!$G189="","",'Formulario PPGR1'!#REF!)</f>
        <v>#REF!</v>
      </c>
      <c r="E185" s="263" t="e">
        <f>IF('Formulario PPGR2'!$G189="","",'Formulario PPGR1'!#REF!)</f>
        <v>#REF!</v>
      </c>
      <c r="F185" s="263" t="e">
        <f>IF('Formulario PPGR2'!$G189="","",'Formulario PPGR1'!#REF!)</f>
        <v>#REF!</v>
      </c>
      <c r="G185" s="233" t="s">
        <v>287</v>
      </c>
      <c r="H185" s="667" t="s">
        <v>805</v>
      </c>
      <c r="I185" s="666" t="s">
        <v>806</v>
      </c>
      <c r="J185" s="667"/>
      <c r="K185" s="667"/>
      <c r="L185" s="667">
        <v>1</v>
      </c>
      <c r="M185" s="667"/>
      <c r="N185" s="667"/>
      <c r="O185" s="667"/>
      <c r="P185" s="667">
        <v>1</v>
      </c>
      <c r="Q185" s="667"/>
      <c r="R185" s="667"/>
      <c r="S185" s="667"/>
      <c r="T185" s="667"/>
      <c r="U185" s="667">
        <v>1</v>
      </c>
      <c r="V185" s="673">
        <f>SUM(Tabla2[[#This Row],[Ene]:[Dic]])</f>
        <v>3</v>
      </c>
      <c r="W185" s="668" t="s">
        <v>381</v>
      </c>
      <c r="X185" s="668"/>
      <c r="Y185" s="666"/>
      <c r="Z185" s="666" t="s">
        <v>800</v>
      </c>
      <c r="AA185" s="680"/>
      <c r="AB185" s="255"/>
      <c r="AC185" s="255"/>
      <c r="AD185" s="255"/>
      <c r="AE185" s="255"/>
      <c r="AF185" s="255"/>
      <c r="AG185" s="255"/>
      <c r="AH185" s="255"/>
      <c r="AI185" s="255"/>
      <c r="AJ185" s="255"/>
      <c r="AK185" s="255"/>
      <c r="AL185" s="255"/>
      <c r="AM185" s="255"/>
      <c r="AN185" s="255"/>
      <c r="AO185" s="255"/>
      <c r="AP185" s="255"/>
      <c r="AQ185" s="255"/>
      <c r="AR185" s="255"/>
      <c r="AS185" s="255"/>
      <c r="AT185" s="255"/>
      <c r="AU185" s="255"/>
      <c r="AV185" s="255"/>
      <c r="AW185" s="255"/>
      <c r="AX185" s="255"/>
      <c r="AY185" s="255"/>
      <c r="AZ185" s="255"/>
      <c r="BA185" s="255"/>
    </row>
    <row r="186" spans="2:53" s="243" customFormat="1" ht="36" x14ac:dyDescent="0.3">
      <c r="B186" s="263" t="e">
        <f>IF('Formulario PPGR2'!$G190="","",CONCATENATE('Formulario PPGR2'!$C190,".",'Formulario PPGR2'!$D190,".",'Formulario PPGR2'!$E190,".",'Formulario PPGR2'!$F190))</f>
        <v>#REF!</v>
      </c>
      <c r="C186" s="263" t="e">
        <f>IF('Formulario PPGR2'!$G190="","",'Formulario PPGR1'!#REF!)</f>
        <v>#REF!</v>
      </c>
      <c r="D186" s="263" t="e">
        <f>IF('Formulario PPGR2'!$G190="","",'Formulario PPGR1'!#REF!)</f>
        <v>#REF!</v>
      </c>
      <c r="E186" s="263" t="e">
        <f>IF('Formulario PPGR2'!$G190="","",'Formulario PPGR1'!#REF!)</f>
        <v>#REF!</v>
      </c>
      <c r="F186" s="263" t="e">
        <f>IF('Formulario PPGR2'!$G190="","",'Formulario PPGR1'!#REF!)</f>
        <v>#REF!</v>
      </c>
      <c r="G186" s="233" t="s">
        <v>287</v>
      </c>
      <c r="H186" s="667" t="s">
        <v>807</v>
      </c>
      <c r="I186" s="666" t="s">
        <v>808</v>
      </c>
      <c r="J186" s="667"/>
      <c r="K186" s="667"/>
      <c r="L186" s="667"/>
      <c r="M186" s="667"/>
      <c r="N186" s="667"/>
      <c r="O186" s="667">
        <v>1</v>
      </c>
      <c r="P186" s="667"/>
      <c r="Q186" s="667"/>
      <c r="R186" s="667"/>
      <c r="S186" s="667"/>
      <c r="T186" s="667"/>
      <c r="U186" s="667">
        <v>1</v>
      </c>
      <c r="V186" s="673">
        <f>SUM(Tabla2[[#This Row],[Ene]:[Dic]])</f>
        <v>2</v>
      </c>
      <c r="W186" s="668" t="s">
        <v>381</v>
      </c>
      <c r="X186" s="668"/>
      <c r="Y186" s="666"/>
      <c r="Z186" s="666" t="s">
        <v>800</v>
      </c>
      <c r="AA186" s="680"/>
      <c r="AB186" s="255"/>
      <c r="AC186" s="255"/>
      <c r="AD186" s="255"/>
      <c r="AE186" s="255"/>
      <c r="AF186" s="255"/>
      <c r="AG186" s="255"/>
      <c r="AH186" s="255"/>
      <c r="AI186" s="255"/>
      <c r="AJ186" s="255"/>
      <c r="AK186" s="255"/>
      <c r="AL186" s="255"/>
      <c r="AM186" s="255"/>
      <c r="AN186" s="255"/>
      <c r="AO186" s="255"/>
      <c r="AP186" s="255"/>
      <c r="AQ186" s="255"/>
      <c r="AR186" s="255"/>
      <c r="AS186" s="255"/>
      <c r="AT186" s="255"/>
      <c r="AU186" s="255"/>
      <c r="AV186" s="255"/>
      <c r="AW186" s="255"/>
      <c r="AX186" s="255"/>
      <c r="AY186" s="255"/>
      <c r="AZ186" s="255"/>
      <c r="BA186" s="255"/>
    </row>
    <row r="187" spans="2:53" s="243" customFormat="1" ht="36" x14ac:dyDescent="0.3">
      <c r="B187" s="263" t="e">
        <f>IF('Formulario PPGR2'!$G191="","",CONCATENATE('Formulario PPGR2'!$C191,".",'Formulario PPGR2'!$D191,".",'Formulario PPGR2'!$E191,".",'Formulario PPGR2'!$F191))</f>
        <v>#REF!</v>
      </c>
      <c r="C187" s="263" t="e">
        <f>IF('Formulario PPGR2'!$G191="","",'Formulario PPGR1'!#REF!)</f>
        <v>#REF!</v>
      </c>
      <c r="D187" s="263" t="e">
        <f>IF('Formulario PPGR2'!$G191="","",'Formulario PPGR1'!#REF!)</f>
        <v>#REF!</v>
      </c>
      <c r="E187" s="263" t="e">
        <f>IF('Formulario PPGR2'!$G191="","",'Formulario PPGR1'!#REF!)</f>
        <v>#REF!</v>
      </c>
      <c r="F187" s="263" t="e">
        <f>IF('Formulario PPGR2'!$G191="","",'Formulario PPGR1'!#REF!)</f>
        <v>#REF!</v>
      </c>
      <c r="G187" s="233" t="s">
        <v>287</v>
      </c>
      <c r="H187" s="667" t="s">
        <v>809</v>
      </c>
      <c r="I187" s="666" t="s">
        <v>810</v>
      </c>
      <c r="J187" s="667"/>
      <c r="K187" s="667"/>
      <c r="L187" s="667"/>
      <c r="M187" s="667">
        <v>1</v>
      </c>
      <c r="N187" s="667"/>
      <c r="O187" s="667"/>
      <c r="P187" s="667"/>
      <c r="Q187" s="667"/>
      <c r="R187" s="667"/>
      <c r="S187" s="667"/>
      <c r="T187" s="667">
        <v>1</v>
      </c>
      <c r="U187" s="667"/>
      <c r="V187" s="673">
        <f>SUM(Tabla2[[#This Row],[Ene]:[Dic]])</f>
        <v>2</v>
      </c>
      <c r="W187" s="668" t="s">
        <v>381</v>
      </c>
      <c r="X187" s="668"/>
      <c r="Y187" s="666"/>
      <c r="Z187" s="666" t="s">
        <v>800</v>
      </c>
      <c r="AA187" s="680"/>
      <c r="AB187" s="255"/>
      <c r="AC187" s="255"/>
      <c r="AD187" s="255"/>
      <c r="AE187" s="255"/>
      <c r="AF187" s="255"/>
      <c r="AG187" s="255"/>
      <c r="AH187" s="255"/>
      <c r="AI187" s="255"/>
      <c r="AJ187" s="255"/>
      <c r="AK187" s="255"/>
      <c r="AL187" s="255"/>
      <c r="AM187" s="255"/>
      <c r="AN187" s="255"/>
      <c r="AO187" s="255"/>
      <c r="AP187" s="255"/>
      <c r="AQ187" s="255"/>
      <c r="AR187" s="255"/>
      <c r="AS187" s="255"/>
      <c r="AT187" s="255"/>
      <c r="AU187" s="255"/>
      <c r="AV187" s="255"/>
      <c r="AW187" s="255"/>
      <c r="AX187" s="255"/>
      <c r="AY187" s="255"/>
      <c r="AZ187" s="255"/>
      <c r="BA187" s="255"/>
    </row>
    <row r="188" spans="2:53" s="243" customFormat="1" ht="36" x14ac:dyDescent="0.3">
      <c r="B188" s="263" t="e">
        <f>IF('Formulario PPGR2'!$G192="","",CONCATENATE('Formulario PPGR2'!$C192,".",'Formulario PPGR2'!$D192,".",'Formulario PPGR2'!$E192,".",'Formulario PPGR2'!$F192))</f>
        <v>#REF!</v>
      </c>
      <c r="C188" s="263" t="e">
        <f>IF('Formulario PPGR2'!$G192="","",'Formulario PPGR1'!#REF!)</f>
        <v>#REF!</v>
      </c>
      <c r="D188" s="263" t="e">
        <f>IF('Formulario PPGR2'!$G192="","",'Formulario PPGR1'!#REF!)</f>
        <v>#REF!</v>
      </c>
      <c r="E188" s="263" t="e">
        <f>IF('Formulario PPGR2'!$G192="","",'Formulario PPGR1'!#REF!)</f>
        <v>#REF!</v>
      </c>
      <c r="F188" s="263" t="e">
        <f>IF('Formulario PPGR2'!$G192="","",'Formulario PPGR1'!#REF!)</f>
        <v>#REF!</v>
      </c>
      <c r="G188" s="233" t="s">
        <v>287</v>
      </c>
      <c r="H188" s="667" t="s">
        <v>811</v>
      </c>
      <c r="I188" s="666" t="s">
        <v>812</v>
      </c>
      <c r="J188" s="667"/>
      <c r="K188" s="667"/>
      <c r="L188" s="667"/>
      <c r="M188" s="667"/>
      <c r="N188" s="667">
        <v>1</v>
      </c>
      <c r="O188" s="667"/>
      <c r="P188" s="667"/>
      <c r="Q188" s="667"/>
      <c r="R188" s="667"/>
      <c r="S188" s="667"/>
      <c r="T188" s="667"/>
      <c r="U188" s="667"/>
      <c r="V188" s="673">
        <f>SUM(Tabla2[[#This Row],[Ene]:[Dic]])</f>
        <v>1</v>
      </c>
      <c r="W188" s="668" t="s">
        <v>381</v>
      </c>
      <c r="X188" s="668"/>
      <c r="Y188" s="666"/>
      <c r="Z188" s="666" t="s">
        <v>800</v>
      </c>
      <c r="AA188" s="680"/>
      <c r="AB188" s="255"/>
      <c r="AC188" s="255"/>
      <c r="AD188" s="255"/>
      <c r="AE188" s="255"/>
      <c r="AF188" s="255"/>
      <c r="AG188" s="255"/>
      <c r="AH188" s="255"/>
      <c r="AI188" s="255"/>
      <c r="AJ188" s="255"/>
      <c r="AK188" s="255"/>
      <c r="AL188" s="255"/>
      <c r="AM188" s="255"/>
      <c r="AN188" s="255"/>
      <c r="AO188" s="255"/>
      <c r="AP188" s="255"/>
      <c r="AQ188" s="255"/>
      <c r="AR188" s="255"/>
      <c r="AS188" s="255"/>
      <c r="AT188" s="255"/>
      <c r="AU188" s="255"/>
      <c r="AV188" s="255"/>
      <c r="AW188" s="255"/>
      <c r="AX188" s="255"/>
      <c r="AY188" s="255"/>
      <c r="AZ188" s="255"/>
      <c r="BA188" s="255"/>
    </row>
    <row r="189" spans="2:53" s="243" customFormat="1" ht="26.4" x14ac:dyDescent="0.3">
      <c r="B189" s="263" t="e">
        <f>IF('Formulario PPGR2'!$G193="","",CONCATENATE('Formulario PPGR2'!$C193,".",'Formulario PPGR2'!$D193,".",'Formulario PPGR2'!$E193,".",'Formulario PPGR2'!$F193))</f>
        <v>#REF!</v>
      </c>
      <c r="C189" s="263" t="e">
        <f>IF('Formulario PPGR2'!$G193="","",'Formulario PPGR1'!#REF!)</f>
        <v>#REF!</v>
      </c>
      <c r="D189" s="263" t="e">
        <f>IF('Formulario PPGR2'!$G193="","",'Formulario PPGR1'!#REF!)</f>
        <v>#REF!</v>
      </c>
      <c r="E189" s="263" t="e">
        <f>IF('Formulario PPGR2'!$G193="","",'Formulario PPGR1'!#REF!)</f>
        <v>#REF!</v>
      </c>
      <c r="F189" s="263" t="e">
        <f>IF('Formulario PPGR2'!$G193="","",'Formulario PPGR1'!#REF!)</f>
        <v>#REF!</v>
      </c>
      <c r="G189" s="233" t="s">
        <v>287</v>
      </c>
      <c r="H189" s="667" t="s">
        <v>813</v>
      </c>
      <c r="I189" s="666" t="s">
        <v>814</v>
      </c>
      <c r="J189" s="667"/>
      <c r="K189" s="667"/>
      <c r="L189" s="667"/>
      <c r="M189" s="667"/>
      <c r="N189" s="667"/>
      <c r="O189" s="667"/>
      <c r="P189" s="667">
        <v>1</v>
      </c>
      <c r="Q189" s="667"/>
      <c r="R189" s="667"/>
      <c r="S189" s="667"/>
      <c r="T189" s="667"/>
      <c r="U189" s="667"/>
      <c r="V189" s="673">
        <f>SUM(Tabla2[[#This Row],[Ene]:[Dic]])</f>
        <v>1</v>
      </c>
      <c r="W189" s="668" t="s">
        <v>415</v>
      </c>
      <c r="X189" s="668"/>
      <c r="Y189" s="666" t="s">
        <v>815</v>
      </c>
      <c r="Z189" s="666" t="s">
        <v>800</v>
      </c>
      <c r="AA189" s="680"/>
      <c r="AB189" s="255"/>
      <c r="AC189" s="255"/>
      <c r="AD189" s="255"/>
      <c r="AE189" s="255"/>
      <c r="AF189" s="255"/>
      <c r="AG189" s="255"/>
      <c r="AH189" s="255"/>
      <c r="AI189" s="255"/>
      <c r="AJ189" s="255"/>
      <c r="AK189" s="255"/>
      <c r="AL189" s="255"/>
      <c r="AM189" s="255"/>
      <c r="AN189" s="255"/>
      <c r="AO189" s="255"/>
      <c r="AP189" s="255"/>
      <c r="AQ189" s="255"/>
      <c r="AR189" s="255"/>
      <c r="AS189" s="255"/>
      <c r="AT189" s="255"/>
      <c r="AU189" s="255"/>
      <c r="AV189" s="255"/>
      <c r="AW189" s="255"/>
      <c r="AX189" s="255"/>
      <c r="AY189" s="255"/>
      <c r="AZ189" s="255"/>
      <c r="BA189" s="255"/>
    </row>
    <row r="190" spans="2:53" s="243" customFormat="1" ht="36" x14ac:dyDescent="0.3">
      <c r="B190" s="263" t="e">
        <f>IF('Formulario PPGR2'!$G194="","",CONCATENATE('Formulario PPGR2'!$C194,".",'Formulario PPGR2'!$D194,".",'Formulario PPGR2'!$E194,".",'Formulario PPGR2'!$F194))</f>
        <v>#REF!</v>
      </c>
      <c r="C190" s="263" t="e">
        <f>IF('Formulario PPGR2'!$G194="","",'Formulario PPGR1'!#REF!)</f>
        <v>#REF!</v>
      </c>
      <c r="D190" s="263" t="e">
        <f>IF('Formulario PPGR2'!$G194="","",'Formulario PPGR1'!#REF!)</f>
        <v>#REF!</v>
      </c>
      <c r="E190" s="263" t="e">
        <f>IF('Formulario PPGR2'!$G194="","",'Formulario PPGR1'!#REF!)</f>
        <v>#REF!</v>
      </c>
      <c r="F190" s="263" t="e">
        <f>IF('Formulario PPGR2'!$G194="","",'Formulario PPGR1'!#REF!)</f>
        <v>#REF!</v>
      </c>
      <c r="G190" s="233" t="s">
        <v>287</v>
      </c>
      <c r="H190" s="667" t="s">
        <v>816</v>
      </c>
      <c r="I190" s="666" t="s">
        <v>817</v>
      </c>
      <c r="J190" s="667">
        <v>1</v>
      </c>
      <c r="K190" s="667"/>
      <c r="L190" s="667"/>
      <c r="M190" s="667"/>
      <c r="N190" s="667"/>
      <c r="O190" s="667"/>
      <c r="P190" s="667"/>
      <c r="Q190" s="667"/>
      <c r="R190" s="667"/>
      <c r="S190" s="667"/>
      <c r="T190" s="667"/>
      <c r="U190" s="667"/>
      <c r="V190" s="673">
        <f>SUM(Tabla2[[#This Row],[Ene]:[Dic]])</f>
        <v>1</v>
      </c>
      <c r="W190" s="668" t="s">
        <v>818</v>
      </c>
      <c r="X190" s="668"/>
      <c r="Y190" s="666"/>
      <c r="Z190" s="666" t="s">
        <v>800</v>
      </c>
      <c r="AA190" s="680"/>
      <c r="AB190" s="255"/>
      <c r="AC190" s="255"/>
      <c r="AD190" s="255"/>
      <c r="AE190" s="255"/>
      <c r="AF190" s="255"/>
      <c r="AG190" s="255"/>
      <c r="AH190" s="255"/>
      <c r="AI190" s="255"/>
      <c r="AJ190" s="255"/>
      <c r="AK190" s="255"/>
      <c r="AL190" s="255"/>
      <c r="AM190" s="255"/>
      <c r="AN190" s="255"/>
      <c r="AO190" s="255"/>
      <c r="AP190" s="255"/>
      <c r="AQ190" s="255"/>
      <c r="AR190" s="255"/>
      <c r="AS190" s="255"/>
      <c r="AT190" s="255"/>
      <c r="AU190" s="255"/>
      <c r="AV190" s="255"/>
      <c r="AW190" s="255"/>
      <c r="AX190" s="255"/>
      <c r="AY190" s="255"/>
      <c r="AZ190" s="255"/>
      <c r="BA190" s="255"/>
    </row>
    <row r="191" spans="2:53" s="243" customFormat="1" ht="36" x14ac:dyDescent="0.3">
      <c r="B191" s="660" t="e">
        <f>IF('Formulario PPGR2'!$G104="","",CONCATENATE('Formulario PPGR2'!$C104,".",'Formulario PPGR2'!$D104,".",'Formulario PPGR2'!$E104,".",'Formulario PPGR2'!$F104))</f>
        <v>#REF!</v>
      </c>
      <c r="C191" s="660" t="e">
        <f>IF('Formulario PPGR2'!$G104="","",'Formulario PPGR1'!#REF!)</f>
        <v>#REF!</v>
      </c>
      <c r="D191" s="660" t="e">
        <f>IF('Formulario PPGR2'!$G104="","",'Formulario PPGR1'!#REF!)</f>
        <v>#REF!</v>
      </c>
      <c r="E191" s="660" t="e">
        <f>IF('Formulario PPGR2'!$G104="","",'Formulario PPGR1'!#REF!)</f>
        <v>#REF!</v>
      </c>
      <c r="F191" s="660" t="e">
        <f>IF('Formulario PPGR2'!$G104="","",'Formulario PPGR1'!#REF!)</f>
        <v>#REF!</v>
      </c>
      <c r="G191" s="235" t="s">
        <v>819</v>
      </c>
      <c r="H191" s="678" t="s">
        <v>820</v>
      </c>
      <c r="I191" s="671" t="s">
        <v>821</v>
      </c>
      <c r="J191" s="701"/>
      <c r="K191" s="701"/>
      <c r="L191" s="701">
        <v>1</v>
      </c>
      <c r="M191" s="701"/>
      <c r="N191" s="701"/>
      <c r="O191" s="701">
        <v>1</v>
      </c>
      <c r="P191" s="701"/>
      <c r="Q191" s="701"/>
      <c r="R191" s="701">
        <v>1</v>
      </c>
      <c r="S191" s="701"/>
      <c r="T191" s="701"/>
      <c r="U191" s="701"/>
      <c r="V191" s="673">
        <f>SUM(Tabla2[[#This Row],[Ene]:[Dic]])</f>
        <v>3</v>
      </c>
      <c r="W191" s="672" t="s">
        <v>381</v>
      </c>
      <c r="X191" s="672" t="s">
        <v>442</v>
      </c>
      <c r="Y191" s="671"/>
      <c r="Z191" s="671" t="s">
        <v>199</v>
      </c>
      <c r="AA191" s="680"/>
      <c r="AB191" s="255"/>
      <c r="AC191" s="255"/>
      <c r="AD191" s="255"/>
      <c r="AE191" s="255"/>
      <c r="AF191" s="255"/>
      <c r="AG191" s="255"/>
      <c r="AH191" s="255"/>
      <c r="AI191" s="255"/>
      <c r="AJ191" s="255"/>
      <c r="AK191" s="255"/>
      <c r="AL191" s="255"/>
      <c r="AM191" s="255"/>
      <c r="AN191" s="255"/>
      <c r="AO191" s="255"/>
      <c r="AP191" s="255"/>
      <c r="AQ191" s="255"/>
      <c r="AR191" s="255"/>
      <c r="AS191" s="255"/>
      <c r="AT191" s="255"/>
      <c r="AU191" s="255"/>
      <c r="AV191" s="255"/>
      <c r="AW191" s="255"/>
      <c r="AX191" s="255"/>
      <c r="AY191" s="255"/>
      <c r="AZ191" s="255"/>
      <c r="BA191" s="255"/>
    </row>
    <row r="192" spans="2:53" s="243" customFormat="1" ht="26.4" x14ac:dyDescent="0.3">
      <c r="B192" s="660" t="e">
        <f>IF('Formulario PPGR2'!$G105="","",CONCATENATE('Formulario PPGR2'!$C105,".",'Formulario PPGR2'!$D105,".",'Formulario PPGR2'!$E105,".",'Formulario PPGR2'!$F105))</f>
        <v>#REF!</v>
      </c>
      <c r="C192" s="660" t="e">
        <f>IF('Formulario PPGR2'!$G105="","",'Formulario PPGR1'!#REF!)</f>
        <v>#REF!</v>
      </c>
      <c r="D192" s="660" t="e">
        <f>IF('Formulario PPGR2'!$G105="","",'Formulario PPGR1'!#REF!)</f>
        <v>#REF!</v>
      </c>
      <c r="E192" s="660" t="e">
        <f>IF('Formulario PPGR2'!$G105="","",'Formulario PPGR1'!#REF!)</f>
        <v>#REF!</v>
      </c>
      <c r="F192" s="660" t="e">
        <f>IF('Formulario PPGR2'!$G105="","",'Formulario PPGR1'!#REF!)</f>
        <v>#REF!</v>
      </c>
      <c r="G192" s="235" t="s">
        <v>819</v>
      </c>
      <c r="H192" s="678" t="s">
        <v>822</v>
      </c>
      <c r="I192" s="671" t="s">
        <v>823</v>
      </c>
      <c r="J192" s="701"/>
      <c r="K192" s="701"/>
      <c r="L192" s="701"/>
      <c r="M192" s="701">
        <v>1</v>
      </c>
      <c r="N192" s="701"/>
      <c r="O192" s="701"/>
      <c r="P192" s="701">
        <v>1</v>
      </c>
      <c r="Q192" s="701"/>
      <c r="R192" s="701"/>
      <c r="S192" s="701">
        <v>1</v>
      </c>
      <c r="T192" s="701"/>
      <c r="U192" s="701"/>
      <c r="V192" s="673">
        <f>SUM(Tabla2[[#This Row],[Ene]:[Dic]])</f>
        <v>3</v>
      </c>
      <c r="W192" s="672" t="s">
        <v>380</v>
      </c>
      <c r="X192" s="672"/>
      <c r="Y192" s="671"/>
      <c r="Z192" s="671" t="s">
        <v>199</v>
      </c>
      <c r="AA192" s="680"/>
      <c r="AB192" s="255"/>
      <c r="AC192" s="255"/>
      <c r="AD192" s="255"/>
      <c r="AE192" s="255"/>
      <c r="AF192" s="255"/>
      <c r="AG192" s="255"/>
      <c r="AH192" s="255"/>
      <c r="AI192" s="255"/>
      <c r="AJ192" s="255"/>
      <c r="AK192" s="255"/>
      <c r="AL192" s="255"/>
      <c r="AM192" s="255"/>
      <c r="AN192" s="255"/>
      <c r="AO192" s="255"/>
      <c r="AP192" s="255"/>
      <c r="AQ192" s="255"/>
      <c r="AR192" s="255"/>
      <c r="AS192" s="255"/>
      <c r="AT192" s="255"/>
      <c r="AU192" s="255"/>
      <c r="AV192" s="255"/>
      <c r="AW192" s="255"/>
      <c r="AX192" s="255"/>
      <c r="AY192" s="255"/>
      <c r="AZ192" s="255"/>
      <c r="BA192" s="255"/>
    </row>
    <row r="193" spans="2:53" s="243" customFormat="1" ht="54" x14ac:dyDescent="0.3">
      <c r="B193" s="660" t="e">
        <f>IF('Formulario PPGR2'!$G106="","",CONCATENATE('Formulario PPGR2'!$C106,".",'Formulario PPGR2'!$D106,".",'Formulario PPGR2'!$E106,".",'Formulario PPGR2'!$F106))</f>
        <v>#REF!</v>
      </c>
      <c r="C193" s="660" t="e">
        <f>IF('Formulario PPGR2'!$G106="","",'Formulario PPGR1'!#REF!)</f>
        <v>#REF!</v>
      </c>
      <c r="D193" s="660" t="e">
        <f>IF('Formulario PPGR2'!$G106="","",'Formulario PPGR1'!#REF!)</f>
        <v>#REF!</v>
      </c>
      <c r="E193" s="660" t="e">
        <f>IF('Formulario PPGR2'!$G106="","",'Formulario PPGR1'!#REF!)</f>
        <v>#REF!</v>
      </c>
      <c r="F193" s="660" t="e">
        <f>IF('Formulario PPGR2'!$G106="","",'Formulario PPGR1'!#REF!)</f>
        <v>#REF!</v>
      </c>
      <c r="G193" s="235" t="s">
        <v>824</v>
      </c>
      <c r="H193" s="678" t="s">
        <v>825</v>
      </c>
      <c r="I193" s="671" t="s">
        <v>826</v>
      </c>
      <c r="J193" s="701"/>
      <c r="K193" s="701"/>
      <c r="L193" s="701">
        <v>1</v>
      </c>
      <c r="M193" s="701"/>
      <c r="N193" s="701"/>
      <c r="O193" s="701">
        <v>1</v>
      </c>
      <c r="P193" s="701"/>
      <c r="Q193" s="701"/>
      <c r="R193" s="701">
        <v>1</v>
      </c>
      <c r="S193" s="701"/>
      <c r="T193" s="701">
        <v>1</v>
      </c>
      <c r="U193" s="701"/>
      <c r="V193" s="673">
        <f>SUM(Tabla2[[#This Row],[Ene]:[Dic]])</f>
        <v>4</v>
      </c>
      <c r="W193" s="672" t="s">
        <v>380</v>
      </c>
      <c r="X193" s="672" t="s">
        <v>442</v>
      </c>
      <c r="Y193" s="671"/>
      <c r="Z193" s="671" t="s">
        <v>199</v>
      </c>
      <c r="AA193" s="680"/>
      <c r="AB193" s="255"/>
      <c r="AC193" s="255"/>
      <c r="AD193" s="255"/>
      <c r="AE193" s="255"/>
      <c r="AF193" s="255"/>
      <c r="AG193" s="255"/>
      <c r="AH193" s="255"/>
      <c r="AI193" s="255"/>
      <c r="AJ193" s="255"/>
      <c r="AK193" s="255"/>
      <c r="AL193" s="255"/>
      <c r="AM193" s="255"/>
      <c r="AN193" s="255"/>
      <c r="AO193" s="255"/>
      <c r="AP193" s="255"/>
      <c r="AQ193" s="255"/>
      <c r="AR193" s="255"/>
      <c r="AS193" s="255"/>
      <c r="AT193" s="255"/>
      <c r="AU193" s="255"/>
      <c r="AV193" s="255"/>
      <c r="AW193" s="255"/>
      <c r="AX193" s="255"/>
      <c r="AY193" s="255"/>
      <c r="AZ193" s="255"/>
      <c r="BA193" s="255"/>
    </row>
    <row r="194" spans="2:53" s="243" customFormat="1" ht="26.4" x14ac:dyDescent="0.3">
      <c r="B194" s="660" t="e">
        <f>IF('Formulario PPGR2'!$G107="","",CONCATENATE('Formulario PPGR2'!$C107,".",'Formulario PPGR2'!$D107,".",'Formulario PPGR2'!$E107,".",'Formulario PPGR2'!$F107))</f>
        <v>#REF!</v>
      </c>
      <c r="C194" s="660" t="e">
        <f>IF('Formulario PPGR2'!$G107="","",'Formulario PPGR1'!#REF!)</f>
        <v>#REF!</v>
      </c>
      <c r="D194" s="660" t="e">
        <f>IF('Formulario PPGR2'!$G107="","",'Formulario PPGR1'!#REF!)</f>
        <v>#REF!</v>
      </c>
      <c r="E194" s="660" t="e">
        <f>IF('Formulario PPGR2'!$G107="","",'Formulario PPGR1'!#REF!)</f>
        <v>#REF!</v>
      </c>
      <c r="F194" s="660" t="e">
        <f>IF('Formulario PPGR2'!$G107="","",'Formulario PPGR1'!#REF!)</f>
        <v>#REF!</v>
      </c>
      <c r="G194" s="235" t="s">
        <v>819</v>
      </c>
      <c r="H194" s="678" t="s">
        <v>827</v>
      </c>
      <c r="I194" s="671" t="s">
        <v>828</v>
      </c>
      <c r="J194" s="701"/>
      <c r="K194" s="701">
        <v>1</v>
      </c>
      <c r="L194" s="701"/>
      <c r="M194" s="701"/>
      <c r="N194" s="701"/>
      <c r="O194" s="701"/>
      <c r="P194" s="701">
        <v>1</v>
      </c>
      <c r="Q194" s="701"/>
      <c r="R194" s="701"/>
      <c r="S194" s="701"/>
      <c r="T194" s="701"/>
      <c r="U194" s="701"/>
      <c r="V194" s="673">
        <f>SUM(Tabla2[[#This Row],[Ene]:[Dic]])</f>
        <v>2</v>
      </c>
      <c r="W194" s="672" t="s">
        <v>380</v>
      </c>
      <c r="X194" s="672"/>
      <c r="Y194" s="671"/>
      <c r="Z194" s="671" t="s">
        <v>199</v>
      </c>
      <c r="AA194" s="680"/>
      <c r="AB194" s="255"/>
      <c r="AC194" s="255"/>
      <c r="AD194" s="255"/>
      <c r="AE194" s="255"/>
      <c r="AF194" s="255"/>
      <c r="AG194" s="255"/>
      <c r="AH194" s="255"/>
      <c r="AI194" s="255"/>
      <c r="AJ194" s="255"/>
      <c r="AK194" s="255"/>
      <c r="AL194" s="255"/>
      <c r="AM194" s="255"/>
      <c r="AN194" s="255"/>
      <c r="AO194" s="255"/>
      <c r="AP194" s="255"/>
      <c r="AQ194" s="255"/>
      <c r="AR194" s="255"/>
      <c r="AS194" s="255"/>
      <c r="AT194" s="255"/>
      <c r="AU194" s="255"/>
      <c r="AV194" s="255"/>
      <c r="AW194" s="255"/>
      <c r="AX194" s="255"/>
      <c r="AY194" s="255"/>
      <c r="AZ194" s="255"/>
      <c r="BA194" s="255"/>
    </row>
    <row r="195" spans="2:53" s="243" customFormat="1" ht="108.6" customHeight="1" x14ac:dyDescent="0.3">
      <c r="B195" s="660" t="e">
        <f>IF('Formulario PPGR2'!$G108="","",CONCATENATE('Formulario PPGR2'!$C108,".",'Formulario PPGR2'!$D108,".",'Formulario PPGR2'!$E108,".",'Formulario PPGR2'!$F108))</f>
        <v>#REF!</v>
      </c>
      <c r="C195" s="660" t="e">
        <f>IF('Formulario PPGR2'!$G108="","",'Formulario PPGR1'!#REF!)</f>
        <v>#REF!</v>
      </c>
      <c r="D195" s="660" t="e">
        <f>IF('Formulario PPGR2'!$G108="","",'Formulario PPGR1'!#REF!)</f>
        <v>#REF!</v>
      </c>
      <c r="E195" s="660" t="e">
        <f>IF('Formulario PPGR2'!$G108="","",'Formulario PPGR1'!#REF!)</f>
        <v>#REF!</v>
      </c>
      <c r="F195" s="660" t="e">
        <f>IF('Formulario PPGR2'!$G108="","",'Formulario PPGR1'!#REF!)</f>
        <v>#REF!</v>
      </c>
      <c r="G195" s="235" t="s">
        <v>819</v>
      </c>
      <c r="H195" s="678" t="s">
        <v>829</v>
      </c>
      <c r="I195" s="671" t="s">
        <v>830</v>
      </c>
      <c r="J195" s="701"/>
      <c r="K195" s="701"/>
      <c r="L195" s="701"/>
      <c r="M195" s="701">
        <v>1</v>
      </c>
      <c r="N195" s="701"/>
      <c r="O195" s="701"/>
      <c r="P195" s="701"/>
      <c r="Q195" s="701">
        <v>1</v>
      </c>
      <c r="R195" s="701"/>
      <c r="S195" s="701"/>
      <c r="T195" s="701"/>
      <c r="U195" s="701">
        <v>1</v>
      </c>
      <c r="V195" s="673">
        <f>SUM(Tabla2[[#This Row],[Ene]:[Dic]])</f>
        <v>3</v>
      </c>
      <c r="W195" s="672" t="s">
        <v>380</v>
      </c>
      <c r="X195" s="672"/>
      <c r="Y195" s="671"/>
      <c r="Z195" s="671" t="s">
        <v>199</v>
      </c>
      <c r="AA195" s="680"/>
    </row>
    <row r="196" spans="2:53" s="243" customFormat="1" ht="26.4" x14ac:dyDescent="0.3">
      <c r="B196" s="660" t="e">
        <f>IF('Formulario PPGR2'!$G109="","",CONCATENATE('Formulario PPGR2'!$C109,".",'Formulario PPGR2'!$D109,".",'Formulario PPGR2'!$E109,".",'Formulario PPGR2'!$F109))</f>
        <v>#REF!</v>
      </c>
      <c r="C196" s="660" t="e">
        <f>IF('Formulario PPGR2'!$G109="","",'Formulario PPGR1'!#REF!)</f>
        <v>#REF!</v>
      </c>
      <c r="D196" s="660" t="e">
        <f>IF('Formulario PPGR2'!$G109="","",'Formulario PPGR1'!#REF!)</f>
        <v>#REF!</v>
      </c>
      <c r="E196" s="660" t="e">
        <f>IF('Formulario PPGR2'!$G109="","",'Formulario PPGR1'!#REF!)</f>
        <v>#REF!</v>
      </c>
      <c r="F196" s="660" t="e">
        <f>IF('Formulario PPGR2'!$G109="","",'Formulario PPGR1'!#REF!)</f>
        <v>#REF!</v>
      </c>
      <c r="G196" s="235" t="s">
        <v>819</v>
      </c>
      <c r="H196" s="678" t="s">
        <v>831</v>
      </c>
      <c r="I196" s="671" t="s">
        <v>832</v>
      </c>
      <c r="J196" s="701"/>
      <c r="K196" s="701"/>
      <c r="L196" s="701"/>
      <c r="M196" s="701">
        <v>1</v>
      </c>
      <c r="N196" s="701"/>
      <c r="O196" s="701"/>
      <c r="P196" s="701"/>
      <c r="Q196" s="701">
        <v>1</v>
      </c>
      <c r="R196" s="701"/>
      <c r="S196" s="701">
        <v>1</v>
      </c>
      <c r="T196" s="701"/>
      <c r="U196" s="701"/>
      <c r="V196" s="673">
        <f>SUM(Tabla2[[#This Row],[Ene]:[Dic]])</f>
        <v>3</v>
      </c>
      <c r="W196" s="672" t="s">
        <v>380</v>
      </c>
      <c r="X196" s="672"/>
      <c r="Y196" s="671"/>
      <c r="Z196" s="671" t="s">
        <v>199</v>
      </c>
      <c r="AA196" s="680"/>
      <c r="AB196" s="255"/>
      <c r="AC196" s="255"/>
      <c r="AD196" s="255"/>
      <c r="AE196" s="255"/>
      <c r="AF196" s="255"/>
      <c r="AG196" s="255"/>
      <c r="AH196" s="255"/>
      <c r="AI196" s="255"/>
      <c r="AJ196" s="255"/>
      <c r="AK196" s="255"/>
      <c r="AL196" s="255"/>
      <c r="AM196" s="255"/>
      <c r="AN196" s="255"/>
      <c r="AO196" s="255"/>
      <c r="AP196" s="255"/>
      <c r="AQ196" s="255"/>
      <c r="AR196" s="255"/>
      <c r="AS196" s="255"/>
      <c r="AT196" s="255"/>
      <c r="AU196" s="255"/>
      <c r="AV196" s="255"/>
      <c r="AW196" s="255"/>
      <c r="AX196" s="255"/>
      <c r="AY196" s="255"/>
      <c r="AZ196" s="255"/>
      <c r="BA196" s="255"/>
    </row>
    <row r="197" spans="2:53" s="243" customFormat="1" ht="75.599999999999994" customHeight="1" x14ac:dyDescent="0.3">
      <c r="B197" s="660" t="e">
        <f>IF('Formulario PPGR2'!$G110="","",CONCATENATE('Formulario PPGR2'!$C110,".",'Formulario PPGR2'!$D110,".",'Formulario PPGR2'!$E110,".",'Formulario PPGR2'!$F110))</f>
        <v>#REF!</v>
      </c>
      <c r="C197" s="660" t="e">
        <f>IF('Formulario PPGR2'!$G110="","",'Formulario PPGR1'!#REF!)</f>
        <v>#REF!</v>
      </c>
      <c r="D197" s="660" t="e">
        <f>IF('Formulario PPGR2'!$G110="","",'Formulario PPGR1'!#REF!)</f>
        <v>#REF!</v>
      </c>
      <c r="E197" s="660" t="e">
        <f>IF('Formulario PPGR2'!$G110="","",'Formulario PPGR1'!#REF!)</f>
        <v>#REF!</v>
      </c>
      <c r="F197" s="660" t="e">
        <f>IF('Formulario PPGR2'!$G110="","",'Formulario PPGR1'!#REF!)</f>
        <v>#REF!</v>
      </c>
      <c r="G197" s="235"/>
      <c r="H197" s="678" t="s">
        <v>833</v>
      </c>
      <c r="I197" s="671" t="s">
        <v>834</v>
      </c>
      <c r="J197" s="701"/>
      <c r="K197" s="701"/>
      <c r="L197" s="701"/>
      <c r="M197" s="701">
        <v>1</v>
      </c>
      <c r="N197" s="701"/>
      <c r="O197" s="701"/>
      <c r="P197" s="701"/>
      <c r="Q197" s="701"/>
      <c r="R197" s="701">
        <v>1</v>
      </c>
      <c r="S197" s="701"/>
      <c r="T197" s="701"/>
      <c r="U197" s="701"/>
      <c r="V197" s="673">
        <f>SUM(Tabla2[[#This Row],[Ene]:[Dic]])</f>
        <v>2</v>
      </c>
      <c r="W197" s="672" t="s">
        <v>380</v>
      </c>
      <c r="X197" s="672"/>
      <c r="Y197" s="671"/>
      <c r="Z197" s="671" t="s">
        <v>199</v>
      </c>
      <c r="AA197" s="680"/>
      <c r="AB197" s="255"/>
      <c r="AC197" s="255"/>
      <c r="AD197" s="255"/>
      <c r="AE197" s="255"/>
      <c r="AF197" s="255"/>
      <c r="AG197" s="255"/>
      <c r="AH197" s="255"/>
      <c r="AI197" s="255"/>
      <c r="AJ197" s="255"/>
      <c r="AK197" s="255"/>
      <c r="AL197" s="255"/>
      <c r="AM197" s="255"/>
      <c r="AN197" s="255"/>
      <c r="AO197" s="255"/>
      <c r="AP197" s="255"/>
      <c r="AQ197" s="255"/>
      <c r="AR197" s="255"/>
      <c r="AS197" s="255"/>
      <c r="AT197" s="255"/>
      <c r="AU197" s="255"/>
      <c r="AV197" s="255"/>
      <c r="AW197" s="255"/>
      <c r="AX197" s="255"/>
      <c r="AY197" s="255"/>
      <c r="AZ197" s="255"/>
      <c r="BA197" s="255"/>
    </row>
    <row r="198" spans="2:53" s="243" customFormat="1" ht="82.2" customHeight="1" x14ac:dyDescent="0.3">
      <c r="B198" s="263"/>
      <c r="C198" s="263"/>
      <c r="D198" s="263"/>
      <c r="E198" s="263"/>
      <c r="F198" s="263"/>
      <c r="G198" s="233" t="s">
        <v>294</v>
      </c>
      <c r="H198" s="667" t="s">
        <v>835</v>
      </c>
      <c r="I198" s="666" t="s">
        <v>836</v>
      </c>
      <c r="J198" s="698">
        <v>1</v>
      </c>
      <c r="K198" s="698"/>
      <c r="L198" s="698"/>
      <c r="M198" s="698">
        <v>1</v>
      </c>
      <c r="N198" s="698"/>
      <c r="O198" s="698"/>
      <c r="P198" s="698">
        <v>1</v>
      </c>
      <c r="Q198" s="698"/>
      <c r="R198" s="698"/>
      <c r="S198" s="698">
        <v>1</v>
      </c>
      <c r="T198" s="698"/>
      <c r="U198" s="698"/>
      <c r="V198" s="673">
        <f>SUM(Tabla2[[#This Row],[Ene]:[Dic]])</f>
        <v>4</v>
      </c>
      <c r="W198" s="668" t="s">
        <v>384</v>
      </c>
      <c r="X198" s="668"/>
      <c r="Y198" s="674" t="s">
        <v>837</v>
      </c>
      <c r="Z198" s="666" t="s">
        <v>302</v>
      </c>
      <c r="AA198" s="680"/>
      <c r="AB198" s="255"/>
      <c r="AC198" s="255"/>
      <c r="AD198" s="255"/>
      <c r="AE198" s="255"/>
      <c r="AF198" s="255"/>
      <c r="AG198" s="255"/>
      <c r="AH198" s="255"/>
      <c r="AI198" s="255"/>
      <c r="AJ198" s="255"/>
      <c r="AK198" s="255"/>
      <c r="AL198" s="255"/>
      <c r="AM198" s="255"/>
      <c r="AN198" s="255"/>
      <c r="AO198" s="255"/>
      <c r="AP198" s="255"/>
      <c r="AQ198" s="255"/>
      <c r="AR198" s="255"/>
      <c r="AS198" s="255"/>
      <c r="AT198" s="255"/>
      <c r="AU198" s="255"/>
      <c r="AV198" s="255"/>
      <c r="AW198" s="255"/>
      <c r="AX198" s="255"/>
      <c r="AY198" s="255"/>
      <c r="AZ198" s="255"/>
      <c r="BA198" s="255"/>
    </row>
    <row r="199" spans="2:53" s="243" customFormat="1" ht="26.4" x14ac:dyDescent="0.3">
      <c r="B199" s="263" t="e">
        <f>IF('Formulario PPGR2'!$G209="","",CONCATENATE('Formulario PPGR2'!$C209,".",'Formulario PPGR2'!$D209,".",'Formulario PPGR2'!$E209,".",'Formulario PPGR2'!$F209))</f>
        <v>#REF!</v>
      </c>
      <c r="C199" s="263"/>
      <c r="D199" s="263" t="e">
        <f>IF('Formulario PPGR2'!$G209="","",'Formulario PPGR1'!#REF!)</f>
        <v>#REF!</v>
      </c>
      <c r="E199" s="263" t="e">
        <f>IF('Formulario PPGR2'!$G209="","",'Formulario PPGR1'!#REF!)</f>
        <v>#REF!</v>
      </c>
      <c r="F199" s="263" t="e">
        <f>IF('Formulario PPGR2'!$G209="","",'Formulario PPGR1'!#REF!)</f>
        <v>#REF!</v>
      </c>
      <c r="G199" s="233" t="s">
        <v>300</v>
      </c>
      <c r="H199" s="667" t="s">
        <v>838</v>
      </c>
      <c r="I199" s="666" t="s">
        <v>839</v>
      </c>
      <c r="J199" s="698"/>
      <c r="K199" s="698"/>
      <c r="L199" s="698">
        <v>1</v>
      </c>
      <c r="M199" s="698"/>
      <c r="N199" s="698"/>
      <c r="O199" s="698"/>
      <c r="P199" s="698"/>
      <c r="Q199" s="698"/>
      <c r="R199" s="698"/>
      <c r="S199" s="698"/>
      <c r="T199" s="698"/>
      <c r="U199" s="698"/>
      <c r="V199" s="673">
        <f>SUM(Tabla2[[#This Row],[Ene]:[Dic]])</f>
        <v>1</v>
      </c>
      <c r="W199" s="668" t="s">
        <v>415</v>
      </c>
      <c r="X199" s="668"/>
      <c r="Y199" s="666" t="s">
        <v>840</v>
      </c>
      <c r="Z199" s="666" t="s">
        <v>302</v>
      </c>
      <c r="AA199" s="680"/>
      <c r="AB199" s="255"/>
      <c r="AC199" s="255"/>
      <c r="AD199" s="255"/>
      <c r="AE199" s="255"/>
      <c r="AF199" s="255"/>
      <c r="AG199" s="255"/>
      <c r="AH199" s="255"/>
      <c r="AI199" s="255"/>
      <c r="AJ199" s="255"/>
      <c r="AK199" s="255"/>
      <c r="AL199" s="255"/>
      <c r="AM199" s="255"/>
      <c r="AN199" s="255"/>
      <c r="AO199" s="255"/>
      <c r="AP199" s="255"/>
      <c r="AQ199" s="255"/>
      <c r="AR199" s="255"/>
      <c r="AS199" s="255"/>
      <c r="AT199" s="255"/>
      <c r="AU199" s="255"/>
      <c r="AV199" s="255"/>
      <c r="AW199" s="255"/>
      <c r="AX199" s="255"/>
      <c r="AY199" s="255"/>
      <c r="AZ199" s="255"/>
      <c r="BA199" s="255"/>
    </row>
    <row r="200" spans="2:53" s="243" customFormat="1" ht="36" x14ac:dyDescent="0.3">
      <c r="B200" s="263" t="e">
        <f>IF('Formulario PPGR2'!$G210="","",CONCATENATE('Formulario PPGR2'!$C210,".",'Formulario PPGR2'!$D210,".",'Formulario PPGR2'!$E210,".",'Formulario PPGR2'!$F210))</f>
        <v>#REF!</v>
      </c>
      <c r="C200" s="263"/>
      <c r="D200" s="263" t="e">
        <f>IF('Formulario PPGR2'!$G210="","",'Formulario PPGR1'!#REF!)</f>
        <v>#REF!</v>
      </c>
      <c r="E200" s="263" t="e">
        <f>IF('Formulario PPGR2'!$G210="","",'Formulario PPGR1'!#REF!)</f>
        <v>#REF!</v>
      </c>
      <c r="F200" s="263" t="e">
        <f>IF('Formulario PPGR2'!$G210="","",'Formulario PPGR1'!#REF!)</f>
        <v>#REF!</v>
      </c>
      <c r="G200" s="233" t="s">
        <v>300</v>
      </c>
      <c r="H200" s="667" t="s">
        <v>841</v>
      </c>
      <c r="I200" s="666" t="s">
        <v>842</v>
      </c>
      <c r="J200" s="698"/>
      <c r="K200" s="698"/>
      <c r="L200" s="698"/>
      <c r="M200" s="698"/>
      <c r="N200" s="698">
        <v>1</v>
      </c>
      <c r="O200" s="698"/>
      <c r="P200" s="698"/>
      <c r="Q200" s="698"/>
      <c r="R200" s="698"/>
      <c r="S200" s="698"/>
      <c r="T200" s="698">
        <v>1</v>
      </c>
      <c r="U200" s="698"/>
      <c r="V200" s="673">
        <f>SUM(Tabla2[[#This Row],[Ene]:[Dic]])</f>
        <v>2</v>
      </c>
      <c r="W200" s="668" t="s">
        <v>384</v>
      </c>
      <c r="X200" s="668" t="s">
        <v>415</v>
      </c>
      <c r="Y200" s="666" t="s">
        <v>843</v>
      </c>
      <c r="Z200" s="666" t="s">
        <v>302</v>
      </c>
      <c r="AA200" s="680"/>
      <c r="AB200" s="255"/>
      <c r="AC200" s="255"/>
      <c r="AD200" s="255"/>
      <c r="AE200" s="255"/>
      <c r="AF200" s="255"/>
      <c r="AG200" s="255"/>
      <c r="AH200" s="255"/>
      <c r="AI200" s="255"/>
      <c r="AJ200" s="255"/>
      <c r="AK200" s="255"/>
      <c r="AL200" s="255"/>
      <c r="AM200" s="255"/>
      <c r="AN200" s="255"/>
      <c r="AO200" s="255"/>
      <c r="AP200" s="255"/>
      <c r="AQ200" s="255"/>
      <c r="AR200" s="255"/>
      <c r="AS200" s="255"/>
      <c r="AT200" s="255"/>
      <c r="AU200" s="255"/>
      <c r="AV200" s="255"/>
      <c r="AW200" s="255"/>
      <c r="AX200" s="255"/>
      <c r="AY200" s="255"/>
      <c r="AZ200" s="255"/>
      <c r="BA200" s="255"/>
    </row>
    <row r="201" spans="2:53" s="243" customFormat="1" ht="36" x14ac:dyDescent="0.3">
      <c r="B201" s="263" t="e">
        <f>IF('Formulario PPGR2'!#REF!="","",CONCATENATE('Formulario PPGR2'!#REF!,".",'Formulario PPGR2'!#REF!,".",'Formulario PPGR2'!#REF!,".",'Formulario PPGR2'!#REF!))</f>
        <v>#REF!</v>
      </c>
      <c r="C201" s="263"/>
      <c r="D201" s="263" t="e">
        <f>IF('Formulario PPGR2'!#REF!="","",'Formulario PPGR1'!#REF!)</f>
        <v>#REF!</v>
      </c>
      <c r="E201" s="263" t="e">
        <f>IF('Formulario PPGR2'!#REF!="","",'Formulario PPGR1'!#REF!)</f>
        <v>#REF!</v>
      </c>
      <c r="F201" s="263" t="e">
        <f>IF('Formulario PPGR2'!#REF!="","",'Formulario PPGR1'!#REF!)</f>
        <v>#REF!</v>
      </c>
      <c r="G201" s="233" t="s">
        <v>300</v>
      </c>
      <c r="H201" s="667" t="s">
        <v>844</v>
      </c>
      <c r="I201" s="666" t="s">
        <v>845</v>
      </c>
      <c r="J201" s="698"/>
      <c r="K201" s="698"/>
      <c r="L201" s="698"/>
      <c r="M201" s="698"/>
      <c r="N201" s="698">
        <v>1</v>
      </c>
      <c r="O201" s="698"/>
      <c r="P201" s="698"/>
      <c r="Q201" s="698">
        <v>1</v>
      </c>
      <c r="R201" s="698"/>
      <c r="S201" s="698"/>
      <c r="T201" s="698">
        <v>1</v>
      </c>
      <c r="U201" s="698"/>
      <c r="V201" s="673">
        <f>SUM(Tabla2[[#This Row],[Ene]:[Dic]])</f>
        <v>3</v>
      </c>
      <c r="W201" s="668" t="s">
        <v>384</v>
      </c>
      <c r="X201" s="668" t="s">
        <v>415</v>
      </c>
      <c r="Y201" s="666" t="s">
        <v>843</v>
      </c>
      <c r="Z201" s="666" t="s">
        <v>302</v>
      </c>
      <c r="AA201" s="680"/>
      <c r="AB201" s="255"/>
      <c r="AC201" s="255"/>
      <c r="AD201" s="255"/>
      <c r="AE201" s="255"/>
      <c r="AF201" s="255"/>
      <c r="AG201" s="255"/>
      <c r="AH201" s="255"/>
      <c r="AI201" s="255"/>
      <c r="AJ201" s="255"/>
      <c r="AK201" s="255"/>
      <c r="AL201" s="255"/>
      <c r="AM201" s="255"/>
      <c r="AN201" s="255"/>
      <c r="AO201" s="255"/>
      <c r="AP201" s="255"/>
      <c r="AQ201" s="255"/>
      <c r="AR201" s="255"/>
      <c r="AS201" s="255"/>
      <c r="AT201" s="255"/>
      <c r="AU201" s="255"/>
      <c r="AV201" s="255"/>
      <c r="AW201" s="255"/>
      <c r="AX201" s="255"/>
      <c r="AY201" s="255"/>
      <c r="AZ201" s="255"/>
      <c r="BA201" s="255"/>
    </row>
    <row r="202" spans="2:53" s="243" customFormat="1" ht="36" x14ac:dyDescent="0.3">
      <c r="B202" s="263" t="e">
        <f>IF('Formulario PPGR2'!$G213="","",CONCATENATE('Formulario PPGR2'!$C213,".",'Formulario PPGR2'!$D213,".",'Formulario PPGR2'!$E213,".",'Formulario PPGR2'!$F213))</f>
        <v>#REF!</v>
      </c>
      <c r="C202" s="263"/>
      <c r="D202" s="263" t="e">
        <f>IF('Formulario PPGR2'!$G213="","",'Formulario PPGR1'!#REF!)</f>
        <v>#REF!</v>
      </c>
      <c r="E202" s="263" t="e">
        <f>IF('Formulario PPGR2'!$G213="","",'Formulario PPGR1'!#REF!)</f>
        <v>#REF!</v>
      </c>
      <c r="F202" s="263" t="e">
        <f>IF('Formulario PPGR2'!$G213="","",'Formulario PPGR1'!#REF!)</f>
        <v>#REF!</v>
      </c>
      <c r="G202" s="233" t="s">
        <v>307</v>
      </c>
      <c r="H202" s="667" t="s">
        <v>846</v>
      </c>
      <c r="I202" s="666" t="s">
        <v>847</v>
      </c>
      <c r="J202" s="698"/>
      <c r="K202" s="698"/>
      <c r="L202" s="698"/>
      <c r="M202" s="698"/>
      <c r="N202" s="698"/>
      <c r="O202" s="698"/>
      <c r="P202" s="698"/>
      <c r="Q202" s="698">
        <v>1</v>
      </c>
      <c r="R202" s="698"/>
      <c r="S202" s="698"/>
      <c r="T202" s="698"/>
      <c r="U202" s="698"/>
      <c r="V202" s="673">
        <f>SUM(Tabla2[[#This Row],[Ene]:[Dic]])</f>
        <v>1</v>
      </c>
      <c r="W202" s="668" t="s">
        <v>415</v>
      </c>
      <c r="X202" s="668"/>
      <c r="Y202" s="666" t="s">
        <v>848</v>
      </c>
      <c r="Z202" s="666" t="s">
        <v>302</v>
      </c>
      <c r="AA202" s="680"/>
      <c r="AB202" s="255"/>
      <c r="AC202" s="255"/>
      <c r="AD202" s="255"/>
      <c r="AE202" s="255"/>
      <c r="AF202" s="255"/>
      <c r="AG202" s="255"/>
      <c r="AH202" s="255"/>
      <c r="AI202" s="255"/>
      <c r="AJ202" s="255"/>
      <c r="AK202" s="255"/>
      <c r="AL202" s="255"/>
      <c r="AM202" s="255"/>
      <c r="AN202" s="255"/>
      <c r="AO202" s="255"/>
      <c r="AP202" s="255"/>
      <c r="AQ202" s="255"/>
      <c r="AR202" s="255"/>
      <c r="AS202" s="255"/>
      <c r="AT202" s="255"/>
      <c r="AU202" s="255"/>
      <c r="AV202" s="255"/>
      <c r="AW202" s="255"/>
      <c r="AX202" s="255"/>
      <c r="AY202" s="255"/>
      <c r="AZ202" s="255"/>
      <c r="BA202" s="255"/>
    </row>
    <row r="203" spans="2:53" s="243" customFormat="1" ht="126" x14ac:dyDescent="0.3">
      <c r="B203" s="263" t="e">
        <f>IF('Formulario PPGR2'!$G224="","",CONCATENATE('Formulario PPGR2'!$C224,".",'Formulario PPGR2'!$D224,".",'Formulario PPGR2'!$E224,".",'Formulario PPGR2'!$F224))</f>
        <v>#REF!</v>
      </c>
      <c r="C203" s="263" t="e">
        <f>IF('Formulario PPGR2'!$G224="","",'Formulario PPGR1'!#REF!)</f>
        <v>#REF!</v>
      </c>
      <c r="D203" s="263" t="e">
        <f>IF('Formulario PPGR2'!$G224="","",'Formulario PPGR1'!#REF!)</f>
        <v>#REF!</v>
      </c>
      <c r="E203" s="263" t="e">
        <f>IF('Formulario PPGR2'!$G224="","",'Formulario PPGR1'!#REF!)</f>
        <v>#REF!</v>
      </c>
      <c r="F203" s="263" t="e">
        <f>IF('Formulario PPGR2'!$G224="","",'Formulario PPGR1'!#REF!)</f>
        <v>#REF!</v>
      </c>
      <c r="G203" s="233" t="s">
        <v>320</v>
      </c>
      <c r="H203" s="667" t="s">
        <v>849</v>
      </c>
      <c r="I203" s="666" t="s">
        <v>850</v>
      </c>
      <c r="J203" s="698">
        <v>1</v>
      </c>
      <c r="K203" s="698"/>
      <c r="L203" s="698"/>
      <c r="M203" s="698"/>
      <c r="N203" s="698"/>
      <c r="O203" s="698"/>
      <c r="P203" s="698"/>
      <c r="Q203" s="698"/>
      <c r="R203" s="698"/>
      <c r="S203" s="698"/>
      <c r="T203" s="698"/>
      <c r="U203" s="698"/>
      <c r="V203" s="673">
        <f>SUM(Tabla2[[#This Row],[Ene]:[Dic]])</f>
        <v>1</v>
      </c>
      <c r="W203" s="668" t="s">
        <v>415</v>
      </c>
      <c r="X203" s="668"/>
      <c r="Y203" s="666" t="s">
        <v>851</v>
      </c>
      <c r="Z203" s="666" t="s">
        <v>302</v>
      </c>
      <c r="AA203" s="680"/>
      <c r="AB203" s="255"/>
      <c r="AC203" s="255"/>
      <c r="AD203" s="255"/>
      <c r="AE203" s="255"/>
      <c r="AF203" s="255"/>
      <c r="AG203" s="255"/>
      <c r="AH203" s="255"/>
      <c r="AI203" s="255"/>
      <c r="AJ203" s="255"/>
      <c r="AK203" s="255"/>
      <c r="AL203" s="255"/>
      <c r="AM203" s="255"/>
      <c r="AN203" s="255"/>
      <c r="AO203" s="255"/>
      <c r="AP203" s="255"/>
      <c r="AQ203" s="255"/>
      <c r="AR203" s="255"/>
      <c r="AS203" s="255"/>
      <c r="AT203" s="255"/>
      <c r="AU203" s="255"/>
      <c r="AV203" s="255"/>
      <c r="AW203" s="255"/>
      <c r="AX203" s="255"/>
      <c r="AY203" s="255"/>
      <c r="AZ203" s="255"/>
      <c r="BA203" s="255"/>
    </row>
    <row r="204" spans="2:53" s="243" customFormat="1" ht="93.6" x14ac:dyDescent="0.3">
      <c r="B204" s="263" t="e">
        <f>IF('Formulario PPGR2'!$G237="","",CONCATENATE('Formulario PPGR2'!$C237,".",'Formulario PPGR2'!$D237,".",'Formulario PPGR2'!$E237,".",'Formulario PPGR2'!$F237))</f>
        <v>#REF!</v>
      </c>
      <c r="C204" s="263" t="e">
        <f>IF('Formulario PPGR2'!$G237="","",'Formulario PPGR1'!#REF!)</f>
        <v>#REF!</v>
      </c>
      <c r="D204" s="263" t="e">
        <f>IF('Formulario PPGR2'!$G237="","",'Formulario PPGR1'!#REF!)</f>
        <v>#REF!</v>
      </c>
      <c r="E204" s="263" t="e">
        <f>IF('Formulario PPGR2'!$G237="","",'Formulario PPGR1'!#REF!)</f>
        <v>#REF!</v>
      </c>
      <c r="F204" s="263" t="e">
        <f>IF('Formulario PPGR2'!$G237="","",'Formulario PPGR1'!#REF!)</f>
        <v>#REF!</v>
      </c>
      <c r="G204" s="233" t="s">
        <v>343</v>
      </c>
      <c r="H204" s="667" t="s">
        <v>852</v>
      </c>
      <c r="I204" s="666" t="s">
        <v>853</v>
      </c>
      <c r="J204" s="698">
        <v>1</v>
      </c>
      <c r="K204" s="698"/>
      <c r="L204" s="698"/>
      <c r="M204" s="698"/>
      <c r="N204" s="698">
        <v>1</v>
      </c>
      <c r="O204" s="698"/>
      <c r="P204" s="698"/>
      <c r="Q204" s="698"/>
      <c r="R204" s="698">
        <v>1</v>
      </c>
      <c r="S204" s="698"/>
      <c r="T204" s="698"/>
      <c r="U204" s="698"/>
      <c r="V204" s="673">
        <f>SUM(Tabla2[[#This Row],[Ene]:[Dic]])</f>
        <v>3</v>
      </c>
      <c r="W204" s="668" t="s">
        <v>380</v>
      </c>
      <c r="X204" s="668"/>
      <c r="Y204" s="666"/>
      <c r="Z204" s="666" t="s">
        <v>302</v>
      </c>
      <c r="AA204" s="684" t="s">
        <v>854</v>
      </c>
      <c r="AB204" s="255"/>
      <c r="AC204" s="255"/>
      <c r="AD204" s="255"/>
      <c r="AE204" s="255"/>
      <c r="AF204" s="255"/>
      <c r="AG204" s="255"/>
      <c r="AH204" s="255"/>
      <c r="AI204" s="255"/>
      <c r="AJ204" s="255"/>
      <c r="AK204" s="255"/>
      <c r="AL204" s="255"/>
      <c r="AM204" s="255"/>
      <c r="AN204" s="255"/>
      <c r="AO204" s="255"/>
      <c r="AP204" s="255"/>
      <c r="AQ204" s="255"/>
      <c r="AR204" s="255"/>
      <c r="AS204" s="255"/>
      <c r="AT204" s="255"/>
      <c r="AU204" s="255"/>
      <c r="AV204" s="255"/>
      <c r="AW204" s="255"/>
      <c r="AX204" s="255"/>
      <c r="AY204" s="255"/>
      <c r="AZ204" s="255"/>
      <c r="BA204" s="255"/>
    </row>
    <row r="205" spans="2:53" s="243" customFormat="1" ht="93.6" x14ac:dyDescent="0.3">
      <c r="B205" s="263" t="e">
        <f>IF('Formulario PPGR2'!$G238="","",CONCATENATE('Formulario PPGR2'!$C238,".",'Formulario PPGR2'!$D238,".",'Formulario PPGR2'!$E238,".",'Formulario PPGR2'!$F238))</f>
        <v>#REF!</v>
      </c>
      <c r="C205" s="263" t="e">
        <f>IF('Formulario PPGR2'!$G238="","",'Formulario PPGR1'!#REF!)</f>
        <v>#REF!</v>
      </c>
      <c r="D205" s="263" t="e">
        <f>IF('Formulario PPGR2'!$G238="","",'Formulario PPGR1'!#REF!)</f>
        <v>#REF!</v>
      </c>
      <c r="E205" s="263" t="e">
        <f>IF('Formulario PPGR2'!$G238="","",'Formulario PPGR1'!#REF!)</f>
        <v>#REF!</v>
      </c>
      <c r="F205" s="263" t="e">
        <f>IF('Formulario PPGR2'!$G238="","",'Formulario PPGR1'!#REF!)</f>
        <v>#REF!</v>
      </c>
      <c r="G205" s="233" t="s">
        <v>343</v>
      </c>
      <c r="H205" s="667" t="s">
        <v>855</v>
      </c>
      <c r="I205" s="666" t="s">
        <v>856</v>
      </c>
      <c r="J205" s="698"/>
      <c r="K205" s="698"/>
      <c r="L205" s="698"/>
      <c r="M205" s="698"/>
      <c r="N205" s="698">
        <v>1</v>
      </c>
      <c r="O205" s="698"/>
      <c r="P205" s="698"/>
      <c r="Q205" s="698">
        <v>1</v>
      </c>
      <c r="R205" s="698"/>
      <c r="S205" s="698"/>
      <c r="T205" s="698"/>
      <c r="U205" s="698"/>
      <c r="V205" s="673">
        <f>SUM(Tabla2[[#This Row],[Ene]:[Dic]])</f>
        <v>2</v>
      </c>
      <c r="W205" s="668" t="s">
        <v>380</v>
      </c>
      <c r="X205" s="668"/>
      <c r="Y205" s="666"/>
      <c r="Z205" s="666" t="s">
        <v>302</v>
      </c>
      <c r="AA205" s="684" t="s">
        <v>854</v>
      </c>
      <c r="AB205" s="255"/>
      <c r="AC205" s="255"/>
      <c r="AD205" s="255"/>
      <c r="AE205" s="255"/>
      <c r="AF205" s="255"/>
      <c r="AG205" s="255"/>
      <c r="AH205" s="255"/>
      <c r="AI205" s="255"/>
      <c r="AJ205" s="255"/>
      <c r="AK205" s="255"/>
      <c r="AL205" s="255"/>
      <c r="AM205" s="255"/>
      <c r="AN205" s="255"/>
      <c r="AO205" s="255"/>
      <c r="AP205" s="255"/>
      <c r="AQ205" s="255"/>
      <c r="AR205" s="255"/>
      <c r="AS205" s="255"/>
      <c r="AT205" s="255"/>
      <c r="AU205" s="255"/>
      <c r="AV205" s="255"/>
      <c r="AW205" s="255"/>
      <c r="AX205" s="255"/>
      <c r="AY205" s="255"/>
      <c r="AZ205" s="255"/>
      <c r="BA205" s="255"/>
    </row>
    <row r="206" spans="2:53" s="243" customFormat="1" ht="93.6" x14ac:dyDescent="0.3">
      <c r="B206" s="263" t="e">
        <f>IF('Formulario PPGR2'!$G239="","",CONCATENATE('Formulario PPGR2'!$C239,".",'Formulario PPGR2'!$D239,".",'Formulario PPGR2'!$E239,".",'Formulario PPGR2'!$F239))</f>
        <v>#REF!</v>
      </c>
      <c r="C206" s="263" t="e">
        <f>IF('Formulario PPGR2'!$G239="","",'Formulario PPGR1'!#REF!)</f>
        <v>#REF!</v>
      </c>
      <c r="D206" s="263" t="e">
        <f>IF('Formulario PPGR2'!$G239="","",'Formulario PPGR1'!#REF!)</f>
        <v>#REF!</v>
      </c>
      <c r="E206" s="263" t="e">
        <f>IF('Formulario PPGR2'!$G239="","",'Formulario PPGR1'!#REF!)</f>
        <v>#REF!</v>
      </c>
      <c r="F206" s="263" t="e">
        <f>IF('Formulario PPGR2'!$G239="","",'Formulario PPGR1'!#REF!)</f>
        <v>#REF!</v>
      </c>
      <c r="G206" s="233" t="s">
        <v>343</v>
      </c>
      <c r="H206" s="667" t="s">
        <v>857</v>
      </c>
      <c r="I206" s="666" t="s">
        <v>858</v>
      </c>
      <c r="J206" s="698"/>
      <c r="K206" s="698"/>
      <c r="L206" s="698"/>
      <c r="M206" s="698"/>
      <c r="N206" s="698">
        <v>1</v>
      </c>
      <c r="O206" s="698"/>
      <c r="P206" s="698"/>
      <c r="Q206" s="698"/>
      <c r="R206" s="698"/>
      <c r="S206" s="698"/>
      <c r="T206" s="698"/>
      <c r="U206" s="698"/>
      <c r="V206" s="673">
        <f>SUM(Tabla2[[#This Row],[Ene]:[Dic]])</f>
        <v>1</v>
      </c>
      <c r="W206" s="668" t="s">
        <v>415</v>
      </c>
      <c r="X206" s="668"/>
      <c r="Y206" s="666" t="s">
        <v>859</v>
      </c>
      <c r="Z206" s="666" t="s">
        <v>302</v>
      </c>
      <c r="AA206" s="684" t="s">
        <v>854</v>
      </c>
      <c r="AB206" s="255"/>
      <c r="AC206" s="255"/>
      <c r="AD206" s="255"/>
      <c r="AE206" s="255"/>
      <c r="AF206" s="255"/>
      <c r="AG206" s="255"/>
      <c r="AH206" s="255"/>
      <c r="AI206" s="255"/>
      <c r="AJ206" s="255"/>
      <c r="AK206" s="255"/>
      <c r="AL206" s="255"/>
      <c r="AM206" s="255"/>
      <c r="AN206" s="255"/>
      <c r="AO206" s="255"/>
      <c r="AP206" s="255"/>
      <c r="AQ206" s="255"/>
      <c r="AR206" s="255"/>
      <c r="AS206" s="255"/>
      <c r="AT206" s="255"/>
      <c r="AU206" s="255"/>
      <c r="AV206" s="255"/>
      <c r="AW206" s="255"/>
      <c r="AX206" s="255"/>
      <c r="AY206" s="255"/>
      <c r="AZ206" s="255"/>
      <c r="BA206" s="255"/>
    </row>
    <row r="207" spans="2:53" s="243" customFormat="1" ht="26.4" customHeight="1" x14ac:dyDescent="0.3">
      <c r="B207" s="263" t="e">
        <f>IF('Formulario PPGR2'!$G240="","",CONCATENATE('Formulario PPGR2'!$C240,".",'Formulario PPGR2'!$D240,".",'Formulario PPGR2'!$E240,".",'Formulario PPGR2'!$F240))</f>
        <v>#REF!</v>
      </c>
      <c r="C207" s="263" t="e">
        <f>IF('Formulario PPGR2'!$G240="","",'Formulario PPGR1'!#REF!)</f>
        <v>#REF!</v>
      </c>
      <c r="D207" s="263" t="e">
        <f>IF('Formulario PPGR2'!$G240="","",'Formulario PPGR1'!#REF!)</f>
        <v>#REF!</v>
      </c>
      <c r="E207" s="263" t="e">
        <f>IF('Formulario PPGR2'!$G240="","",'Formulario PPGR1'!#REF!)</f>
        <v>#REF!</v>
      </c>
      <c r="F207" s="263" t="e">
        <f>IF('Formulario PPGR2'!$G240="","",'Formulario PPGR1'!#REF!)</f>
        <v>#REF!</v>
      </c>
      <c r="G207" s="233" t="s">
        <v>343</v>
      </c>
      <c r="H207" s="667" t="s">
        <v>860</v>
      </c>
      <c r="I207" s="666" t="s">
        <v>861</v>
      </c>
      <c r="J207" s="698"/>
      <c r="K207" s="698"/>
      <c r="L207" s="698"/>
      <c r="M207" s="698"/>
      <c r="N207" s="698"/>
      <c r="O207" s="698"/>
      <c r="P207" s="698">
        <v>1</v>
      </c>
      <c r="Q207" s="698"/>
      <c r="R207" s="698"/>
      <c r="S207" s="698"/>
      <c r="T207" s="698"/>
      <c r="U207" s="698"/>
      <c r="V207" s="673">
        <f>SUM(Tabla2[[#This Row],[Ene]:[Dic]])</f>
        <v>1</v>
      </c>
      <c r="W207" s="668" t="s">
        <v>442</v>
      </c>
      <c r="X207" s="668"/>
      <c r="Y207" s="666"/>
      <c r="Z207" s="666" t="s">
        <v>302</v>
      </c>
      <c r="AA207" s="684" t="s">
        <v>854</v>
      </c>
      <c r="AB207" s="255"/>
      <c r="AC207" s="255"/>
      <c r="AD207" s="255"/>
      <c r="AE207" s="255"/>
      <c r="AF207" s="255"/>
      <c r="AG207" s="255"/>
      <c r="AH207" s="255"/>
      <c r="AI207" s="255"/>
      <c r="AJ207" s="255"/>
      <c r="AK207" s="255"/>
      <c r="AL207" s="255"/>
      <c r="AM207" s="255"/>
      <c r="AN207" s="255"/>
      <c r="AO207" s="255"/>
      <c r="AP207" s="255"/>
      <c r="AQ207" s="255"/>
      <c r="AR207" s="255"/>
      <c r="AS207" s="255"/>
      <c r="AT207" s="255"/>
      <c r="AU207" s="255"/>
      <c r="AV207" s="255"/>
      <c r="AW207" s="255"/>
      <c r="AX207" s="255"/>
      <c r="AY207" s="255"/>
      <c r="AZ207" s="255"/>
      <c r="BA207" s="255"/>
    </row>
    <row r="208" spans="2:53" s="243" customFormat="1" ht="93.6" x14ac:dyDescent="0.3">
      <c r="B208" s="263" t="e">
        <f>IF('Formulario PPGR2'!$G241="","",CONCATENATE('Formulario PPGR2'!$C241,".",'Formulario PPGR2'!$D241,".",'Formulario PPGR2'!$E241,".",'Formulario PPGR2'!$F241))</f>
        <v>#REF!</v>
      </c>
      <c r="C208" s="263" t="e">
        <f>IF('Formulario PPGR2'!$G241="","",'Formulario PPGR1'!#REF!)</f>
        <v>#REF!</v>
      </c>
      <c r="D208" s="263" t="e">
        <f>IF('Formulario PPGR2'!$G241="","",'Formulario PPGR1'!#REF!)</f>
        <v>#REF!</v>
      </c>
      <c r="E208" s="263" t="e">
        <f>IF('Formulario PPGR2'!$G241="","",'Formulario PPGR1'!#REF!)</f>
        <v>#REF!</v>
      </c>
      <c r="F208" s="263" t="e">
        <f>IF('Formulario PPGR2'!$G241="","",'Formulario PPGR1'!#REF!)</f>
        <v>#REF!</v>
      </c>
      <c r="G208" s="233" t="s">
        <v>343</v>
      </c>
      <c r="H208" s="667" t="s">
        <v>862</v>
      </c>
      <c r="I208" s="666" t="s">
        <v>863</v>
      </c>
      <c r="J208" s="698"/>
      <c r="K208" s="698"/>
      <c r="L208" s="698"/>
      <c r="M208" s="698"/>
      <c r="N208" s="698"/>
      <c r="O208" s="698">
        <v>1</v>
      </c>
      <c r="P208" s="698"/>
      <c r="Q208" s="698"/>
      <c r="R208" s="698"/>
      <c r="S208" s="698"/>
      <c r="T208" s="698"/>
      <c r="U208" s="698">
        <v>1</v>
      </c>
      <c r="V208" s="673">
        <f>SUM(Tabla2[[#This Row],[Ene]:[Dic]])</f>
        <v>2</v>
      </c>
      <c r="W208" s="668" t="s">
        <v>380</v>
      </c>
      <c r="X208" s="668"/>
      <c r="Y208" s="666"/>
      <c r="Z208" s="666" t="s">
        <v>302</v>
      </c>
      <c r="AA208" s="684" t="s">
        <v>854</v>
      </c>
      <c r="AB208" s="255"/>
      <c r="AC208" s="255"/>
      <c r="AD208" s="255"/>
      <c r="AE208" s="255"/>
      <c r="AF208" s="255"/>
      <c r="AG208" s="255"/>
      <c r="AH208" s="255"/>
      <c r="AI208" s="255"/>
      <c r="AJ208" s="255"/>
      <c r="AK208" s="255"/>
      <c r="AL208" s="255"/>
      <c r="AM208" s="255"/>
      <c r="AN208" s="255"/>
      <c r="AO208" s="255"/>
      <c r="AP208" s="255"/>
      <c r="AQ208" s="255"/>
      <c r="AR208" s="255"/>
      <c r="AS208" s="255"/>
      <c r="AT208" s="255"/>
      <c r="AU208" s="255"/>
      <c r="AV208" s="255"/>
      <c r="AW208" s="255"/>
      <c r="AX208" s="255"/>
      <c r="AY208" s="255"/>
      <c r="AZ208" s="255"/>
      <c r="BA208" s="255"/>
    </row>
    <row r="209" spans="2:53" s="243" customFormat="1" ht="129" customHeight="1" x14ac:dyDescent="0.3">
      <c r="B209" s="263" t="e">
        <f>IF('Formulario PPGR2'!$G242="","",CONCATENATE('Formulario PPGR2'!$C242,".",'Formulario PPGR2'!$D242,".",'Formulario PPGR2'!$E242,".",'Formulario PPGR2'!$F242))</f>
        <v>#REF!</v>
      </c>
      <c r="C209" s="263" t="e">
        <f>IF('Formulario PPGR2'!$G242="","",'Formulario PPGR1'!#REF!)</f>
        <v>#REF!</v>
      </c>
      <c r="D209" s="263" t="e">
        <f>IF('Formulario PPGR2'!$G242="","",'Formulario PPGR1'!#REF!)</f>
        <v>#REF!</v>
      </c>
      <c r="E209" s="263" t="e">
        <f>IF('Formulario PPGR2'!$G242="","",'Formulario PPGR1'!#REF!)</f>
        <v>#REF!</v>
      </c>
      <c r="F209" s="263" t="e">
        <f>IF('Formulario PPGR2'!$G242="","",'Formulario PPGR1'!#REF!)</f>
        <v>#REF!</v>
      </c>
      <c r="G209" s="233" t="s">
        <v>343</v>
      </c>
      <c r="H209" s="667" t="s">
        <v>864</v>
      </c>
      <c r="I209" s="666" t="s">
        <v>865</v>
      </c>
      <c r="J209" s="698"/>
      <c r="K209" s="698"/>
      <c r="L209" s="698"/>
      <c r="M209" s="698"/>
      <c r="N209" s="698"/>
      <c r="O209" s="698"/>
      <c r="P209" s="698"/>
      <c r="Q209" s="698">
        <v>1</v>
      </c>
      <c r="R209" s="698"/>
      <c r="S209" s="698"/>
      <c r="T209" s="698"/>
      <c r="U209" s="698"/>
      <c r="V209" s="673">
        <f>SUM(Tabla2[[#This Row],[Ene]:[Dic]])</f>
        <v>1</v>
      </c>
      <c r="W209" s="668" t="s">
        <v>415</v>
      </c>
      <c r="X209" s="668"/>
      <c r="Y209" s="666" t="s">
        <v>866</v>
      </c>
      <c r="Z209" s="666" t="s">
        <v>302</v>
      </c>
      <c r="AA209" s="684" t="s">
        <v>854</v>
      </c>
      <c r="AB209" s="255"/>
      <c r="AC209" s="255"/>
      <c r="AD209" s="255"/>
      <c r="AE209" s="255"/>
      <c r="AF209" s="255"/>
      <c r="AG209" s="255"/>
      <c r="AH209" s="255"/>
      <c r="AI209" s="255"/>
      <c r="AJ209" s="255"/>
      <c r="AK209" s="255"/>
      <c r="AL209" s="255"/>
      <c r="AM209" s="255"/>
      <c r="AN209" s="255"/>
      <c r="AO209" s="255"/>
      <c r="AP209" s="255"/>
      <c r="AQ209" s="255"/>
      <c r="AR209" s="255"/>
      <c r="AS209" s="255"/>
      <c r="AT209" s="255"/>
      <c r="AU209" s="255"/>
      <c r="AV209" s="255"/>
      <c r="AW209" s="255"/>
      <c r="AX209" s="255"/>
      <c r="AY209" s="255"/>
      <c r="AZ209" s="255"/>
      <c r="BA209" s="255"/>
    </row>
    <row r="210" spans="2:53" s="243" customFormat="1" ht="93.6" x14ac:dyDescent="0.3">
      <c r="B210" s="263" t="e">
        <f>IF('Formulario PPGR2'!$G243="","",CONCATENATE('Formulario PPGR2'!$C243,".",'Formulario PPGR2'!$D243,".",'Formulario PPGR2'!$E243,".",'Formulario PPGR2'!$F243))</f>
        <v>#REF!</v>
      </c>
      <c r="C210" s="263" t="e">
        <f>IF('Formulario PPGR2'!$G243="","",'Formulario PPGR1'!#REF!)</f>
        <v>#REF!</v>
      </c>
      <c r="D210" s="263" t="e">
        <f>IF('Formulario PPGR2'!$G243="","",'Formulario PPGR1'!#REF!)</f>
        <v>#REF!</v>
      </c>
      <c r="E210" s="263" t="e">
        <f>IF('Formulario PPGR2'!$G243="","",'Formulario PPGR1'!#REF!)</f>
        <v>#REF!</v>
      </c>
      <c r="F210" s="263" t="e">
        <f>IF('Formulario PPGR2'!$G243="","",'Formulario PPGR1'!#REF!)</f>
        <v>#REF!</v>
      </c>
      <c r="G210" s="233" t="s">
        <v>343</v>
      </c>
      <c r="H210" s="667" t="s">
        <v>867</v>
      </c>
      <c r="I210" s="666" t="s">
        <v>868</v>
      </c>
      <c r="J210" s="698"/>
      <c r="K210" s="698"/>
      <c r="L210" s="698"/>
      <c r="M210" s="698"/>
      <c r="N210" s="698"/>
      <c r="O210" s="698"/>
      <c r="P210" s="698"/>
      <c r="Q210" s="698"/>
      <c r="R210" s="698">
        <v>1</v>
      </c>
      <c r="S210" s="698"/>
      <c r="T210" s="698"/>
      <c r="U210" s="698"/>
      <c r="V210" s="673">
        <f>SUM(Tabla2[[#This Row],[Ene]:[Dic]])</f>
        <v>1</v>
      </c>
      <c r="W210" s="668" t="s">
        <v>380</v>
      </c>
      <c r="X210" s="668" t="s">
        <v>442</v>
      </c>
      <c r="Y210" s="666"/>
      <c r="Z210" s="666" t="s">
        <v>302</v>
      </c>
      <c r="AA210" s="684" t="s">
        <v>854</v>
      </c>
      <c r="AB210" s="255"/>
      <c r="AC210" s="255"/>
      <c r="AD210" s="255"/>
      <c r="AE210" s="255"/>
      <c r="AF210" s="255"/>
      <c r="AG210" s="255"/>
      <c r="AH210" s="255"/>
      <c r="AI210" s="255"/>
      <c r="AJ210" s="255"/>
      <c r="AK210" s="255"/>
      <c r="AL210" s="255"/>
      <c r="AM210" s="255"/>
      <c r="AN210" s="255"/>
      <c r="AO210" s="255"/>
      <c r="AP210" s="255"/>
      <c r="AQ210" s="255"/>
      <c r="AR210" s="255"/>
      <c r="AS210" s="255"/>
      <c r="AT210" s="255"/>
      <c r="AU210" s="255"/>
      <c r="AV210" s="255"/>
      <c r="AW210" s="255"/>
      <c r="AX210" s="255"/>
      <c r="AY210" s="255"/>
      <c r="AZ210" s="255"/>
      <c r="BA210" s="255"/>
    </row>
    <row r="211" spans="2:53" s="243" customFormat="1" ht="36" x14ac:dyDescent="0.3">
      <c r="B211" s="263" t="e">
        <f>IF('Formulario PPGR2'!$G245="","",CONCATENATE('Formulario PPGR2'!$C245,".",'Formulario PPGR2'!$D245,".",'Formulario PPGR2'!$E245,".",'Formulario PPGR2'!$F245))</f>
        <v>#REF!</v>
      </c>
      <c r="C211" s="263"/>
      <c r="D211" s="263" t="e">
        <f>IF('Formulario PPGR2'!$G245="","",'Formulario PPGR1'!#REF!)</f>
        <v>#REF!</v>
      </c>
      <c r="E211" s="263" t="e">
        <f>IF('Formulario PPGR2'!$G245="","",'Formulario PPGR1'!#REF!)</f>
        <v>#REF!</v>
      </c>
      <c r="F211" s="263" t="e">
        <f>IF('Formulario PPGR2'!$G245="","",'Formulario PPGR1'!#REF!)</f>
        <v>#REF!</v>
      </c>
      <c r="G211" s="233" t="s">
        <v>343</v>
      </c>
      <c r="H211" s="667" t="s">
        <v>869</v>
      </c>
      <c r="I211" s="666" t="s">
        <v>870</v>
      </c>
      <c r="J211" s="698"/>
      <c r="K211" s="698"/>
      <c r="L211" s="698"/>
      <c r="M211" s="698"/>
      <c r="N211" s="698"/>
      <c r="O211" s="698"/>
      <c r="P211" s="698">
        <v>1</v>
      </c>
      <c r="Q211" s="698">
        <v>1</v>
      </c>
      <c r="R211" s="698"/>
      <c r="S211" s="698"/>
      <c r="T211" s="698"/>
      <c r="U211" s="698"/>
      <c r="V211" s="673">
        <f>SUM(Tabla2[[#This Row],[Ene]:[Dic]])</f>
        <v>2</v>
      </c>
      <c r="W211" s="668" t="s">
        <v>442</v>
      </c>
      <c r="X211" s="668" t="s">
        <v>381</v>
      </c>
      <c r="Y211" s="666"/>
      <c r="Z211" s="666" t="s">
        <v>302</v>
      </c>
      <c r="AA211" s="680"/>
      <c r="AB211" s="255"/>
      <c r="AC211" s="255"/>
      <c r="AD211" s="255"/>
      <c r="AE211" s="255"/>
      <c r="AF211" s="255"/>
      <c r="AG211" s="255"/>
      <c r="AH211" s="255"/>
      <c r="AI211" s="255"/>
      <c r="AJ211" s="255"/>
      <c r="AK211" s="255"/>
      <c r="AL211" s="255"/>
      <c r="AM211" s="255"/>
      <c r="AN211" s="255"/>
      <c r="AO211" s="255"/>
      <c r="AP211" s="255"/>
      <c r="AQ211" s="255"/>
      <c r="AR211" s="255"/>
      <c r="AS211" s="255"/>
      <c r="AT211" s="255"/>
      <c r="AU211" s="255"/>
      <c r="AV211" s="255"/>
      <c r="AW211" s="255"/>
      <c r="AX211" s="255"/>
      <c r="AY211" s="255"/>
      <c r="AZ211" s="255"/>
      <c r="BA211" s="255"/>
    </row>
    <row r="212" spans="2:53" s="243" customFormat="1" ht="26.4" x14ac:dyDescent="0.3">
      <c r="B212" s="263" t="e">
        <f>IF('Formulario PPGR2'!$G246="","",CONCATENATE('Formulario PPGR2'!$C246,".",'Formulario PPGR2'!$D246,".",'Formulario PPGR2'!$E246,".",'Formulario PPGR2'!$F246))</f>
        <v>#REF!</v>
      </c>
      <c r="C212" s="263"/>
      <c r="D212" s="263" t="e">
        <f>IF('Formulario PPGR2'!$G246="","",'Formulario PPGR1'!#REF!)</f>
        <v>#REF!</v>
      </c>
      <c r="E212" s="263" t="e">
        <f>IF('Formulario PPGR2'!$G246="","",'Formulario PPGR1'!#REF!)</f>
        <v>#REF!</v>
      </c>
      <c r="F212" s="263" t="e">
        <f>IF('Formulario PPGR2'!$G246="","",'Formulario PPGR1'!#REF!)</f>
        <v>#REF!</v>
      </c>
      <c r="G212" s="233" t="s">
        <v>343</v>
      </c>
      <c r="H212" s="667" t="s">
        <v>871</v>
      </c>
      <c r="I212" s="666" t="s">
        <v>872</v>
      </c>
      <c r="J212" s="698"/>
      <c r="K212" s="698"/>
      <c r="L212" s="698"/>
      <c r="M212" s="698"/>
      <c r="N212" s="698"/>
      <c r="O212" s="698">
        <v>1</v>
      </c>
      <c r="P212" s="698"/>
      <c r="Q212" s="698"/>
      <c r="R212" s="698"/>
      <c r="S212" s="698"/>
      <c r="T212" s="698">
        <v>1</v>
      </c>
      <c r="U212" s="698"/>
      <c r="V212" s="673">
        <f>SUM(Tabla2[[#This Row],[Ene]:[Dic]])</f>
        <v>2</v>
      </c>
      <c r="W212" s="668" t="s">
        <v>873</v>
      </c>
      <c r="X212" s="668"/>
      <c r="Y212" s="666"/>
      <c r="Z212" s="666" t="s">
        <v>302</v>
      </c>
      <c r="AA212" s="680"/>
      <c r="AB212" s="255"/>
      <c r="AC212" s="255"/>
      <c r="AD212" s="255"/>
      <c r="AE212" s="255"/>
      <c r="AF212" s="255"/>
      <c r="AG212" s="255"/>
      <c r="AH212" s="255"/>
      <c r="AI212" s="255"/>
      <c r="AJ212" s="255"/>
      <c r="AK212" s="255"/>
      <c r="AL212" s="255"/>
      <c r="AM212" s="255"/>
      <c r="AN212" s="255"/>
      <c r="AO212" s="255"/>
      <c r="AP212" s="255"/>
      <c r="AQ212" s="255"/>
      <c r="AR212" s="255"/>
      <c r="AS212" s="255"/>
      <c r="AT212" s="255"/>
      <c r="AU212" s="255"/>
      <c r="AV212" s="255"/>
      <c r="AW212" s="255"/>
      <c r="AX212" s="255"/>
      <c r="AY212" s="255"/>
      <c r="AZ212" s="255"/>
      <c r="BA212" s="255"/>
    </row>
    <row r="213" spans="2:53" s="243" customFormat="1" ht="90" x14ac:dyDescent="0.3">
      <c r="B213" s="263" t="e">
        <f>IF('Formulario PPGR2'!$G248="","",CONCATENATE('Formulario PPGR2'!$C248,".",'Formulario PPGR2'!$D248,".",'Formulario PPGR2'!$E248,".",'Formulario PPGR2'!$F248))</f>
        <v>#REF!</v>
      </c>
      <c r="C213" s="263" t="e">
        <f>IF('Formulario PPGR2'!$G248="","",'Formulario PPGR1'!#REF!)</f>
        <v>#REF!</v>
      </c>
      <c r="D213" s="263" t="e">
        <f>IF('Formulario PPGR2'!$G248="","",'Formulario PPGR1'!#REF!)</f>
        <v>#REF!</v>
      </c>
      <c r="E213" s="263" t="e">
        <f>IF('Formulario PPGR2'!$G248="","",'Formulario PPGR1'!#REF!)</f>
        <v>#REF!</v>
      </c>
      <c r="F213" s="263" t="e">
        <f>IF('Formulario PPGR2'!$G248="","",'Formulario PPGR1'!#REF!)</f>
        <v>#REF!</v>
      </c>
      <c r="G213" s="233" t="s">
        <v>346</v>
      </c>
      <c r="H213" s="667" t="s">
        <v>874</v>
      </c>
      <c r="I213" s="666" t="s">
        <v>875</v>
      </c>
      <c r="J213" s="698"/>
      <c r="K213" s="698"/>
      <c r="L213" s="698">
        <v>1</v>
      </c>
      <c r="M213" s="698"/>
      <c r="N213" s="698"/>
      <c r="O213" s="698">
        <v>1</v>
      </c>
      <c r="P213" s="698"/>
      <c r="Q213" s="698"/>
      <c r="R213" s="698">
        <v>1</v>
      </c>
      <c r="S213" s="698"/>
      <c r="T213" s="698"/>
      <c r="U213" s="698">
        <v>1</v>
      </c>
      <c r="V213" s="673">
        <f>SUM(Tabla2[[#This Row],[Ene]:[Dic]])</f>
        <v>4</v>
      </c>
      <c r="W213" s="668" t="s">
        <v>380</v>
      </c>
      <c r="X213" s="668" t="s">
        <v>415</v>
      </c>
      <c r="Y213" s="666" t="s">
        <v>876</v>
      </c>
      <c r="Z213" s="666" t="s">
        <v>302</v>
      </c>
      <c r="AA213" s="680"/>
      <c r="AB213" s="255"/>
      <c r="AC213" s="255"/>
      <c r="AD213" s="255"/>
      <c r="AE213" s="255"/>
      <c r="AF213" s="255"/>
      <c r="AG213" s="255"/>
      <c r="AH213" s="255"/>
      <c r="AI213" s="255"/>
      <c r="AJ213" s="255"/>
      <c r="AK213" s="255"/>
      <c r="AL213" s="255"/>
      <c r="AM213" s="255"/>
      <c r="AN213" s="255"/>
      <c r="AO213" s="255"/>
      <c r="AP213" s="255"/>
      <c r="AQ213" s="255"/>
      <c r="AR213" s="255"/>
      <c r="AS213" s="255"/>
      <c r="AT213" s="255"/>
      <c r="AU213" s="255"/>
      <c r="AV213" s="255"/>
      <c r="AW213" s="255"/>
      <c r="AX213" s="255"/>
      <c r="AY213" s="255"/>
      <c r="AZ213" s="255"/>
      <c r="BA213" s="255"/>
    </row>
    <row r="214" spans="2:53" s="243" customFormat="1" ht="54" x14ac:dyDescent="0.3">
      <c r="B214" s="263" t="e">
        <f>IF('Formulario PPGR2'!$G249="","",CONCATENATE('Formulario PPGR2'!$C249,".",'Formulario PPGR2'!$D249,".",'Formulario PPGR2'!$E249,".",'Formulario PPGR2'!$F249))</f>
        <v>#REF!</v>
      </c>
      <c r="C214" s="263" t="e">
        <f>IF('Formulario PPGR2'!$G249="","",'Formulario PPGR1'!#REF!)</f>
        <v>#REF!</v>
      </c>
      <c r="D214" s="263" t="e">
        <f>IF('Formulario PPGR2'!$G249="","",'Formulario PPGR1'!#REF!)</f>
        <v>#REF!</v>
      </c>
      <c r="E214" s="263" t="e">
        <f>IF('Formulario PPGR2'!$G249="","",'Formulario PPGR1'!#REF!)</f>
        <v>#REF!</v>
      </c>
      <c r="F214" s="263" t="e">
        <f>IF('Formulario PPGR2'!$G249="","",'Formulario PPGR1'!#REF!)</f>
        <v>#REF!</v>
      </c>
      <c r="G214" s="233" t="s">
        <v>348</v>
      </c>
      <c r="H214" s="667" t="s">
        <v>877</v>
      </c>
      <c r="I214" s="666" t="s">
        <v>878</v>
      </c>
      <c r="J214" s="702"/>
      <c r="K214" s="702"/>
      <c r="L214" s="702">
        <v>1</v>
      </c>
      <c r="M214" s="702" t="s">
        <v>879</v>
      </c>
      <c r="N214" s="702"/>
      <c r="O214" s="702">
        <v>1</v>
      </c>
      <c r="P214" s="702" t="s">
        <v>879</v>
      </c>
      <c r="Q214" s="702"/>
      <c r="R214" s="702">
        <v>1</v>
      </c>
      <c r="S214" s="702"/>
      <c r="T214" s="702"/>
      <c r="U214" s="702">
        <v>1</v>
      </c>
      <c r="V214" s="673">
        <f>SUM(Tabla2[[#This Row],[Ene]:[Dic]])</f>
        <v>4</v>
      </c>
      <c r="W214" s="668" t="s">
        <v>415</v>
      </c>
      <c r="X214" s="668"/>
      <c r="Y214" s="666" t="s">
        <v>880</v>
      </c>
      <c r="Z214" s="666" t="s">
        <v>302</v>
      </c>
      <c r="AA214" s="680"/>
      <c r="AB214" s="255"/>
      <c r="AC214" s="255"/>
      <c r="AD214" s="255"/>
      <c r="AE214" s="255"/>
      <c r="AF214" s="255"/>
      <c r="AG214" s="255"/>
      <c r="AH214" s="255"/>
      <c r="AI214" s="255"/>
      <c r="AJ214" s="255"/>
      <c r="AK214" s="255"/>
      <c r="AL214" s="255"/>
      <c r="AM214" s="255"/>
      <c r="AN214" s="255"/>
      <c r="AO214" s="255"/>
      <c r="AP214" s="255"/>
      <c r="AQ214" s="255"/>
      <c r="AR214" s="255"/>
      <c r="AS214" s="255"/>
      <c r="AT214" s="255"/>
      <c r="AU214" s="255"/>
      <c r="AV214" s="255"/>
      <c r="AW214" s="255"/>
      <c r="AX214" s="255"/>
      <c r="AY214" s="255"/>
      <c r="AZ214" s="255"/>
      <c r="BA214" s="255"/>
    </row>
    <row r="215" spans="2:53" s="243" customFormat="1" ht="54" x14ac:dyDescent="0.3">
      <c r="B215" s="263" t="e">
        <f>IF('Formulario PPGR2'!$G250="","",CONCATENATE('Formulario PPGR2'!$C250,".",'Formulario PPGR2'!$D250,".",'Formulario PPGR2'!$E250,".",'Formulario PPGR2'!$F250))</f>
        <v>#REF!</v>
      </c>
      <c r="C215" s="263" t="e">
        <f>IF('Formulario PPGR2'!$G250="","",'Formulario PPGR1'!#REF!)</f>
        <v>#REF!</v>
      </c>
      <c r="D215" s="263" t="e">
        <f>IF('Formulario PPGR2'!$G250="","",'Formulario PPGR1'!#REF!)</f>
        <v>#REF!</v>
      </c>
      <c r="E215" s="263" t="e">
        <f>IF('Formulario PPGR2'!$G250="","",'Formulario PPGR1'!#REF!)</f>
        <v>#REF!</v>
      </c>
      <c r="F215" s="263" t="e">
        <f>IF('Formulario PPGR2'!$G250="","",'Formulario PPGR1'!#REF!)</f>
        <v>#REF!</v>
      </c>
      <c r="G215" s="233" t="s">
        <v>348</v>
      </c>
      <c r="H215" s="667" t="s">
        <v>881</v>
      </c>
      <c r="I215" s="666" t="s">
        <v>882</v>
      </c>
      <c r="J215" s="698"/>
      <c r="K215" s="698"/>
      <c r="L215" s="698"/>
      <c r="M215" s="698"/>
      <c r="N215" s="698"/>
      <c r="O215" s="698"/>
      <c r="P215" s="698">
        <v>1</v>
      </c>
      <c r="Q215" s="698"/>
      <c r="R215" s="698"/>
      <c r="S215" s="698"/>
      <c r="T215" s="698"/>
      <c r="U215" s="698"/>
      <c r="V215" s="673">
        <f>SUM(Tabla2[[#This Row],[Ene]:[Dic]])</f>
        <v>1</v>
      </c>
      <c r="W215" s="668" t="s">
        <v>415</v>
      </c>
      <c r="X215" s="668"/>
      <c r="Y215" s="666" t="s">
        <v>883</v>
      </c>
      <c r="Z215" s="666" t="s">
        <v>302</v>
      </c>
      <c r="AA215" s="680"/>
      <c r="AB215" s="255"/>
      <c r="AC215" s="255"/>
      <c r="AD215" s="255"/>
      <c r="AE215" s="255"/>
      <c r="AF215" s="255"/>
      <c r="AG215" s="255"/>
      <c r="AH215" s="255"/>
      <c r="AI215" s="255"/>
      <c r="AJ215" s="255"/>
      <c r="AK215" s="255"/>
      <c r="AL215" s="255"/>
      <c r="AM215" s="255"/>
      <c r="AN215" s="255"/>
      <c r="AO215" s="255"/>
      <c r="AP215" s="255"/>
      <c r="AQ215" s="255"/>
      <c r="AR215" s="255"/>
      <c r="AS215" s="255"/>
      <c r="AT215" s="255"/>
      <c r="AU215" s="255"/>
      <c r="AV215" s="255"/>
      <c r="AW215" s="255"/>
      <c r="AX215" s="255"/>
      <c r="AY215" s="255"/>
      <c r="AZ215" s="255"/>
      <c r="BA215" s="255"/>
    </row>
    <row r="216" spans="2:53" s="243" customFormat="1" ht="18" x14ac:dyDescent="0.3">
      <c r="B216" s="263" t="e">
        <f>IF('Formulario PPGR2'!$G251="","",CONCATENATE('Formulario PPGR2'!$C251,".",'Formulario PPGR2'!$D251,".",'Formulario PPGR2'!$E251,".",'Formulario PPGR2'!$F251))</f>
        <v>#REF!</v>
      </c>
      <c r="C216" s="263"/>
      <c r="D216" s="263" t="e">
        <f>IF('Formulario PPGR2'!$G251="","",'Formulario PPGR1'!#REF!)</f>
        <v>#REF!</v>
      </c>
      <c r="E216" s="263" t="e">
        <f>IF('Formulario PPGR2'!$G251="","",'Formulario PPGR1'!#REF!)</f>
        <v>#REF!</v>
      </c>
      <c r="F216" s="263" t="e">
        <f>IF('Formulario PPGR2'!$G251="","",'Formulario PPGR1'!#REF!)</f>
        <v>#REF!</v>
      </c>
      <c r="G216" s="233"/>
      <c r="H216" s="667" t="s">
        <v>884</v>
      </c>
      <c r="I216" s="666" t="s">
        <v>885</v>
      </c>
      <c r="J216" s="698"/>
      <c r="K216" s="698"/>
      <c r="L216" s="698"/>
      <c r="M216" s="698"/>
      <c r="N216" s="698"/>
      <c r="O216" s="698"/>
      <c r="P216" s="698"/>
      <c r="Q216" s="698"/>
      <c r="R216" s="698"/>
      <c r="S216" s="698"/>
      <c r="T216" s="698">
        <v>1</v>
      </c>
      <c r="U216" s="698"/>
      <c r="V216" s="673">
        <f>SUM(Tabla2[[#This Row],[Ene]:[Dic]])</f>
        <v>1</v>
      </c>
      <c r="W216" s="668" t="s">
        <v>400</v>
      </c>
      <c r="X216" s="668" t="s">
        <v>381</v>
      </c>
      <c r="Y216" s="666"/>
      <c r="Z216" s="666" t="s">
        <v>302</v>
      </c>
      <c r="AA216" s="680"/>
      <c r="AB216" s="255"/>
      <c r="AC216" s="255"/>
      <c r="AD216" s="255"/>
      <c r="AE216" s="255"/>
      <c r="AF216" s="255"/>
      <c r="AG216" s="255"/>
      <c r="AH216" s="255"/>
      <c r="AI216" s="255"/>
      <c r="AJ216" s="255"/>
      <c r="AK216" s="255"/>
      <c r="AL216" s="255"/>
      <c r="AM216" s="255"/>
      <c r="AN216" s="255"/>
      <c r="AO216" s="255"/>
      <c r="AP216" s="255"/>
      <c r="AQ216" s="255"/>
      <c r="AR216" s="255"/>
      <c r="AS216" s="255"/>
      <c r="AT216" s="255"/>
      <c r="AU216" s="255"/>
      <c r="AV216" s="255"/>
      <c r="AW216" s="255"/>
      <c r="AX216" s="255"/>
      <c r="AY216" s="255"/>
      <c r="AZ216" s="255"/>
      <c r="BA216" s="255"/>
    </row>
    <row r="217" spans="2:53" s="243" customFormat="1" ht="54" x14ac:dyDescent="0.3">
      <c r="B217" s="263" t="e">
        <f>IF('Formulario PPGR2'!$G252="","",CONCATENATE('Formulario PPGR2'!$C252,".",'Formulario PPGR2'!$D252,".",'Formulario PPGR2'!$E252,".",'Formulario PPGR2'!$F252))</f>
        <v>#REF!</v>
      </c>
      <c r="C217" s="263"/>
      <c r="D217" s="263" t="e">
        <f>IF('Formulario PPGR2'!$G252="","",'Formulario PPGR1'!#REF!)</f>
        <v>#REF!</v>
      </c>
      <c r="E217" s="263" t="e">
        <f>IF('Formulario PPGR2'!$G252="","",'Formulario PPGR1'!#REF!)</f>
        <v>#REF!</v>
      </c>
      <c r="F217" s="263" t="e">
        <f>IF('Formulario PPGR2'!$G252="","",'Formulario PPGR1'!#REF!)</f>
        <v>#REF!</v>
      </c>
      <c r="G217" s="233"/>
      <c r="H217" s="667" t="s">
        <v>886</v>
      </c>
      <c r="I217" s="666" t="s">
        <v>887</v>
      </c>
      <c r="J217" s="698"/>
      <c r="K217" s="698"/>
      <c r="L217" s="698">
        <v>1</v>
      </c>
      <c r="M217" s="698"/>
      <c r="N217" s="698"/>
      <c r="O217" s="698">
        <v>1</v>
      </c>
      <c r="P217" s="698"/>
      <c r="Q217" s="698"/>
      <c r="R217" s="698">
        <v>1</v>
      </c>
      <c r="S217" s="698"/>
      <c r="T217" s="698"/>
      <c r="U217" s="698">
        <v>1</v>
      </c>
      <c r="V217" s="673">
        <f>SUM(Tabla2[[#This Row],[Ene]:[Dic]])</f>
        <v>4</v>
      </c>
      <c r="W217" s="668" t="s">
        <v>381</v>
      </c>
      <c r="X217" s="668" t="s">
        <v>415</v>
      </c>
      <c r="Y217" s="666" t="s">
        <v>888</v>
      </c>
      <c r="Z217" s="666" t="s">
        <v>302</v>
      </c>
      <c r="AA217" s="680"/>
    </row>
    <row r="218" spans="2:53" s="243" customFormat="1" ht="93.6" x14ac:dyDescent="0.3">
      <c r="B218" s="263" t="e">
        <f>IF('Formulario PPGR2'!$G253="","",CONCATENATE('Formulario PPGR2'!$C253,".",'Formulario PPGR2'!$D253,".",'Formulario PPGR2'!$E253,".",'Formulario PPGR2'!$F253))</f>
        <v>#REF!</v>
      </c>
      <c r="C218" s="263" t="e">
        <f>IF('Formulario PPGR2'!$G253="","",'Formulario PPGR1'!#REF!)</f>
        <v>#REF!</v>
      </c>
      <c r="D218" s="263" t="e">
        <f>IF('Formulario PPGR2'!$G253="","",'Formulario PPGR1'!#REF!)</f>
        <v>#REF!</v>
      </c>
      <c r="E218" s="263" t="e">
        <f>IF('Formulario PPGR2'!$G253="","",'Formulario PPGR1'!#REF!)</f>
        <v>#REF!</v>
      </c>
      <c r="F218" s="263" t="e">
        <f>IF('Formulario PPGR2'!$G253="","",'Formulario PPGR1'!#REF!)</f>
        <v>#REF!</v>
      </c>
      <c r="G218" s="233" t="s">
        <v>350</v>
      </c>
      <c r="H218" s="667" t="s">
        <v>889</v>
      </c>
      <c r="I218" s="666" t="s">
        <v>890</v>
      </c>
      <c r="J218" s="698">
        <v>1</v>
      </c>
      <c r="K218" s="698"/>
      <c r="L218" s="698"/>
      <c r="M218" s="698">
        <v>1</v>
      </c>
      <c r="N218" s="698"/>
      <c r="O218" s="698"/>
      <c r="P218" s="698">
        <v>1</v>
      </c>
      <c r="Q218" s="698"/>
      <c r="R218" s="698"/>
      <c r="S218" s="698">
        <v>1</v>
      </c>
      <c r="T218" s="698"/>
      <c r="U218" s="698"/>
      <c r="V218" s="673">
        <f>SUM(Tabla2[[#This Row],[Ene]:[Dic]])</f>
        <v>4</v>
      </c>
      <c r="W218" s="668" t="s">
        <v>380</v>
      </c>
      <c r="X218" s="668" t="s">
        <v>381</v>
      </c>
      <c r="Y218" s="666"/>
      <c r="Z218" s="666" t="s">
        <v>302</v>
      </c>
      <c r="AA218" s="684" t="s">
        <v>891</v>
      </c>
      <c r="AB218" s="255"/>
      <c r="AC218" s="255"/>
      <c r="AD218" s="255"/>
      <c r="AE218" s="255"/>
      <c r="AF218" s="255"/>
      <c r="AG218" s="255"/>
      <c r="AH218" s="255"/>
      <c r="AI218" s="255"/>
      <c r="AJ218" s="255"/>
      <c r="AK218" s="255"/>
      <c r="AL218" s="255"/>
      <c r="AM218" s="255"/>
      <c r="AN218" s="255"/>
      <c r="AO218" s="255"/>
      <c r="AP218" s="255"/>
      <c r="AQ218" s="255"/>
      <c r="AR218" s="255"/>
      <c r="AS218" s="255"/>
      <c r="AT218" s="255"/>
      <c r="AU218" s="255"/>
      <c r="AV218" s="255"/>
      <c r="AW218" s="255"/>
      <c r="AX218" s="255"/>
      <c r="AY218" s="255"/>
      <c r="AZ218" s="255"/>
      <c r="BA218" s="255"/>
    </row>
    <row r="219" spans="2:53" s="243" customFormat="1" ht="140.4" customHeight="1" x14ac:dyDescent="0.3">
      <c r="B219" s="263" t="e">
        <f>IF('Formulario PPGR2'!$G254="","",CONCATENATE('Formulario PPGR2'!$C254,".",'Formulario PPGR2'!$D254,".",'Formulario PPGR2'!$E254,".",'Formulario PPGR2'!$F254))</f>
        <v>#REF!</v>
      </c>
      <c r="C219" s="263" t="e">
        <f>IF('Formulario PPGR2'!$G254="","",'Formulario PPGR1'!#REF!)</f>
        <v>#REF!</v>
      </c>
      <c r="D219" s="263" t="e">
        <f>IF('Formulario PPGR2'!$G254="","",'Formulario PPGR1'!#REF!)</f>
        <v>#REF!</v>
      </c>
      <c r="E219" s="263" t="e">
        <f>IF('Formulario PPGR2'!$G254="","",'Formulario PPGR1'!#REF!)</f>
        <v>#REF!</v>
      </c>
      <c r="F219" s="263" t="e">
        <f>IF('Formulario PPGR2'!$G254="","",'Formulario PPGR1'!#REF!)</f>
        <v>#REF!</v>
      </c>
      <c r="G219" s="233" t="s">
        <v>350</v>
      </c>
      <c r="H219" s="667" t="s">
        <v>892</v>
      </c>
      <c r="I219" s="666" t="s">
        <v>893</v>
      </c>
      <c r="J219" s="698"/>
      <c r="K219" s="698"/>
      <c r="L219" s="698">
        <v>1</v>
      </c>
      <c r="M219" s="698"/>
      <c r="N219" s="698"/>
      <c r="O219" s="698">
        <v>1</v>
      </c>
      <c r="P219" s="698"/>
      <c r="Q219" s="698"/>
      <c r="R219" s="698">
        <v>1</v>
      </c>
      <c r="S219" s="698"/>
      <c r="T219" s="698"/>
      <c r="U219" s="698">
        <v>1</v>
      </c>
      <c r="V219" s="673">
        <f>SUM(Tabla2[[#This Row],[Ene]:[Dic]])</f>
        <v>4</v>
      </c>
      <c r="W219" s="668" t="s">
        <v>381</v>
      </c>
      <c r="X219" s="668" t="s">
        <v>442</v>
      </c>
      <c r="Y219" s="666"/>
      <c r="Z219" s="666" t="s">
        <v>302</v>
      </c>
      <c r="AA219" s="684" t="s">
        <v>891</v>
      </c>
      <c r="AB219" s="255"/>
      <c r="AC219" s="255"/>
      <c r="AD219" s="255"/>
      <c r="AE219" s="255"/>
      <c r="AF219" s="255"/>
      <c r="AG219" s="255"/>
      <c r="AH219" s="255"/>
      <c r="AI219" s="255"/>
      <c r="AJ219" s="255"/>
      <c r="AK219" s="255"/>
      <c r="AL219" s="255"/>
      <c r="AM219" s="255"/>
      <c r="AN219" s="255"/>
      <c r="AO219" s="255"/>
      <c r="AP219" s="255"/>
      <c r="AQ219" s="255"/>
      <c r="AR219" s="255"/>
      <c r="AS219" s="255"/>
      <c r="AT219" s="255"/>
      <c r="AU219" s="255"/>
      <c r="AV219" s="255"/>
      <c r="AW219" s="255"/>
      <c r="AX219" s="255"/>
      <c r="AY219" s="255"/>
      <c r="AZ219" s="255"/>
      <c r="BA219" s="255"/>
    </row>
    <row r="220" spans="2:53" s="243" customFormat="1" ht="93.6" x14ac:dyDescent="0.3">
      <c r="B220" s="263" t="e">
        <f>IF('Formulario PPGR2'!$G255="","",CONCATENATE('Formulario PPGR2'!$C255,".",'Formulario PPGR2'!$D255,".",'Formulario PPGR2'!$E255,".",'Formulario PPGR2'!$F255))</f>
        <v>#REF!</v>
      </c>
      <c r="C220" s="263" t="e">
        <f>IF('Formulario PPGR2'!$G255="","",'Formulario PPGR1'!#REF!)</f>
        <v>#REF!</v>
      </c>
      <c r="D220" s="263" t="e">
        <f>IF('Formulario PPGR2'!$G255="","",'Formulario PPGR1'!#REF!)</f>
        <v>#REF!</v>
      </c>
      <c r="E220" s="263" t="e">
        <f>IF('Formulario PPGR2'!$G255="","",'Formulario PPGR1'!#REF!)</f>
        <v>#REF!</v>
      </c>
      <c r="F220" s="263" t="e">
        <f>IF('Formulario PPGR2'!$G255="","",'Formulario PPGR1'!#REF!)</f>
        <v>#REF!</v>
      </c>
      <c r="G220" s="233" t="s">
        <v>350</v>
      </c>
      <c r="H220" s="667" t="s">
        <v>894</v>
      </c>
      <c r="I220" s="666" t="s">
        <v>895</v>
      </c>
      <c r="J220" s="698"/>
      <c r="K220" s="698"/>
      <c r="L220" s="698"/>
      <c r="M220" s="698"/>
      <c r="N220" s="698"/>
      <c r="O220" s="698">
        <v>1</v>
      </c>
      <c r="P220" s="698"/>
      <c r="Q220" s="698"/>
      <c r="R220" s="698"/>
      <c r="S220" s="698"/>
      <c r="T220" s="698"/>
      <c r="U220" s="698">
        <v>1</v>
      </c>
      <c r="V220" s="673">
        <f>SUM(Tabla2[[#This Row],[Ene]:[Dic]])</f>
        <v>2</v>
      </c>
      <c r="W220" s="668" t="s">
        <v>415</v>
      </c>
      <c r="X220" s="668"/>
      <c r="Y220" s="666" t="s">
        <v>896</v>
      </c>
      <c r="Z220" s="666" t="s">
        <v>302</v>
      </c>
      <c r="AA220" s="684" t="s">
        <v>891</v>
      </c>
      <c r="AB220" s="255"/>
      <c r="AC220" s="255"/>
      <c r="AD220" s="255"/>
      <c r="AE220" s="255"/>
      <c r="AF220" s="255"/>
      <c r="AG220" s="255"/>
      <c r="AH220" s="255"/>
      <c r="AI220" s="255"/>
      <c r="AJ220" s="255"/>
      <c r="AK220" s="255"/>
      <c r="AL220" s="255"/>
      <c r="AM220" s="255"/>
      <c r="AN220" s="255"/>
      <c r="AO220" s="255"/>
      <c r="AP220" s="255"/>
      <c r="AQ220" s="255"/>
      <c r="AR220" s="255"/>
      <c r="AS220" s="255"/>
      <c r="AT220" s="255"/>
      <c r="AU220" s="255"/>
      <c r="AV220" s="255"/>
      <c r="AW220" s="255"/>
      <c r="AX220" s="255"/>
      <c r="AY220" s="255"/>
      <c r="AZ220" s="255"/>
      <c r="BA220" s="255"/>
    </row>
    <row r="221" spans="2:53" s="243" customFormat="1" ht="36" customHeight="1" x14ac:dyDescent="0.25">
      <c r="B221" s="233" t="e">
        <f>IF('Formulario PPGR2'!$G9="","",CONCATENATE('Formulario PPGR2'!$C9,".",'Formulario PPGR2'!$D9,".",'Formulario PPGR2'!$E9,".",'Formulario PPGR2'!$F9))</f>
        <v>#REF!</v>
      </c>
      <c r="C221" s="233"/>
      <c r="D221" s="233" t="e">
        <f>IF('Formulario PPGR2'!$G9="","",'Formulario PPGR1'!#REF!)</f>
        <v>#REF!</v>
      </c>
      <c r="E221" s="233" t="e">
        <f>IF('Formulario PPGR2'!$G9="","",'Formulario PPGR1'!#REF!)</f>
        <v>#REF!</v>
      </c>
      <c r="F221" s="233" t="e">
        <f>IF('Formulario PPGR2'!$G9="","",'Formulario PPGR1'!#REF!)</f>
        <v>#REF!</v>
      </c>
      <c r="G221" s="233" t="s">
        <v>113</v>
      </c>
      <c r="H221" s="667" t="s">
        <v>897</v>
      </c>
      <c r="I221" s="666" t="s">
        <v>898</v>
      </c>
      <c r="J221" s="667"/>
      <c r="K221" s="667"/>
      <c r="L221" s="667"/>
      <c r="M221" s="667">
        <v>1</v>
      </c>
      <c r="N221" s="667"/>
      <c r="O221" s="667"/>
      <c r="P221" s="667"/>
      <c r="Q221" s="667"/>
      <c r="R221" s="667"/>
      <c r="S221" s="667"/>
      <c r="T221" s="667"/>
      <c r="U221" s="667"/>
      <c r="V221" s="673">
        <f>SUM(Tabla2[[#This Row],[Ene]:[Dic]])</f>
        <v>1</v>
      </c>
      <c r="W221" s="668" t="s">
        <v>381</v>
      </c>
      <c r="X221" s="668" t="s">
        <v>497</v>
      </c>
      <c r="Y221" s="669"/>
      <c r="Z221" s="666" t="s">
        <v>117</v>
      </c>
      <c r="AA221" s="662" t="s">
        <v>899</v>
      </c>
      <c r="AB221" s="255"/>
      <c r="AC221" s="255"/>
      <c r="AD221" s="255"/>
      <c r="AE221" s="255"/>
      <c r="AF221" s="255"/>
      <c r="AG221" s="255"/>
      <c r="AH221" s="255"/>
      <c r="AI221" s="255"/>
      <c r="AJ221" s="255"/>
      <c r="AK221" s="255"/>
      <c r="AL221" s="255"/>
      <c r="AM221" s="255"/>
      <c r="AN221" s="255"/>
      <c r="AO221" s="255"/>
      <c r="AP221" s="255"/>
      <c r="AQ221" s="255"/>
      <c r="AR221" s="255"/>
      <c r="AS221" s="255"/>
      <c r="AT221" s="255"/>
      <c r="AU221" s="255"/>
      <c r="AV221" s="255"/>
      <c r="AW221" s="255"/>
      <c r="AX221" s="255"/>
      <c r="AY221" s="255"/>
      <c r="AZ221" s="255"/>
      <c r="BA221" s="255"/>
    </row>
    <row r="222" spans="2:53" s="243" customFormat="1" ht="54" customHeight="1" x14ac:dyDescent="0.25">
      <c r="B222" s="233" t="e">
        <f>IF('Formulario PPGR2'!$G10="","",CONCATENATE('Formulario PPGR2'!$C10,".",'Formulario PPGR2'!$D10,".",'Formulario PPGR2'!$E10,".",'Formulario PPGR2'!$F10))</f>
        <v>#REF!</v>
      </c>
      <c r="C222" s="233"/>
      <c r="D222" s="233" t="e">
        <f>IF('Formulario PPGR2'!$G10="","",'Formulario PPGR1'!#REF!)</f>
        <v>#REF!</v>
      </c>
      <c r="E222" s="233" t="e">
        <f>IF('Formulario PPGR2'!$G10="","",'Formulario PPGR1'!#REF!)</f>
        <v>#REF!</v>
      </c>
      <c r="F222" s="233" t="e">
        <f>IF('Formulario PPGR2'!$G10="","",'Formulario PPGR1'!#REF!)</f>
        <v>#REF!</v>
      </c>
      <c r="G222" s="233" t="s">
        <v>113</v>
      </c>
      <c r="H222" s="667" t="s">
        <v>900</v>
      </c>
      <c r="I222" s="666" t="s">
        <v>901</v>
      </c>
      <c r="J222" s="667"/>
      <c r="K222" s="667"/>
      <c r="L222" s="667"/>
      <c r="M222" s="667"/>
      <c r="N222" s="667"/>
      <c r="O222" s="667"/>
      <c r="P222" s="667"/>
      <c r="Q222" s="667"/>
      <c r="R222" s="667"/>
      <c r="S222" s="667">
        <v>1</v>
      </c>
      <c r="T222" s="667"/>
      <c r="U222" s="667"/>
      <c r="V222" s="673">
        <f>SUM(Tabla2[[#This Row],[Ene]:[Dic]])</f>
        <v>1</v>
      </c>
      <c r="W222" s="668" t="s">
        <v>415</v>
      </c>
      <c r="X222" s="668"/>
      <c r="Y222" s="666" t="s">
        <v>902</v>
      </c>
      <c r="Z222" s="666" t="s">
        <v>117</v>
      </c>
      <c r="AA222" s="662" t="s">
        <v>903</v>
      </c>
      <c r="AB222" s="255"/>
      <c r="AC222" s="255"/>
      <c r="AD222" s="255"/>
      <c r="AE222" s="255"/>
      <c r="AF222" s="255"/>
      <c r="AG222" s="255"/>
      <c r="AH222" s="255"/>
      <c r="AI222" s="255"/>
      <c r="AJ222" s="255"/>
      <c r="AK222" s="255"/>
      <c r="AL222" s="255"/>
      <c r="AM222" s="255"/>
      <c r="AN222" s="255"/>
      <c r="AO222" s="255"/>
      <c r="AP222" s="255"/>
      <c r="AQ222" s="255"/>
      <c r="AR222" s="255"/>
      <c r="AS222" s="255"/>
      <c r="AT222" s="255"/>
      <c r="AU222" s="255"/>
      <c r="AV222" s="255"/>
      <c r="AW222" s="255"/>
      <c r="AX222" s="255"/>
      <c r="AY222" s="255"/>
      <c r="AZ222" s="255"/>
      <c r="BA222" s="255"/>
    </row>
    <row r="223" spans="2:53" s="243" customFormat="1" ht="54" customHeight="1" x14ac:dyDescent="0.25">
      <c r="B223" s="233" t="e">
        <f>IF('Formulario PPGR2'!$G11="","",CONCATENATE('Formulario PPGR2'!$C11,".",'Formulario PPGR2'!$D11,".",'Formulario PPGR2'!$E11,".",'Formulario PPGR2'!$F11))</f>
        <v>#REF!</v>
      </c>
      <c r="C223" s="233"/>
      <c r="D223" s="233" t="e">
        <f>IF('Formulario PPGR2'!$G11="","",'Formulario PPGR1'!#REF!)</f>
        <v>#REF!</v>
      </c>
      <c r="E223" s="233" t="e">
        <f>IF('Formulario PPGR2'!$G11="","",'Formulario PPGR1'!#REF!)</f>
        <v>#REF!</v>
      </c>
      <c r="F223" s="233" t="e">
        <f>IF('Formulario PPGR2'!$G11="","",'Formulario PPGR1'!#REF!)</f>
        <v>#REF!</v>
      </c>
      <c r="G223" s="233" t="s">
        <v>113</v>
      </c>
      <c r="H223" s="667" t="s">
        <v>904</v>
      </c>
      <c r="I223" s="666" t="s">
        <v>905</v>
      </c>
      <c r="J223" s="667">
        <v>1</v>
      </c>
      <c r="K223" s="667">
        <v>1</v>
      </c>
      <c r="L223" s="667">
        <v>1</v>
      </c>
      <c r="M223" s="667"/>
      <c r="N223" s="667"/>
      <c r="O223" s="667"/>
      <c r="P223" s="667"/>
      <c r="Q223" s="667"/>
      <c r="R223" s="667"/>
      <c r="S223" s="667"/>
      <c r="T223" s="667"/>
      <c r="U223" s="667"/>
      <c r="V223" s="673">
        <f>SUM(Tabla2[[#This Row],[Ene]:[Dic]])</f>
        <v>3</v>
      </c>
      <c r="W223" s="668" t="s">
        <v>384</v>
      </c>
      <c r="X223" s="668" t="s">
        <v>415</v>
      </c>
      <c r="Y223" s="666" t="s">
        <v>906</v>
      </c>
      <c r="Z223" s="666" t="s">
        <v>117</v>
      </c>
      <c r="AA223" s="679"/>
      <c r="AB223" s="255"/>
      <c r="AC223" s="255"/>
      <c r="AD223" s="255"/>
      <c r="AE223" s="255"/>
      <c r="AF223" s="255"/>
      <c r="AG223" s="255"/>
      <c r="AH223" s="255"/>
      <c r="AI223" s="255"/>
      <c r="AJ223" s="255"/>
      <c r="AK223" s="255"/>
      <c r="AL223" s="255"/>
      <c r="AM223" s="255"/>
      <c r="AN223" s="255"/>
      <c r="AO223" s="255"/>
      <c r="AP223" s="255"/>
      <c r="AQ223" s="255"/>
      <c r="AR223" s="255"/>
      <c r="AS223" s="255"/>
      <c r="AT223" s="255"/>
      <c r="AU223" s="255"/>
      <c r="AV223" s="255"/>
      <c r="AW223" s="255"/>
      <c r="AX223" s="255"/>
      <c r="AY223" s="255"/>
      <c r="AZ223" s="255"/>
      <c r="BA223" s="255"/>
    </row>
    <row r="224" spans="2:53" s="243" customFormat="1" ht="144" customHeight="1" x14ac:dyDescent="0.25">
      <c r="B224" s="233" t="e">
        <f>IF('Formulario PPGR2'!$G12="","",CONCATENATE('Formulario PPGR2'!$C12,".",'Formulario PPGR2'!$D12,".",'Formulario PPGR2'!$E12,".",'Formulario PPGR2'!$F12))</f>
        <v>#REF!</v>
      </c>
      <c r="C224" s="233"/>
      <c r="D224" s="233" t="e">
        <f>IF('Formulario PPGR2'!$G12="","",'Formulario PPGR1'!#REF!)</f>
        <v>#REF!</v>
      </c>
      <c r="E224" s="233" t="e">
        <f>IF('Formulario PPGR2'!$G12="","",'Formulario PPGR1'!#REF!)</f>
        <v>#REF!</v>
      </c>
      <c r="F224" s="233" t="e">
        <f>IF('Formulario PPGR2'!$G12="","",'Formulario PPGR1'!#REF!)</f>
        <v>#REF!</v>
      </c>
      <c r="G224" s="233" t="s">
        <v>113</v>
      </c>
      <c r="H224" s="667" t="s">
        <v>907</v>
      </c>
      <c r="I224" s="666" t="s">
        <v>908</v>
      </c>
      <c r="J224" s="667"/>
      <c r="K224" s="667"/>
      <c r="L224" s="667"/>
      <c r="M224" s="667">
        <v>1</v>
      </c>
      <c r="N224" s="667"/>
      <c r="O224" s="667"/>
      <c r="P224" s="667">
        <v>1</v>
      </c>
      <c r="Q224" s="667"/>
      <c r="R224" s="667"/>
      <c r="S224" s="667">
        <v>1</v>
      </c>
      <c r="T224" s="667"/>
      <c r="U224" s="667">
        <v>1</v>
      </c>
      <c r="V224" s="673">
        <f>SUM(Tabla2[[#This Row],[Ene]:[Dic]])</f>
        <v>4</v>
      </c>
      <c r="W224" s="668" t="s">
        <v>380</v>
      </c>
      <c r="X224" s="668" t="s">
        <v>415</v>
      </c>
      <c r="Y224" s="666" t="s">
        <v>906</v>
      </c>
      <c r="Z224" s="666" t="s">
        <v>117</v>
      </c>
      <c r="AA224" s="679"/>
      <c r="AB224" s="255"/>
      <c r="AC224" s="255"/>
      <c r="AD224" s="255"/>
      <c r="AE224" s="255"/>
      <c r="AF224" s="255"/>
      <c r="AG224" s="255"/>
      <c r="AH224" s="255"/>
      <c r="AI224" s="255"/>
      <c r="AJ224" s="255"/>
      <c r="AK224" s="255"/>
      <c r="AL224" s="255"/>
      <c r="AM224" s="255"/>
      <c r="AN224" s="255"/>
      <c r="AO224" s="255"/>
      <c r="AP224" s="255"/>
      <c r="AQ224" s="255"/>
      <c r="AR224" s="255"/>
      <c r="AS224" s="255"/>
      <c r="AT224" s="255"/>
      <c r="AU224" s="255"/>
      <c r="AV224" s="255"/>
      <c r="AW224" s="255"/>
      <c r="AX224" s="255"/>
      <c r="AY224" s="255"/>
      <c r="AZ224" s="255"/>
      <c r="BA224" s="255"/>
    </row>
    <row r="225" spans="2:53" s="243" customFormat="1" ht="26.4" customHeight="1" x14ac:dyDescent="0.25">
      <c r="B225" s="233" t="e">
        <f>IF('Formulario PPGR2'!$G13="","",CONCATENATE('Formulario PPGR2'!$C13,".",'Formulario PPGR2'!$D13,".",'Formulario PPGR2'!$E13,".",'Formulario PPGR2'!$F13))</f>
        <v>#REF!</v>
      </c>
      <c r="C225" s="233"/>
      <c r="D225" s="233" t="e">
        <f>IF('Formulario PPGR2'!$G13="","",'Formulario PPGR1'!#REF!)</f>
        <v>#REF!</v>
      </c>
      <c r="E225" s="233" t="e">
        <f>IF('Formulario PPGR2'!$G13="","",'Formulario PPGR1'!#REF!)</f>
        <v>#REF!</v>
      </c>
      <c r="F225" s="233" t="e">
        <f>IF('Formulario PPGR2'!$G13="","",'Formulario PPGR1'!#REF!)</f>
        <v>#REF!</v>
      </c>
      <c r="G225" s="233" t="s">
        <v>120</v>
      </c>
      <c r="H225" s="667" t="s">
        <v>909</v>
      </c>
      <c r="I225" s="666" t="s">
        <v>910</v>
      </c>
      <c r="J225" s="667"/>
      <c r="K225" s="667">
        <v>1</v>
      </c>
      <c r="L225" s="667"/>
      <c r="M225" s="667"/>
      <c r="N225" s="667">
        <v>1</v>
      </c>
      <c r="O225" s="667"/>
      <c r="P225" s="667"/>
      <c r="Q225" s="667">
        <v>1</v>
      </c>
      <c r="R225" s="667"/>
      <c r="S225" s="667"/>
      <c r="T225" s="667">
        <v>1</v>
      </c>
      <c r="U225" s="667"/>
      <c r="V225" s="673">
        <f>SUM(Tabla2[[#This Row],[Ene]:[Dic]])</f>
        <v>4</v>
      </c>
      <c r="W225" s="668" t="s">
        <v>381</v>
      </c>
      <c r="X225" s="668" t="s">
        <v>388</v>
      </c>
      <c r="Y225" s="666"/>
      <c r="Z225" s="666" t="s">
        <v>117</v>
      </c>
      <c r="AA225" s="679"/>
      <c r="AB225" s="255"/>
      <c r="AC225" s="255"/>
      <c r="AD225" s="255"/>
      <c r="AE225" s="255"/>
      <c r="AF225" s="255"/>
      <c r="AG225" s="255"/>
      <c r="AH225" s="255"/>
      <c r="AI225" s="255"/>
      <c r="AJ225" s="255"/>
      <c r="AK225" s="255"/>
      <c r="AL225" s="255"/>
      <c r="AM225" s="255"/>
      <c r="AN225" s="255"/>
      <c r="AO225" s="255"/>
      <c r="AP225" s="255"/>
      <c r="AQ225" s="255"/>
      <c r="AR225" s="255"/>
      <c r="AS225" s="255"/>
      <c r="AT225" s="255"/>
      <c r="AU225" s="255"/>
      <c r="AV225" s="255"/>
      <c r="AW225" s="255"/>
      <c r="AX225" s="255"/>
      <c r="AY225" s="255"/>
      <c r="AZ225" s="255"/>
      <c r="BA225" s="255"/>
    </row>
    <row r="226" spans="2:53" s="243" customFormat="1" ht="26.4" customHeight="1" x14ac:dyDescent="0.25">
      <c r="B226" s="233" t="e">
        <f>IF('Formulario PPGR2'!$G14="","",CONCATENATE('Formulario PPGR2'!$C14,".",'Formulario PPGR2'!$D14,".",'Formulario PPGR2'!$E14,".",'Formulario PPGR2'!$F14))</f>
        <v>#REF!</v>
      </c>
      <c r="C226" s="233"/>
      <c r="D226" s="233" t="e">
        <f>IF('Formulario PPGR2'!$G14="","",'Formulario PPGR1'!#REF!)</f>
        <v>#REF!</v>
      </c>
      <c r="E226" s="233" t="e">
        <f>IF('Formulario PPGR2'!$G14="","",'Formulario PPGR1'!#REF!)</f>
        <v>#REF!</v>
      </c>
      <c r="F226" s="233" t="e">
        <f>IF('Formulario PPGR2'!$G14="","",'Formulario PPGR1'!#REF!)</f>
        <v>#REF!</v>
      </c>
      <c r="G226" s="233" t="s">
        <v>120</v>
      </c>
      <c r="H226" s="667" t="s">
        <v>911</v>
      </c>
      <c r="I226" s="666" t="s">
        <v>912</v>
      </c>
      <c r="J226" s="667"/>
      <c r="K226" s="667">
        <v>1</v>
      </c>
      <c r="L226" s="667"/>
      <c r="M226" s="667"/>
      <c r="N226" s="667">
        <v>1</v>
      </c>
      <c r="O226" s="667"/>
      <c r="P226" s="667"/>
      <c r="Q226" s="667">
        <v>1</v>
      </c>
      <c r="R226" s="667"/>
      <c r="S226" s="667"/>
      <c r="T226" s="667">
        <v>1</v>
      </c>
      <c r="U226" s="667"/>
      <c r="V226" s="673">
        <f>SUM(Tabla2[[#This Row],[Ene]:[Dic]])</f>
        <v>4</v>
      </c>
      <c r="W226" s="668" t="s">
        <v>381</v>
      </c>
      <c r="X226" s="668" t="s">
        <v>388</v>
      </c>
      <c r="Y226" s="666"/>
      <c r="Z226" s="666" t="s">
        <v>117</v>
      </c>
      <c r="AA226" s="679"/>
      <c r="AB226" s="255"/>
      <c r="AC226" s="255"/>
      <c r="AD226" s="255"/>
      <c r="AE226" s="255"/>
      <c r="AF226" s="255"/>
      <c r="AG226" s="255"/>
      <c r="AH226" s="255"/>
      <c r="AI226" s="255"/>
      <c r="AJ226" s="255"/>
      <c r="AK226" s="255"/>
      <c r="AL226" s="255"/>
      <c r="AM226" s="255"/>
      <c r="AN226" s="255"/>
      <c r="AO226" s="255"/>
      <c r="AP226" s="255"/>
      <c r="AQ226" s="255"/>
      <c r="AR226" s="255"/>
      <c r="AS226" s="255"/>
      <c r="AT226" s="255"/>
      <c r="AU226" s="255"/>
      <c r="AV226" s="255"/>
      <c r="AW226" s="255"/>
      <c r="AX226" s="255"/>
      <c r="AY226" s="255"/>
      <c r="AZ226" s="255"/>
      <c r="BA226" s="255"/>
    </row>
    <row r="227" spans="2:53" s="243" customFormat="1" ht="26.4" customHeight="1" x14ac:dyDescent="0.25">
      <c r="B227" s="233" t="str">
        <f>IF('Formulario PPGR2'!$G15="","",CONCATENATE('Formulario PPGR2'!$C15,".",'Formulario PPGR2'!$D15,".",'Formulario PPGR2'!$E15,".",'Formulario PPGR2'!$F15))</f>
        <v>...</v>
      </c>
      <c r="C227" s="233"/>
      <c r="D227" s="233" t="e">
        <f>IF('Formulario PPGR2'!$G15="","",'Formulario PPGR1'!#REF!)</f>
        <v>#REF!</v>
      </c>
      <c r="E227" s="233" t="e">
        <f>IF('Formulario PPGR2'!$G15="","",'Formulario PPGR1'!#REF!)</f>
        <v>#REF!</v>
      </c>
      <c r="F227" s="233" t="e">
        <f>IF('Formulario PPGR2'!$G15="","",'Formulario PPGR1'!#REF!)</f>
        <v>#REF!</v>
      </c>
      <c r="G227" s="233" t="s">
        <v>120</v>
      </c>
      <c r="H227" s="667" t="s">
        <v>913</v>
      </c>
      <c r="I227" s="666" t="s">
        <v>914</v>
      </c>
      <c r="J227" s="667"/>
      <c r="K227" s="667"/>
      <c r="L227" s="667">
        <v>1</v>
      </c>
      <c r="M227" s="667"/>
      <c r="N227" s="667"/>
      <c r="O227" s="667">
        <v>1</v>
      </c>
      <c r="P227" s="667"/>
      <c r="Q227" s="667"/>
      <c r="R227" s="667">
        <v>1</v>
      </c>
      <c r="S227" s="667"/>
      <c r="T227" s="667"/>
      <c r="U227" s="667">
        <v>1</v>
      </c>
      <c r="V227" s="673">
        <f>SUM(Tabla2[[#This Row],[Ene]:[Dic]])</f>
        <v>4</v>
      </c>
      <c r="W227" s="668" t="s">
        <v>381</v>
      </c>
      <c r="X227" s="668" t="s">
        <v>380</v>
      </c>
      <c r="Y227" s="666" t="s">
        <v>915</v>
      </c>
      <c r="Z227" s="666" t="s">
        <v>117</v>
      </c>
      <c r="AA227" s="679"/>
      <c r="AB227" s="255"/>
      <c r="AC227" s="255"/>
      <c r="AD227" s="255"/>
      <c r="AE227" s="255"/>
      <c r="AF227" s="255"/>
      <c r="AG227" s="255"/>
      <c r="AH227" s="255"/>
      <c r="AI227" s="255"/>
      <c r="AJ227" s="255"/>
      <c r="AK227" s="255"/>
      <c r="AL227" s="255"/>
      <c r="AM227" s="255"/>
      <c r="AN227" s="255"/>
      <c r="AO227" s="255"/>
      <c r="AP227" s="255"/>
      <c r="AQ227" s="255"/>
      <c r="AR227" s="255"/>
      <c r="AS227" s="255"/>
      <c r="AT227" s="255"/>
      <c r="AU227" s="255"/>
      <c r="AV227" s="255"/>
      <c r="AW227" s="255"/>
      <c r="AX227" s="255"/>
      <c r="AY227" s="255"/>
      <c r="AZ227" s="255"/>
      <c r="BA227" s="255"/>
    </row>
    <row r="228" spans="2:53" s="243" customFormat="1" ht="39.6" customHeight="1" x14ac:dyDescent="0.25">
      <c r="B228" s="233" t="e">
        <f>IF('Formulario PPGR2'!$G16="","",CONCATENATE('Formulario PPGR2'!$C16,".",'Formulario PPGR2'!$D16,".",'Formulario PPGR2'!$E16,".",'Formulario PPGR2'!$F16))</f>
        <v>#REF!</v>
      </c>
      <c r="C228" s="233"/>
      <c r="D228" s="233" t="e">
        <f>IF('Formulario PPGR2'!$G16="","",'Formulario PPGR1'!#REF!)</f>
        <v>#REF!</v>
      </c>
      <c r="E228" s="233" t="e">
        <f>IF('Formulario PPGR2'!$G16="","",'Formulario PPGR1'!#REF!)</f>
        <v>#REF!</v>
      </c>
      <c r="F228" s="233" t="e">
        <f>IF('Formulario PPGR2'!$G16="","",'Formulario PPGR1'!#REF!)</f>
        <v>#REF!</v>
      </c>
      <c r="G228" s="233" t="s">
        <v>120</v>
      </c>
      <c r="H228" s="667" t="s">
        <v>916</v>
      </c>
      <c r="I228" s="666" t="s">
        <v>917</v>
      </c>
      <c r="J228" s="667"/>
      <c r="K228" s="667"/>
      <c r="L228" s="667">
        <v>1</v>
      </c>
      <c r="M228" s="667"/>
      <c r="N228" s="667"/>
      <c r="O228" s="667"/>
      <c r="P228" s="667"/>
      <c r="Q228" s="667"/>
      <c r="R228" s="667"/>
      <c r="S228" s="667"/>
      <c r="T228" s="667"/>
      <c r="U228" s="667"/>
      <c r="V228" s="673">
        <f>SUM(Tabla2[[#This Row],[Ene]:[Dic]])</f>
        <v>1</v>
      </c>
      <c r="W228" s="668" t="s">
        <v>380</v>
      </c>
      <c r="X228" s="668"/>
      <c r="Y228" s="666"/>
      <c r="Z228" s="666" t="s">
        <v>117</v>
      </c>
      <c r="AA228" s="679"/>
      <c r="AB228" s="255"/>
      <c r="AC228" s="255"/>
      <c r="AD228" s="255"/>
      <c r="AE228" s="255"/>
      <c r="AF228" s="255"/>
      <c r="AG228" s="255"/>
      <c r="AH228" s="255"/>
      <c r="AI228" s="255"/>
      <c r="AJ228" s="255"/>
      <c r="AK228" s="255"/>
      <c r="AL228" s="255"/>
      <c r="AM228" s="255"/>
      <c r="AN228" s="255"/>
      <c r="AO228" s="255"/>
      <c r="AP228" s="255"/>
      <c r="AQ228" s="255"/>
      <c r="AR228" s="255"/>
      <c r="AS228" s="255"/>
      <c r="AT228" s="255"/>
      <c r="AU228" s="255"/>
      <c r="AV228" s="255"/>
      <c r="AW228" s="255"/>
      <c r="AX228" s="255"/>
      <c r="AY228" s="255"/>
      <c r="AZ228" s="255"/>
      <c r="BA228" s="255"/>
    </row>
    <row r="229" spans="2:53" s="243" customFormat="1" ht="36" customHeight="1" x14ac:dyDescent="0.25">
      <c r="B229" s="233" t="e">
        <f>IF('Formulario PPGR2'!$G17="","",CONCATENATE('Formulario PPGR2'!$C17,".",'Formulario PPGR2'!$D17,".",'Formulario PPGR2'!$E17,".",'Formulario PPGR2'!$F17))</f>
        <v>#REF!</v>
      </c>
      <c r="C229" s="233"/>
      <c r="D229" s="233" t="e">
        <f>IF('Formulario PPGR2'!$G17="","",'Formulario PPGR1'!#REF!)</f>
        <v>#REF!</v>
      </c>
      <c r="E229" s="233" t="e">
        <f>IF('Formulario PPGR2'!$G17="","",'Formulario PPGR1'!#REF!)</f>
        <v>#REF!</v>
      </c>
      <c r="F229" s="233" t="e">
        <f>IF('Formulario PPGR2'!$G17="","",'Formulario PPGR1'!#REF!)</f>
        <v>#REF!</v>
      </c>
      <c r="G229" s="233" t="s">
        <v>120</v>
      </c>
      <c r="H229" s="667" t="s">
        <v>918</v>
      </c>
      <c r="I229" s="666" t="s">
        <v>919</v>
      </c>
      <c r="J229" s="667">
        <v>1</v>
      </c>
      <c r="K229" s="667"/>
      <c r="L229" s="667"/>
      <c r="M229" s="667">
        <v>1</v>
      </c>
      <c r="N229" s="667"/>
      <c r="O229" s="667"/>
      <c r="P229" s="667">
        <v>1</v>
      </c>
      <c r="Q229" s="667"/>
      <c r="R229" s="667"/>
      <c r="S229" s="667">
        <v>1</v>
      </c>
      <c r="T229" s="667"/>
      <c r="U229" s="667"/>
      <c r="V229" s="673">
        <f>SUM(Tabla2[[#This Row],[Ene]:[Dic]])</f>
        <v>4</v>
      </c>
      <c r="W229" s="668" t="s">
        <v>381</v>
      </c>
      <c r="X229" s="668" t="s">
        <v>497</v>
      </c>
      <c r="Y229" s="666"/>
      <c r="Z229" s="666" t="s">
        <v>117</v>
      </c>
      <c r="AA229" s="679"/>
      <c r="AB229" s="255"/>
      <c r="AC229" s="255"/>
      <c r="AD229" s="255"/>
      <c r="AE229" s="255"/>
      <c r="AF229" s="255"/>
      <c r="AG229" s="255"/>
      <c r="AH229" s="255"/>
      <c r="AI229" s="255"/>
      <c r="AJ229" s="255"/>
      <c r="AK229" s="255"/>
      <c r="AL229" s="255"/>
      <c r="AM229" s="255"/>
      <c r="AN229" s="255"/>
      <c r="AO229" s="255"/>
      <c r="AP229" s="255"/>
      <c r="AQ229" s="255"/>
      <c r="AR229" s="255"/>
      <c r="AS229" s="255"/>
      <c r="AT229" s="255"/>
      <c r="AU229" s="255"/>
      <c r="AV229" s="255"/>
      <c r="AW229" s="255"/>
      <c r="AX229" s="255"/>
      <c r="AY229" s="255"/>
      <c r="AZ229" s="255"/>
      <c r="BA229" s="255"/>
    </row>
    <row r="230" spans="2:53" s="243" customFormat="1" ht="36" customHeight="1" x14ac:dyDescent="0.25">
      <c r="B230" s="233" t="e">
        <f>IF('Formulario PPGR2'!$G18="","",CONCATENATE('Formulario PPGR2'!$C18,".",'Formulario PPGR2'!$D18,".",'Formulario PPGR2'!$E18,".",'Formulario PPGR2'!$F18))</f>
        <v>#REF!</v>
      </c>
      <c r="C230" s="233"/>
      <c r="D230" s="233" t="e">
        <f>IF('Formulario PPGR2'!$G18="","",'Formulario PPGR1'!#REF!)</f>
        <v>#REF!</v>
      </c>
      <c r="E230" s="233" t="e">
        <f>IF('Formulario PPGR2'!$G18="","",'Formulario PPGR1'!#REF!)</f>
        <v>#REF!</v>
      </c>
      <c r="F230" s="233" t="e">
        <f>IF('Formulario PPGR2'!$G18="","",'Formulario PPGR1'!#REF!)</f>
        <v>#REF!</v>
      </c>
      <c r="G230" s="233" t="s">
        <v>120</v>
      </c>
      <c r="H230" s="667" t="s">
        <v>920</v>
      </c>
      <c r="I230" s="666" t="s">
        <v>921</v>
      </c>
      <c r="J230" s="667"/>
      <c r="K230" s="667"/>
      <c r="L230" s="667">
        <v>1</v>
      </c>
      <c r="M230" s="667"/>
      <c r="N230" s="667"/>
      <c r="O230" s="667">
        <v>1</v>
      </c>
      <c r="P230" s="667"/>
      <c r="Q230" s="667"/>
      <c r="R230" s="667">
        <v>1</v>
      </c>
      <c r="S230" s="667"/>
      <c r="T230" s="667"/>
      <c r="U230" s="667">
        <v>1</v>
      </c>
      <c r="V230" s="673">
        <f>SUM(Tabla2[[#This Row],[Ene]:[Dic]])</f>
        <v>4</v>
      </c>
      <c r="W230" s="668" t="s">
        <v>384</v>
      </c>
      <c r="X230" s="668"/>
      <c r="Y230" s="666"/>
      <c r="Z230" s="666" t="s">
        <v>117</v>
      </c>
      <c r="AA230" s="679"/>
      <c r="AB230" s="255"/>
      <c r="AC230" s="255"/>
      <c r="AD230" s="255"/>
      <c r="AE230" s="255"/>
      <c r="AF230" s="255"/>
      <c r="AG230" s="255"/>
      <c r="AH230" s="255"/>
      <c r="AI230" s="255"/>
      <c r="AJ230" s="255"/>
      <c r="AK230" s="255"/>
      <c r="AL230" s="255"/>
      <c r="AM230" s="255"/>
      <c r="AN230" s="255"/>
      <c r="AO230" s="255"/>
      <c r="AP230" s="255"/>
      <c r="AQ230" s="255"/>
      <c r="AR230" s="255"/>
      <c r="AS230" s="255"/>
      <c r="AT230" s="255"/>
      <c r="AU230" s="255"/>
      <c r="AV230" s="255"/>
      <c r="AW230" s="255"/>
      <c r="AX230" s="255"/>
      <c r="AY230" s="255"/>
      <c r="AZ230" s="255"/>
      <c r="BA230" s="255"/>
    </row>
    <row r="231" spans="2:53" s="243" customFormat="1" ht="54" customHeight="1" x14ac:dyDescent="0.25">
      <c r="B231" s="233" t="e">
        <f>IF('Formulario PPGR2'!$G19="","",CONCATENATE('Formulario PPGR2'!$C19,".",'Formulario PPGR2'!$D19,".",'Formulario PPGR2'!$E19,".",'Formulario PPGR2'!$F19))</f>
        <v>#REF!</v>
      </c>
      <c r="C231" s="233"/>
      <c r="D231" s="233" t="e">
        <f>IF('Formulario PPGR2'!$G19="","",'Formulario PPGR1'!#REF!)</f>
        <v>#REF!</v>
      </c>
      <c r="E231" s="233" t="e">
        <f>IF('Formulario PPGR2'!$G19="","",'Formulario PPGR1'!#REF!)</f>
        <v>#REF!</v>
      </c>
      <c r="F231" s="233" t="e">
        <f>IF('Formulario PPGR2'!$G19="","",'Formulario PPGR1'!#REF!)</f>
        <v>#REF!</v>
      </c>
      <c r="G231" s="233" t="s">
        <v>120</v>
      </c>
      <c r="H231" s="667" t="s">
        <v>922</v>
      </c>
      <c r="I231" s="666" t="s">
        <v>923</v>
      </c>
      <c r="J231" s="667"/>
      <c r="K231" s="667"/>
      <c r="L231" s="667">
        <v>1</v>
      </c>
      <c r="M231" s="667"/>
      <c r="N231" s="667"/>
      <c r="O231" s="667">
        <v>1</v>
      </c>
      <c r="P231" s="667"/>
      <c r="Q231" s="667"/>
      <c r="R231" s="667">
        <v>1</v>
      </c>
      <c r="S231" s="667"/>
      <c r="T231" s="667"/>
      <c r="U231" s="667">
        <v>1</v>
      </c>
      <c r="V231" s="673">
        <f>SUM(Tabla2[[#This Row],[Ene]:[Dic]])</f>
        <v>4</v>
      </c>
      <c r="W231" s="668" t="s">
        <v>380</v>
      </c>
      <c r="X231" s="668"/>
      <c r="Y231" s="666"/>
      <c r="Z231" s="666" t="s">
        <v>117</v>
      </c>
      <c r="AA231" s="679"/>
      <c r="AB231" s="255"/>
      <c r="AC231" s="255"/>
      <c r="AD231" s="255"/>
      <c r="AE231" s="255"/>
      <c r="AF231" s="255"/>
      <c r="AG231" s="255"/>
      <c r="AH231" s="255"/>
      <c r="AI231" s="255"/>
      <c r="AJ231" s="255"/>
      <c r="AK231" s="255"/>
      <c r="AL231" s="255"/>
      <c r="AM231" s="255"/>
      <c r="AN231" s="255"/>
      <c r="AO231" s="255"/>
      <c r="AP231" s="255"/>
      <c r="AQ231" s="255"/>
      <c r="AR231" s="255"/>
      <c r="AS231" s="255"/>
      <c r="AT231" s="255"/>
      <c r="AU231" s="255"/>
      <c r="AV231" s="255"/>
      <c r="AW231" s="255"/>
      <c r="AX231" s="255"/>
      <c r="AY231" s="255"/>
      <c r="AZ231" s="255"/>
      <c r="BA231" s="255"/>
    </row>
    <row r="232" spans="2:53" s="243" customFormat="1" ht="36" customHeight="1" x14ac:dyDescent="0.25">
      <c r="B232" s="233" t="e">
        <f>IF('Formulario PPGR2'!$G20="","",CONCATENATE('Formulario PPGR2'!$C20,".",'Formulario PPGR2'!$D20,".",'Formulario PPGR2'!$E20,".",'Formulario PPGR2'!$F20))</f>
        <v>#REF!</v>
      </c>
      <c r="C232" s="233"/>
      <c r="D232" s="233" t="e">
        <f>IF('Formulario PPGR2'!$G20="","",'Formulario PPGR1'!#REF!)</f>
        <v>#REF!</v>
      </c>
      <c r="E232" s="233" t="e">
        <f>IF('Formulario PPGR2'!$G20="","",'Formulario PPGR1'!#REF!)</f>
        <v>#REF!</v>
      </c>
      <c r="F232" s="233" t="e">
        <f>IF('Formulario PPGR2'!$G20="","",'Formulario PPGR1'!#REF!)</f>
        <v>#REF!</v>
      </c>
      <c r="G232" s="233" t="s">
        <v>120</v>
      </c>
      <c r="H232" s="667" t="s">
        <v>924</v>
      </c>
      <c r="I232" s="666" t="s">
        <v>925</v>
      </c>
      <c r="J232" s="667"/>
      <c r="K232" s="667"/>
      <c r="L232" s="667">
        <v>1</v>
      </c>
      <c r="M232" s="667"/>
      <c r="N232" s="667"/>
      <c r="O232" s="667">
        <v>1</v>
      </c>
      <c r="P232" s="667"/>
      <c r="Q232" s="667"/>
      <c r="R232" s="667">
        <v>1</v>
      </c>
      <c r="S232" s="667"/>
      <c r="T232" s="667"/>
      <c r="U232" s="667">
        <v>1</v>
      </c>
      <c r="V232" s="673">
        <f>SUM(Tabla2[[#This Row],[Ene]:[Dic]])</f>
        <v>4</v>
      </c>
      <c r="W232" s="668" t="s">
        <v>380</v>
      </c>
      <c r="X232" s="668"/>
      <c r="Y232" s="666" t="s">
        <v>926</v>
      </c>
      <c r="Z232" s="666" t="s">
        <v>117</v>
      </c>
      <c r="AA232" s="679"/>
      <c r="AB232" s="255"/>
      <c r="AC232" s="255"/>
      <c r="AD232" s="255"/>
      <c r="AE232" s="255"/>
      <c r="AF232" s="255"/>
      <c r="AG232" s="255"/>
      <c r="AH232" s="255"/>
      <c r="AI232" s="255"/>
      <c r="AJ232" s="255"/>
      <c r="AK232" s="255"/>
      <c r="AL232" s="255"/>
      <c r="AM232" s="255"/>
      <c r="AN232" s="255"/>
      <c r="AO232" s="255"/>
      <c r="AP232" s="255"/>
      <c r="AQ232" s="255"/>
      <c r="AR232" s="255"/>
      <c r="AS232" s="255"/>
      <c r="AT232" s="255"/>
      <c r="AU232" s="255"/>
      <c r="AV232" s="255"/>
      <c r="AW232" s="255"/>
      <c r="AX232" s="255"/>
      <c r="AY232" s="255"/>
      <c r="AZ232" s="255"/>
      <c r="BA232" s="255"/>
    </row>
    <row r="233" spans="2:53" s="243" customFormat="1" ht="26.4" customHeight="1" x14ac:dyDescent="0.25">
      <c r="B233" s="233" t="e">
        <f>IF('Formulario PPGR2'!$G21="","",CONCATENATE('Formulario PPGR2'!$C21,".",'Formulario PPGR2'!$D21,".",'Formulario PPGR2'!$E21,".",'Formulario PPGR2'!$F21))</f>
        <v>#REF!</v>
      </c>
      <c r="C233" s="233"/>
      <c r="D233" s="233" t="e">
        <f>IF('Formulario PPGR2'!$G21="","",'Formulario PPGR1'!#REF!)</f>
        <v>#REF!</v>
      </c>
      <c r="E233" s="233" t="e">
        <f>IF('Formulario PPGR2'!$G21="","",'Formulario PPGR1'!#REF!)</f>
        <v>#REF!</v>
      </c>
      <c r="F233" s="233" t="e">
        <f>IF('Formulario PPGR2'!$G21="","",'Formulario PPGR1'!#REF!)</f>
        <v>#REF!</v>
      </c>
      <c r="G233" s="233" t="s">
        <v>120</v>
      </c>
      <c r="H233" s="667" t="s">
        <v>927</v>
      </c>
      <c r="I233" s="666" t="s">
        <v>928</v>
      </c>
      <c r="J233" s="667"/>
      <c r="K233" s="667"/>
      <c r="L233" s="667">
        <v>1</v>
      </c>
      <c r="M233" s="667"/>
      <c r="N233" s="667"/>
      <c r="O233" s="667">
        <v>1</v>
      </c>
      <c r="P233" s="667"/>
      <c r="Q233" s="667"/>
      <c r="R233" s="667">
        <v>1</v>
      </c>
      <c r="S233" s="667"/>
      <c r="T233" s="667"/>
      <c r="U233" s="667">
        <v>1</v>
      </c>
      <c r="V233" s="673">
        <f>SUM(Tabla2[[#This Row],[Ene]:[Dic]])</f>
        <v>4</v>
      </c>
      <c r="W233" s="668" t="s">
        <v>380</v>
      </c>
      <c r="X233" s="668"/>
      <c r="Y233" s="666" t="s">
        <v>926</v>
      </c>
      <c r="Z233" s="666" t="s">
        <v>117</v>
      </c>
      <c r="AA233" s="679"/>
      <c r="AB233" s="255"/>
      <c r="AC233" s="255"/>
      <c r="AD233" s="255"/>
      <c r="AE233" s="255"/>
      <c r="AF233" s="255"/>
      <c r="AG233" s="255"/>
      <c r="AH233" s="255"/>
      <c r="AI233" s="255"/>
      <c r="AJ233" s="255"/>
      <c r="AK233" s="255"/>
      <c r="AL233" s="255"/>
      <c r="AM233" s="255"/>
      <c r="AN233" s="255"/>
      <c r="AO233" s="255"/>
      <c r="AP233" s="255"/>
      <c r="AQ233" s="255"/>
      <c r="AR233" s="255"/>
      <c r="AS233" s="255"/>
      <c r="AT233" s="255"/>
      <c r="AU233" s="255"/>
      <c r="AV233" s="255"/>
      <c r="AW233" s="255"/>
      <c r="AX233" s="255"/>
      <c r="AY233" s="255"/>
      <c r="AZ233" s="255"/>
      <c r="BA233" s="255"/>
    </row>
    <row r="234" spans="2:53" s="243" customFormat="1" ht="54" customHeight="1" x14ac:dyDescent="0.25">
      <c r="B234" s="233" t="e">
        <f>IF('Formulario PPGR2'!$G41="","",CONCATENATE('Formulario PPGR2'!$C41,".",'Formulario PPGR2'!$D41,".",'Formulario PPGR2'!$E41,".",'Formulario PPGR2'!$F41))</f>
        <v>#REF!</v>
      </c>
      <c r="C234" s="233"/>
      <c r="D234" s="233" t="e">
        <f>IF('Formulario PPGR2'!$G41="","",'Formulario PPGR1'!#REF!)</f>
        <v>#REF!</v>
      </c>
      <c r="E234" s="233" t="e">
        <f>IF('Formulario PPGR2'!$G41="","",'Formulario PPGR1'!#REF!)</f>
        <v>#REF!</v>
      </c>
      <c r="F234" s="233" t="e">
        <f>IF('Formulario PPGR2'!$G41="","",'Formulario PPGR1'!#REF!)</f>
        <v>#REF!</v>
      </c>
      <c r="G234" s="233" t="s">
        <v>139</v>
      </c>
      <c r="H234" s="667" t="s">
        <v>929</v>
      </c>
      <c r="I234" s="666" t="s">
        <v>930</v>
      </c>
      <c r="J234" s="667"/>
      <c r="K234" s="667"/>
      <c r="L234" s="667"/>
      <c r="M234" s="667"/>
      <c r="N234" s="667">
        <v>1</v>
      </c>
      <c r="O234" s="667"/>
      <c r="P234" s="667"/>
      <c r="Q234" s="667"/>
      <c r="R234" s="667"/>
      <c r="S234" s="667"/>
      <c r="T234" s="667">
        <v>1</v>
      </c>
      <c r="U234" s="667"/>
      <c r="V234" s="673">
        <f>SUM(Tabla2[[#This Row],[Ene]:[Dic]])</f>
        <v>2</v>
      </c>
      <c r="W234" s="668" t="s">
        <v>381</v>
      </c>
      <c r="X234" s="668" t="s">
        <v>388</v>
      </c>
      <c r="Y234" s="666"/>
      <c r="Z234" s="666" t="s">
        <v>117</v>
      </c>
      <c r="AA234" s="679"/>
      <c r="AB234" s="255"/>
      <c r="AC234" s="255"/>
      <c r="AD234" s="255"/>
      <c r="AE234" s="255"/>
      <c r="AF234" s="255"/>
      <c r="AG234" s="255"/>
      <c r="AH234" s="255"/>
      <c r="AI234" s="255"/>
      <c r="AJ234" s="255"/>
      <c r="AK234" s="255"/>
      <c r="AL234" s="255"/>
      <c r="AM234" s="255"/>
      <c r="AN234" s="255"/>
      <c r="AO234" s="255"/>
      <c r="AP234" s="255"/>
      <c r="AQ234" s="255"/>
      <c r="AR234" s="255"/>
      <c r="AS234" s="255"/>
      <c r="AT234" s="255"/>
      <c r="AU234" s="255"/>
      <c r="AV234" s="255"/>
      <c r="AW234" s="255"/>
      <c r="AX234" s="255"/>
      <c r="AY234" s="255"/>
      <c r="AZ234" s="255"/>
      <c r="BA234" s="255"/>
    </row>
    <row r="235" spans="2:53" s="243" customFormat="1" ht="54" customHeight="1" x14ac:dyDescent="0.25">
      <c r="B235" s="233" t="e">
        <f>IF('Formulario PPGR2'!#REF!="","",CONCATENATE('Formulario PPGR2'!#REF!,".",'Formulario PPGR2'!#REF!,".",'Formulario PPGR2'!#REF!,".",'Formulario PPGR2'!#REF!))</f>
        <v>#REF!</v>
      </c>
      <c r="C235" s="233"/>
      <c r="D235" s="233" t="e">
        <f>IF('Formulario PPGR2'!#REF!="","",'Formulario PPGR1'!#REF!)</f>
        <v>#REF!</v>
      </c>
      <c r="E235" s="233" t="e">
        <f>IF('Formulario PPGR2'!#REF!="","",'Formulario PPGR1'!#REF!)</f>
        <v>#REF!</v>
      </c>
      <c r="F235" s="233" t="e">
        <f>IF('Formulario PPGR2'!#REF!="","",'Formulario PPGR1'!#REF!)</f>
        <v>#REF!</v>
      </c>
      <c r="G235" s="233" t="s">
        <v>139</v>
      </c>
      <c r="H235" s="667" t="s">
        <v>931</v>
      </c>
      <c r="I235" s="666" t="s">
        <v>932</v>
      </c>
      <c r="J235" s="667"/>
      <c r="K235" s="667"/>
      <c r="L235" s="667"/>
      <c r="M235" s="667"/>
      <c r="N235" s="667"/>
      <c r="O235" s="667">
        <v>1</v>
      </c>
      <c r="P235" s="667"/>
      <c r="Q235" s="667"/>
      <c r="R235" s="667"/>
      <c r="S235" s="667"/>
      <c r="T235" s="667"/>
      <c r="U235" s="667">
        <v>1</v>
      </c>
      <c r="V235" s="673">
        <f>SUM(Tabla2[[#This Row],[Ene]:[Dic]])</f>
        <v>2</v>
      </c>
      <c r="W235" s="668" t="s">
        <v>380</v>
      </c>
      <c r="X235" s="668"/>
      <c r="Y235" s="666"/>
      <c r="Z235" s="666" t="s">
        <v>117</v>
      </c>
      <c r="AA235" s="679"/>
      <c r="AB235" s="255"/>
      <c r="AC235" s="255"/>
      <c r="AD235" s="255"/>
      <c r="AE235" s="255"/>
      <c r="AF235" s="255"/>
      <c r="AG235" s="255"/>
      <c r="AH235" s="255"/>
      <c r="AI235" s="255"/>
      <c r="AJ235" s="255"/>
      <c r="AK235" s="255"/>
      <c r="AL235" s="255"/>
      <c r="AM235" s="255"/>
      <c r="AN235" s="255"/>
      <c r="AO235" s="255"/>
      <c r="AP235" s="255"/>
      <c r="AQ235" s="255"/>
      <c r="AR235" s="255"/>
      <c r="AS235" s="255"/>
      <c r="AT235" s="255"/>
      <c r="AU235" s="255"/>
      <c r="AV235" s="255"/>
      <c r="AW235" s="255"/>
      <c r="AX235" s="255"/>
      <c r="AY235" s="255"/>
      <c r="AZ235" s="255"/>
      <c r="BA235" s="255"/>
    </row>
    <row r="236" spans="2:53" s="243" customFormat="1" ht="36" customHeight="1" x14ac:dyDescent="0.25">
      <c r="B236" s="233" t="e">
        <f>IF('Formulario PPGR2'!$G42="","",CONCATENATE('Formulario PPGR2'!$C42,".",'Formulario PPGR2'!$D42,".",'Formulario PPGR2'!$E42,".",'Formulario PPGR2'!$F42))</f>
        <v>#REF!</v>
      </c>
      <c r="C236" s="233"/>
      <c r="D236" s="233" t="e">
        <f>IF('Formulario PPGR2'!$G42="","",'Formulario PPGR1'!#REF!)</f>
        <v>#REF!</v>
      </c>
      <c r="E236" s="233" t="e">
        <f>IF('Formulario PPGR2'!$G42="","",'Formulario PPGR1'!#REF!)</f>
        <v>#REF!</v>
      </c>
      <c r="F236" s="233" t="e">
        <f>IF('Formulario PPGR2'!$G42="","",'Formulario PPGR1'!#REF!)</f>
        <v>#REF!</v>
      </c>
      <c r="G236" s="233" t="s">
        <v>139</v>
      </c>
      <c r="H236" s="667" t="s">
        <v>933</v>
      </c>
      <c r="I236" s="666" t="s">
        <v>934</v>
      </c>
      <c r="J236" s="667"/>
      <c r="K236" s="667"/>
      <c r="L236" s="667">
        <v>1</v>
      </c>
      <c r="M236" s="667"/>
      <c r="N236" s="667"/>
      <c r="O236" s="667">
        <v>1</v>
      </c>
      <c r="P236" s="667"/>
      <c r="Q236" s="667"/>
      <c r="R236" s="667">
        <v>1</v>
      </c>
      <c r="S236" s="667"/>
      <c r="T236" s="667"/>
      <c r="U236" s="667">
        <v>1</v>
      </c>
      <c r="V236" s="673">
        <f>SUM(Tabla2[[#This Row],[Ene]:[Dic]])</f>
        <v>4</v>
      </c>
      <c r="W236" s="668" t="s">
        <v>384</v>
      </c>
      <c r="X236" s="668" t="s">
        <v>381</v>
      </c>
      <c r="Y236" s="666"/>
      <c r="Z236" s="666" t="s">
        <v>117</v>
      </c>
      <c r="AA236" s="679"/>
      <c r="AB236" s="255"/>
      <c r="AC236" s="255"/>
      <c r="AD236" s="255"/>
      <c r="AE236" s="255"/>
      <c r="AF236" s="255"/>
      <c r="AG236" s="255"/>
      <c r="AH236" s="255"/>
      <c r="AI236" s="255"/>
      <c r="AJ236" s="255"/>
      <c r="AK236" s="255"/>
      <c r="AL236" s="255"/>
      <c r="AM236" s="255"/>
      <c r="AN236" s="255"/>
      <c r="AO236" s="255"/>
      <c r="AP236" s="255"/>
      <c r="AQ236" s="255"/>
      <c r="AR236" s="255"/>
      <c r="AS236" s="255"/>
      <c r="AT236" s="255"/>
      <c r="AU236" s="255"/>
      <c r="AV236" s="255"/>
      <c r="AW236" s="255"/>
      <c r="AX236" s="255"/>
      <c r="AY236" s="255"/>
      <c r="AZ236" s="255"/>
      <c r="BA236" s="255"/>
    </row>
    <row r="237" spans="2:53" s="243" customFormat="1" ht="109.2" customHeight="1" x14ac:dyDescent="0.25">
      <c r="B237" s="233" t="e">
        <f>IF('Formulario PPGR2'!$G43="","",CONCATENATE('Formulario PPGR2'!$C43,".",'Formulario PPGR2'!$D43,".",'Formulario PPGR2'!$E43,".",'Formulario PPGR2'!$F43))</f>
        <v>#REF!</v>
      </c>
      <c r="C237" s="233"/>
      <c r="D237" s="233" t="e">
        <f>IF('Formulario PPGR2'!$G43="","",'Formulario PPGR1'!#REF!)</f>
        <v>#REF!</v>
      </c>
      <c r="E237" s="233" t="e">
        <f>IF('Formulario PPGR2'!$G43="","",'Formulario PPGR1'!#REF!)</f>
        <v>#REF!</v>
      </c>
      <c r="F237" s="233" t="e">
        <f>IF('Formulario PPGR2'!$G43="","",'Formulario PPGR1'!#REF!)</f>
        <v>#REF!</v>
      </c>
      <c r="G237" s="233" t="s">
        <v>139</v>
      </c>
      <c r="H237" s="667" t="s">
        <v>935</v>
      </c>
      <c r="I237" s="666" t="s">
        <v>936</v>
      </c>
      <c r="J237" s="667"/>
      <c r="K237" s="667"/>
      <c r="L237" s="667"/>
      <c r="M237" s="667"/>
      <c r="N237" s="667"/>
      <c r="O237" s="667">
        <v>1</v>
      </c>
      <c r="P237" s="667"/>
      <c r="Q237" s="667"/>
      <c r="R237" s="667"/>
      <c r="S237" s="667"/>
      <c r="T237" s="667"/>
      <c r="U237" s="667">
        <v>1</v>
      </c>
      <c r="V237" s="673">
        <f>SUM(Tabla2[[#This Row],[Ene]:[Dic]])</f>
        <v>2</v>
      </c>
      <c r="W237" s="668" t="s">
        <v>380</v>
      </c>
      <c r="X237" s="668"/>
      <c r="Y237" s="666"/>
      <c r="Z237" s="666" t="s">
        <v>117</v>
      </c>
      <c r="AA237" s="679"/>
      <c r="AB237" s="255"/>
      <c r="AC237" s="255"/>
      <c r="AD237" s="255"/>
      <c r="AE237" s="255"/>
      <c r="AF237" s="255"/>
      <c r="AG237" s="255"/>
      <c r="AH237" s="255"/>
      <c r="AI237" s="255"/>
      <c r="AJ237" s="255"/>
      <c r="AK237" s="255"/>
      <c r="AL237" s="255"/>
      <c r="AM237" s="255"/>
      <c r="AN237" s="255"/>
      <c r="AO237" s="255"/>
      <c r="AP237" s="255"/>
      <c r="AQ237" s="255"/>
      <c r="AR237" s="255"/>
      <c r="AS237" s="255"/>
      <c r="AT237" s="255"/>
      <c r="AU237" s="255"/>
      <c r="AV237" s="255"/>
      <c r="AW237" s="255"/>
      <c r="AX237" s="255"/>
      <c r="AY237" s="255"/>
      <c r="AZ237" s="255"/>
      <c r="BA237" s="255"/>
    </row>
    <row r="238" spans="2:53" s="243" customFormat="1" ht="109.2" customHeight="1" x14ac:dyDescent="0.25">
      <c r="B238" s="233" t="e">
        <f>IF('Formulario PPGR2'!$G44="","",CONCATENATE('Formulario PPGR2'!$C44,".",'Formulario PPGR2'!$D44,".",'Formulario PPGR2'!$E44,".",'Formulario PPGR2'!$F44))</f>
        <v>#REF!</v>
      </c>
      <c r="C238" s="233"/>
      <c r="D238" s="233" t="e">
        <f>IF('Formulario PPGR2'!$G44="","",'Formulario PPGR1'!#REF!)</f>
        <v>#REF!</v>
      </c>
      <c r="E238" s="233" t="e">
        <f>IF('Formulario PPGR2'!$G44="","",'Formulario PPGR1'!#REF!)</f>
        <v>#REF!</v>
      </c>
      <c r="F238" s="233" t="e">
        <f>IF('Formulario PPGR2'!$G44="","",'Formulario PPGR1'!#REF!)</f>
        <v>#REF!</v>
      </c>
      <c r="G238" s="233" t="s">
        <v>139</v>
      </c>
      <c r="H238" s="667" t="s">
        <v>937</v>
      </c>
      <c r="I238" s="666" t="s">
        <v>938</v>
      </c>
      <c r="J238" s="667"/>
      <c r="K238" s="667"/>
      <c r="L238" s="667"/>
      <c r="M238" s="667"/>
      <c r="N238" s="667"/>
      <c r="O238" s="667">
        <v>1</v>
      </c>
      <c r="P238" s="667"/>
      <c r="Q238" s="667"/>
      <c r="R238" s="667"/>
      <c r="S238" s="667"/>
      <c r="T238" s="667"/>
      <c r="U238" s="667">
        <v>1</v>
      </c>
      <c r="V238" s="673">
        <f>SUM(Tabla2[[#This Row],[Ene]:[Dic]])</f>
        <v>2</v>
      </c>
      <c r="W238" s="668" t="s">
        <v>380</v>
      </c>
      <c r="X238" s="668"/>
      <c r="Y238" s="666"/>
      <c r="Z238" s="666" t="s">
        <v>117</v>
      </c>
      <c r="AA238" s="679"/>
      <c r="AB238" s="255"/>
      <c r="AC238" s="255"/>
      <c r="AD238" s="255"/>
      <c r="AE238" s="255"/>
      <c r="AF238" s="255"/>
      <c r="AG238" s="255"/>
      <c r="AH238" s="255"/>
      <c r="AI238" s="255"/>
      <c r="AJ238" s="255"/>
      <c r="AK238" s="255"/>
      <c r="AL238" s="255"/>
      <c r="AM238" s="255"/>
      <c r="AN238" s="255"/>
      <c r="AO238" s="255"/>
      <c r="AP238" s="255"/>
      <c r="AQ238" s="255"/>
      <c r="AR238" s="255"/>
      <c r="AS238" s="255"/>
      <c r="AT238" s="255"/>
      <c r="AU238" s="255"/>
      <c r="AV238" s="255"/>
      <c r="AW238" s="255"/>
      <c r="AX238" s="255"/>
      <c r="AY238" s="255"/>
      <c r="AZ238" s="255"/>
      <c r="BA238" s="255"/>
    </row>
    <row r="239" spans="2:53" s="243" customFormat="1" ht="109.2" customHeight="1" x14ac:dyDescent="0.25">
      <c r="B239" s="233" t="e">
        <f>IF('Formulario PPGR2'!$G45="","",CONCATENATE('Formulario PPGR2'!$C45,".",'Formulario PPGR2'!$D45,".",'Formulario PPGR2'!$E45,".",'Formulario PPGR2'!$F45))</f>
        <v>#REF!</v>
      </c>
      <c r="C239" s="233"/>
      <c r="D239" s="233" t="e">
        <f>IF('Formulario PPGR2'!$G45="","",'Formulario PPGR1'!#REF!)</f>
        <v>#REF!</v>
      </c>
      <c r="E239" s="233" t="e">
        <f>IF('Formulario PPGR2'!$G45="","",'Formulario PPGR1'!#REF!)</f>
        <v>#REF!</v>
      </c>
      <c r="F239" s="233" t="e">
        <f>IF('Formulario PPGR2'!$G45="","",'Formulario PPGR1'!#REF!)</f>
        <v>#REF!</v>
      </c>
      <c r="G239" s="233" t="s">
        <v>157</v>
      </c>
      <c r="H239" s="667" t="s">
        <v>939</v>
      </c>
      <c r="I239" s="666" t="s">
        <v>940</v>
      </c>
      <c r="J239" s="667"/>
      <c r="K239" s="667"/>
      <c r="L239" s="667">
        <v>1</v>
      </c>
      <c r="M239" s="667"/>
      <c r="N239" s="667"/>
      <c r="O239" s="667">
        <v>1</v>
      </c>
      <c r="P239" s="667"/>
      <c r="Q239" s="667"/>
      <c r="R239" s="667">
        <v>1</v>
      </c>
      <c r="S239" s="667"/>
      <c r="T239" s="667"/>
      <c r="U239" s="667">
        <v>1</v>
      </c>
      <c r="V239" s="673">
        <f>SUM(Tabla2[[#This Row],[Ene]:[Dic]])</f>
        <v>4</v>
      </c>
      <c r="W239" s="668" t="s">
        <v>380</v>
      </c>
      <c r="X239" s="670"/>
      <c r="Y239" s="666" t="s">
        <v>926</v>
      </c>
      <c r="Z239" s="666" t="s">
        <v>117</v>
      </c>
      <c r="AA239" s="679"/>
      <c r="AB239" s="255"/>
      <c r="AC239" s="255"/>
      <c r="AD239" s="255"/>
      <c r="AE239" s="255"/>
      <c r="AF239" s="255"/>
      <c r="AG239" s="255"/>
      <c r="AH239" s="255"/>
      <c r="AI239" s="255"/>
      <c r="AJ239" s="255"/>
      <c r="AK239" s="255"/>
      <c r="AL239" s="255"/>
      <c r="AM239" s="255"/>
      <c r="AN239" s="255"/>
      <c r="AO239" s="255"/>
      <c r="AP239" s="255"/>
      <c r="AQ239" s="255"/>
      <c r="AR239" s="255"/>
      <c r="AS239" s="255"/>
      <c r="AT239" s="255"/>
      <c r="AU239" s="255"/>
      <c r="AV239" s="255"/>
      <c r="AW239" s="255"/>
      <c r="AX239" s="255"/>
      <c r="AY239" s="255"/>
      <c r="AZ239" s="255"/>
      <c r="BA239" s="255"/>
    </row>
    <row r="240" spans="2:53" s="243" customFormat="1" ht="109.2" customHeight="1" x14ac:dyDescent="0.25">
      <c r="B240" s="233" t="e">
        <f>IF('Formulario PPGR2'!$G53="","",CONCATENATE('Formulario PPGR2'!$C53,".",'Formulario PPGR2'!$D53,".",'Formulario PPGR2'!$E53,".",'Formulario PPGR2'!$F53))</f>
        <v>#REF!</v>
      </c>
      <c r="C240" s="233"/>
      <c r="D240" s="233" t="e">
        <f>IF('Formulario PPGR2'!$G53="","",'Formulario PPGR1'!#REF!)</f>
        <v>#REF!</v>
      </c>
      <c r="E240" s="233" t="e">
        <f>IF('Formulario PPGR2'!$G53="","",'Formulario PPGR1'!#REF!)</f>
        <v>#REF!</v>
      </c>
      <c r="F240" s="233" t="e">
        <f>IF('Formulario PPGR2'!$G53="","",'Formulario PPGR1'!#REF!)</f>
        <v>#REF!</v>
      </c>
      <c r="G240" s="233" t="s">
        <v>167</v>
      </c>
      <c r="H240" s="667" t="s">
        <v>941</v>
      </c>
      <c r="I240" s="666" t="s">
        <v>942</v>
      </c>
      <c r="J240" s="667"/>
      <c r="K240" s="667"/>
      <c r="L240" s="667"/>
      <c r="M240" s="667">
        <v>1</v>
      </c>
      <c r="N240" s="667"/>
      <c r="O240" s="667"/>
      <c r="P240" s="667">
        <v>1</v>
      </c>
      <c r="Q240" s="667"/>
      <c r="R240" s="667"/>
      <c r="S240" s="667">
        <v>1</v>
      </c>
      <c r="T240" s="667"/>
      <c r="U240" s="667"/>
      <c r="V240" s="673">
        <f>SUM(Tabla2[[#This Row],[Ene]:[Dic]])</f>
        <v>3</v>
      </c>
      <c r="W240" s="668" t="s">
        <v>380</v>
      </c>
      <c r="X240" s="670"/>
      <c r="Y240" s="666" t="s">
        <v>926</v>
      </c>
      <c r="Z240" s="666" t="s">
        <v>117</v>
      </c>
      <c r="AA240" s="679"/>
      <c r="AB240" s="255"/>
      <c r="AC240" s="255"/>
      <c r="AD240" s="255"/>
      <c r="AE240" s="255"/>
      <c r="AF240" s="255"/>
      <c r="AG240" s="255"/>
      <c r="AH240" s="255"/>
      <c r="AI240" s="255"/>
      <c r="AJ240" s="255"/>
      <c r="AK240" s="255"/>
      <c r="AL240" s="255"/>
      <c r="AM240" s="255"/>
      <c r="AN240" s="255"/>
      <c r="AO240" s="255"/>
      <c r="AP240" s="255"/>
      <c r="AQ240" s="255"/>
      <c r="AR240" s="255"/>
      <c r="AS240" s="255"/>
      <c r="AT240" s="255"/>
      <c r="AU240" s="255"/>
      <c r="AV240" s="255"/>
      <c r="AW240" s="255"/>
      <c r="AX240" s="255"/>
      <c r="AY240" s="255"/>
      <c r="AZ240" s="255"/>
      <c r="BA240" s="255"/>
    </row>
    <row r="241" spans="2:53" s="243" customFormat="1" ht="109.2" customHeight="1" x14ac:dyDescent="0.25">
      <c r="B241" s="233" t="e">
        <f>IF('Formulario PPGR2'!$G54="","",CONCATENATE('Formulario PPGR2'!$C54,".",'Formulario PPGR2'!$D54,".",'Formulario PPGR2'!$E54,".",'Formulario PPGR2'!$F54))</f>
        <v>#REF!</v>
      </c>
      <c r="C241" s="233"/>
      <c r="D241" s="233" t="e">
        <f>IF('Formulario PPGR2'!$G54="","",'Formulario PPGR1'!#REF!)</f>
        <v>#REF!</v>
      </c>
      <c r="E241" s="233" t="e">
        <f>IF('Formulario PPGR2'!$G54="","",'Formulario PPGR1'!#REF!)</f>
        <v>#REF!</v>
      </c>
      <c r="F241" s="233" t="e">
        <f>IF('Formulario PPGR2'!$G54="","",'Formulario PPGR1'!#REF!)</f>
        <v>#REF!</v>
      </c>
      <c r="G241" s="233" t="s">
        <v>167</v>
      </c>
      <c r="H241" s="667" t="s">
        <v>943</v>
      </c>
      <c r="I241" s="666" t="s">
        <v>944</v>
      </c>
      <c r="J241" s="667"/>
      <c r="K241" s="667"/>
      <c r="L241" s="667">
        <v>1</v>
      </c>
      <c r="M241" s="667"/>
      <c r="N241" s="667"/>
      <c r="O241" s="667">
        <v>1</v>
      </c>
      <c r="P241" s="667"/>
      <c r="Q241" s="667"/>
      <c r="R241" s="667">
        <v>1</v>
      </c>
      <c r="S241" s="667"/>
      <c r="T241" s="667"/>
      <c r="U241" s="667">
        <v>1</v>
      </c>
      <c r="V241" s="673">
        <f>SUM(Tabla2[[#This Row],[Ene]:[Dic]])</f>
        <v>4</v>
      </c>
      <c r="W241" s="668" t="s">
        <v>380</v>
      </c>
      <c r="X241" s="670"/>
      <c r="Y241" s="666" t="s">
        <v>926</v>
      </c>
      <c r="Z241" s="666" t="s">
        <v>117</v>
      </c>
      <c r="AA241" s="679"/>
      <c r="AB241" s="255"/>
      <c r="AC241" s="255"/>
      <c r="AD241" s="255"/>
      <c r="AE241" s="255"/>
      <c r="AF241" s="255"/>
      <c r="AG241" s="255"/>
      <c r="AH241" s="255"/>
      <c r="AI241" s="255"/>
      <c r="AJ241" s="255"/>
      <c r="AK241" s="255"/>
      <c r="AL241" s="255"/>
      <c r="AM241" s="255"/>
      <c r="AN241" s="255"/>
      <c r="AO241" s="255"/>
      <c r="AP241" s="255"/>
      <c r="AQ241" s="255"/>
      <c r="AR241" s="255"/>
      <c r="AS241" s="255"/>
      <c r="AT241" s="255"/>
      <c r="AU241" s="255"/>
      <c r="AV241" s="255"/>
      <c r="AW241" s="255"/>
      <c r="AX241" s="255"/>
      <c r="AY241" s="255"/>
      <c r="AZ241" s="255"/>
      <c r="BA241" s="255"/>
    </row>
    <row r="242" spans="2:53" s="243" customFormat="1" ht="109.2" customHeight="1" x14ac:dyDescent="0.25">
      <c r="B242" s="233" t="e">
        <f>IF('Formulario PPGR2'!$G70="","",CONCATENATE('Formulario PPGR2'!$C70,".",'Formulario PPGR2'!$D70,".",'Formulario PPGR2'!$E70,".",'Formulario PPGR2'!$F70))</f>
        <v>#REF!</v>
      </c>
      <c r="C242" s="233"/>
      <c r="D242" s="233" t="e">
        <f>IF('Formulario PPGR2'!$G70="","",'Formulario PPGR1'!#REF!)</f>
        <v>#REF!</v>
      </c>
      <c r="E242" s="233" t="e">
        <f>IF('Formulario PPGR2'!$G70="","",'Formulario PPGR1'!#REF!)</f>
        <v>#REF!</v>
      </c>
      <c r="F242" s="233" t="e">
        <f>IF('Formulario PPGR2'!$G70="","",'Formulario PPGR1'!#REF!)</f>
        <v>#REF!</v>
      </c>
      <c r="G242" s="233" t="s">
        <v>573</v>
      </c>
      <c r="H242" s="667" t="s">
        <v>945</v>
      </c>
      <c r="I242" s="666" t="s">
        <v>946</v>
      </c>
      <c r="J242" s="667"/>
      <c r="K242" s="667"/>
      <c r="L242" s="667">
        <v>1</v>
      </c>
      <c r="M242" s="667"/>
      <c r="N242" s="667"/>
      <c r="O242" s="667">
        <v>1</v>
      </c>
      <c r="P242" s="667"/>
      <c r="Q242" s="667"/>
      <c r="R242" s="667">
        <v>1</v>
      </c>
      <c r="S242" s="667"/>
      <c r="T242" s="667"/>
      <c r="U242" s="667">
        <v>1</v>
      </c>
      <c r="V242" s="673">
        <f>SUM(Tabla2[[#This Row],[Ene]:[Dic]])</f>
        <v>4</v>
      </c>
      <c r="W242" s="668" t="s">
        <v>380</v>
      </c>
      <c r="X242" s="668"/>
      <c r="Y242" s="666"/>
      <c r="Z242" s="666" t="s">
        <v>117</v>
      </c>
      <c r="AA242" s="679"/>
      <c r="AB242" s="255"/>
      <c r="AC242" s="255"/>
      <c r="AD242" s="255"/>
      <c r="AE242" s="255"/>
      <c r="AF242" s="255"/>
      <c r="AG242" s="255"/>
      <c r="AH242" s="255"/>
      <c r="AI242" s="255"/>
      <c r="AJ242" s="255"/>
      <c r="AK242" s="255"/>
      <c r="AL242" s="255"/>
      <c r="AM242" s="255"/>
      <c r="AN242" s="255"/>
      <c r="AO242" s="255"/>
      <c r="AP242" s="255"/>
      <c r="AQ242" s="255"/>
      <c r="AR242" s="255"/>
      <c r="AS242" s="255"/>
      <c r="AT242" s="255"/>
      <c r="AU242" s="255"/>
      <c r="AV242" s="255"/>
      <c r="AW242" s="255"/>
      <c r="AX242" s="255"/>
      <c r="AY242" s="255"/>
      <c r="AZ242" s="255"/>
      <c r="BA242" s="255"/>
    </row>
    <row r="243" spans="2:53" s="243" customFormat="1" ht="109.2" customHeight="1" x14ac:dyDescent="0.25">
      <c r="B243" s="233" t="e">
        <f>IF('Formulario PPGR2'!$G89="","",CONCATENATE('Formulario PPGR2'!$C89,".",'Formulario PPGR2'!$D89,".",'Formulario PPGR2'!$E89,".",'Formulario PPGR2'!$F89))</f>
        <v>#REF!</v>
      </c>
      <c r="C243" s="233"/>
      <c r="D243" s="233" t="e">
        <f>IF('Formulario PPGR2'!$G89="","",'Formulario PPGR1'!#REF!)</f>
        <v>#REF!</v>
      </c>
      <c r="E243" s="233" t="e">
        <f>IF('Formulario PPGR2'!$G89="","",'Formulario PPGR1'!#REF!)</f>
        <v>#REF!</v>
      </c>
      <c r="F243" s="233" t="e">
        <f>IF('Formulario PPGR2'!$G89="","",'Formulario PPGR1'!#REF!)</f>
        <v>#REF!</v>
      </c>
      <c r="G243" s="233" t="s">
        <v>213</v>
      </c>
      <c r="H243" s="667" t="s">
        <v>947</v>
      </c>
      <c r="I243" s="666" t="s">
        <v>948</v>
      </c>
      <c r="J243" s="667"/>
      <c r="K243" s="667"/>
      <c r="L243" s="667"/>
      <c r="M243" s="667">
        <v>1</v>
      </c>
      <c r="N243" s="667"/>
      <c r="O243" s="667"/>
      <c r="P243" s="667"/>
      <c r="Q243" s="667">
        <v>1</v>
      </c>
      <c r="R243" s="667"/>
      <c r="S243" s="667"/>
      <c r="T243" s="667"/>
      <c r="U243" s="667"/>
      <c r="V243" s="673">
        <f>SUM(Tabla2[[#This Row],[Ene]:[Dic]])</f>
        <v>2</v>
      </c>
      <c r="W243" s="668" t="s">
        <v>381</v>
      </c>
      <c r="X243" s="668" t="s">
        <v>497</v>
      </c>
      <c r="Y243" s="666"/>
      <c r="Z243" s="666" t="s">
        <v>117</v>
      </c>
      <c r="AA243" s="679"/>
      <c r="AB243" s="255"/>
      <c r="AC243" s="255"/>
      <c r="AD243" s="255"/>
      <c r="AE243" s="255"/>
      <c r="AF243" s="255"/>
      <c r="AG243" s="255"/>
      <c r="AH243" s="255"/>
      <c r="AI243" s="255"/>
      <c r="AJ243" s="255"/>
      <c r="AK243" s="255"/>
      <c r="AL243" s="255"/>
      <c r="AM243" s="255"/>
      <c r="AN243" s="255"/>
      <c r="AO243" s="255"/>
      <c r="AP243" s="255"/>
      <c r="AQ243" s="255"/>
      <c r="AR243" s="255"/>
      <c r="AS243" s="255"/>
      <c r="AT243" s="255"/>
      <c r="AU243" s="255"/>
      <c r="AV243" s="255"/>
      <c r="AW243" s="255"/>
      <c r="AX243" s="255"/>
      <c r="AY243" s="255"/>
      <c r="AZ243" s="255"/>
      <c r="BA243" s="255"/>
    </row>
    <row r="244" spans="2:53" s="243" customFormat="1" ht="36" x14ac:dyDescent="0.3">
      <c r="B244" s="263" t="e">
        <f>IF('Formulario PPGR2'!$G149="","",CONCATENATE('Formulario PPGR2'!$C149,".",'Formulario PPGR2'!$D149,".",'Formulario PPGR2'!$E149,".",'Formulario PPGR2'!$F149))</f>
        <v>#REF!</v>
      </c>
      <c r="C244" s="263"/>
      <c r="D244" s="263" t="e">
        <f>IF('Formulario PPGR2'!$G149="","",'Formulario PPGR1'!#REF!)</f>
        <v>#REF!</v>
      </c>
      <c r="E244" s="263" t="e">
        <f>IF('Formulario PPGR2'!$G149="","",'Formulario PPGR1'!#REF!)</f>
        <v>#REF!</v>
      </c>
      <c r="F244" s="263" t="e">
        <f>IF('Formulario PPGR2'!$G149="","",'Formulario PPGR1'!#REF!)</f>
        <v>#REF!</v>
      </c>
      <c r="G244" s="233" t="s">
        <v>246</v>
      </c>
      <c r="H244" s="667" t="s">
        <v>949</v>
      </c>
      <c r="I244" s="666" t="s">
        <v>950</v>
      </c>
      <c r="J244" s="698"/>
      <c r="K244" s="698"/>
      <c r="L244" s="698">
        <v>1</v>
      </c>
      <c r="M244" s="698"/>
      <c r="N244" s="698"/>
      <c r="O244" s="698">
        <v>1</v>
      </c>
      <c r="P244" s="698"/>
      <c r="Q244" s="698"/>
      <c r="R244" s="698">
        <v>1</v>
      </c>
      <c r="S244" s="698"/>
      <c r="T244" s="698"/>
      <c r="U244" s="698">
        <v>1</v>
      </c>
      <c r="V244" s="673">
        <f>SUM(Tabla2[[#This Row],[Ene]:[Dic]])</f>
        <v>4</v>
      </c>
      <c r="W244" s="668" t="s">
        <v>384</v>
      </c>
      <c r="X244" s="668"/>
      <c r="Y244" s="666"/>
      <c r="Z244" s="666" t="s">
        <v>117</v>
      </c>
      <c r="AA244" s="680"/>
      <c r="AB244" s="255"/>
      <c r="AC244" s="255"/>
      <c r="AD244" s="255"/>
      <c r="AE244" s="255"/>
      <c r="AF244" s="255"/>
      <c r="AG244" s="255"/>
      <c r="AH244" s="255"/>
      <c r="AI244" s="255"/>
      <c r="AJ244" s="255"/>
      <c r="AK244" s="255"/>
      <c r="AL244" s="255"/>
      <c r="AM244" s="255"/>
      <c r="AN244" s="255"/>
      <c r="AO244" s="255"/>
      <c r="AP244" s="255"/>
      <c r="AQ244" s="255"/>
      <c r="AR244" s="255"/>
      <c r="AS244" s="255"/>
      <c r="AT244" s="255"/>
      <c r="AU244" s="255"/>
      <c r="AV244" s="255"/>
      <c r="AW244" s="255"/>
      <c r="AX244" s="255"/>
      <c r="AY244" s="255"/>
      <c r="AZ244" s="255"/>
      <c r="BA244" s="255"/>
    </row>
    <row r="245" spans="2:53" s="243" customFormat="1" ht="36" x14ac:dyDescent="0.3">
      <c r="B245" s="263" t="e">
        <f>IF('Formulario PPGR2'!$G150="","",CONCATENATE('Formulario PPGR2'!$C150,".",'Formulario PPGR2'!$D150,".",'Formulario PPGR2'!$E150,".",'Formulario PPGR2'!$F150))</f>
        <v>#REF!</v>
      </c>
      <c r="C245" s="263"/>
      <c r="D245" s="263" t="e">
        <f>IF('Formulario PPGR2'!$G150="","",'Formulario PPGR1'!#REF!)</f>
        <v>#REF!</v>
      </c>
      <c r="E245" s="263" t="e">
        <f>IF('Formulario PPGR2'!$G150="","",'Formulario PPGR1'!#REF!)</f>
        <v>#REF!</v>
      </c>
      <c r="F245" s="263" t="e">
        <f>IF('Formulario PPGR2'!$G150="","",'Formulario PPGR1'!#REF!)</f>
        <v>#REF!</v>
      </c>
      <c r="G245" s="233" t="s">
        <v>246</v>
      </c>
      <c r="H245" s="667" t="s">
        <v>951</v>
      </c>
      <c r="I245" s="666" t="s">
        <v>952</v>
      </c>
      <c r="J245" s="698"/>
      <c r="K245" s="698">
        <v>1</v>
      </c>
      <c r="L245" s="698"/>
      <c r="M245" s="698">
        <v>1</v>
      </c>
      <c r="N245" s="698"/>
      <c r="O245" s="698">
        <v>1</v>
      </c>
      <c r="P245" s="698"/>
      <c r="Q245" s="698">
        <v>1</v>
      </c>
      <c r="R245" s="698"/>
      <c r="S245" s="698">
        <v>1</v>
      </c>
      <c r="T245" s="698"/>
      <c r="U245" s="698">
        <v>1</v>
      </c>
      <c r="V245" s="673">
        <f>SUM(Tabla2[[#This Row],[Ene]:[Dic]])</f>
        <v>6</v>
      </c>
      <c r="W245" s="668" t="s">
        <v>442</v>
      </c>
      <c r="X245" s="668" t="s">
        <v>380</v>
      </c>
      <c r="Y245" s="666"/>
      <c r="Z245" s="666" t="s">
        <v>117</v>
      </c>
      <c r="AA245" s="680"/>
      <c r="AB245" s="255"/>
      <c r="AC245" s="255"/>
      <c r="AD245" s="255"/>
      <c r="AE245" s="255"/>
      <c r="AF245" s="255"/>
      <c r="AG245" s="255"/>
      <c r="AH245" s="255"/>
      <c r="AI245" s="255"/>
      <c r="AJ245" s="255"/>
      <c r="AK245" s="255"/>
      <c r="AL245" s="255"/>
      <c r="AM245" s="255"/>
      <c r="AN245" s="255"/>
      <c r="AO245" s="255"/>
      <c r="AP245" s="255"/>
      <c r="AQ245" s="255"/>
      <c r="AR245" s="255"/>
      <c r="AS245" s="255"/>
      <c r="AT245" s="255"/>
      <c r="AU245" s="255"/>
      <c r="AV245" s="255"/>
      <c r="AW245" s="255"/>
      <c r="AX245" s="255"/>
      <c r="AY245" s="255"/>
      <c r="AZ245" s="255"/>
      <c r="BA245" s="255"/>
    </row>
    <row r="246" spans="2:53" s="243" customFormat="1" ht="36" x14ac:dyDescent="0.3">
      <c r="B246" s="263" t="e">
        <f>IF('Formulario PPGR2'!$G162="","",CONCATENATE('Formulario PPGR2'!$C162,".",'Formulario PPGR2'!$D162,".",'Formulario PPGR2'!$E162,".",'Formulario PPGR2'!$F162))</f>
        <v>#REF!</v>
      </c>
      <c r="C246" s="263"/>
      <c r="D246" s="263" t="e">
        <f>IF('Formulario PPGR2'!$G162="","",'Formulario PPGR1'!#REF!)</f>
        <v>#REF!</v>
      </c>
      <c r="E246" s="263" t="e">
        <f>IF('Formulario PPGR2'!$G162="","",'Formulario PPGR1'!#REF!)</f>
        <v>#REF!</v>
      </c>
      <c r="F246" s="263" t="e">
        <f>IF('Formulario PPGR2'!$G162="","",'Formulario PPGR1'!#REF!)</f>
        <v>#REF!</v>
      </c>
      <c r="G246" s="233" t="s">
        <v>263</v>
      </c>
      <c r="H246" s="667" t="s">
        <v>953</v>
      </c>
      <c r="I246" s="666" t="s">
        <v>954</v>
      </c>
      <c r="J246" s="698"/>
      <c r="K246" s="698"/>
      <c r="L246" s="698">
        <v>1</v>
      </c>
      <c r="M246" s="698"/>
      <c r="N246" s="698"/>
      <c r="O246" s="698">
        <v>1</v>
      </c>
      <c r="P246" s="698"/>
      <c r="Q246" s="698"/>
      <c r="R246" s="698">
        <v>1</v>
      </c>
      <c r="S246" s="698"/>
      <c r="T246" s="698"/>
      <c r="U246" s="698">
        <v>1</v>
      </c>
      <c r="V246" s="673">
        <f>SUM(Tabla2[[#This Row],[Ene]:[Dic]])</f>
        <v>4</v>
      </c>
      <c r="W246" s="668" t="s">
        <v>415</v>
      </c>
      <c r="X246" s="668"/>
      <c r="Y246" s="666" t="s">
        <v>955</v>
      </c>
      <c r="Z246" s="666" t="s">
        <v>117</v>
      </c>
      <c r="AA246" s="680"/>
      <c r="AB246" s="255"/>
      <c r="AC246" s="255"/>
      <c r="AD246" s="255"/>
      <c r="AE246" s="255"/>
      <c r="AF246" s="255"/>
      <c r="AG246" s="255"/>
      <c r="AH246" s="255"/>
      <c r="AI246" s="255"/>
      <c r="AJ246" s="255"/>
      <c r="AK246" s="255"/>
      <c r="AL246" s="255"/>
      <c r="AM246" s="255"/>
      <c r="AN246" s="255"/>
      <c r="AO246" s="255"/>
      <c r="AP246" s="255"/>
      <c r="AQ246" s="255"/>
      <c r="AR246" s="255"/>
      <c r="AS246" s="255"/>
      <c r="AT246" s="255"/>
      <c r="AU246" s="255"/>
      <c r="AV246" s="255"/>
      <c r="AW246" s="255"/>
      <c r="AX246" s="255"/>
      <c r="AY246" s="255"/>
      <c r="AZ246" s="255"/>
      <c r="BA246" s="255"/>
    </row>
    <row r="247" spans="2:53" s="243" customFormat="1" ht="54" x14ac:dyDescent="0.3">
      <c r="B247" s="263" t="e">
        <f>IF('Formulario PPGR2'!$G163="","",CONCATENATE('Formulario PPGR2'!$C163,".",'Formulario PPGR2'!$D163,".",'Formulario PPGR2'!$E163,".",'Formulario PPGR2'!$F163))</f>
        <v>#REF!</v>
      </c>
      <c r="C247" s="263"/>
      <c r="D247" s="263" t="e">
        <f>IF('Formulario PPGR2'!$G163="","",'Formulario PPGR1'!#REF!)</f>
        <v>#REF!</v>
      </c>
      <c r="E247" s="263" t="e">
        <f>IF('Formulario PPGR2'!$G163="","",'Formulario PPGR1'!#REF!)</f>
        <v>#REF!</v>
      </c>
      <c r="F247" s="263" t="e">
        <f>IF('Formulario PPGR2'!$G163="","",'Formulario PPGR1'!#REF!)</f>
        <v>#REF!</v>
      </c>
      <c r="G247" s="233" t="s">
        <v>263</v>
      </c>
      <c r="H247" s="667" t="s">
        <v>956</v>
      </c>
      <c r="I247" s="666" t="s">
        <v>957</v>
      </c>
      <c r="J247" s="698"/>
      <c r="K247" s="698"/>
      <c r="L247" s="698">
        <v>1</v>
      </c>
      <c r="M247" s="698"/>
      <c r="N247" s="698"/>
      <c r="O247" s="698">
        <v>1</v>
      </c>
      <c r="P247" s="698"/>
      <c r="Q247" s="698"/>
      <c r="R247" s="698">
        <v>1</v>
      </c>
      <c r="S247" s="698"/>
      <c r="T247" s="698"/>
      <c r="U247" s="698">
        <v>1</v>
      </c>
      <c r="V247" s="673">
        <f>SUM(Tabla2[[#This Row],[Ene]:[Dic]])</f>
        <v>4</v>
      </c>
      <c r="W247" s="668" t="s">
        <v>380</v>
      </c>
      <c r="X247" s="668"/>
      <c r="Y247" s="666" t="s">
        <v>958</v>
      </c>
      <c r="Z247" s="666" t="s">
        <v>117</v>
      </c>
      <c r="AA247" s="680"/>
      <c r="AB247" s="255"/>
      <c r="AC247" s="255"/>
      <c r="AD247" s="255"/>
      <c r="AE247" s="255"/>
      <c r="AF247" s="255"/>
      <c r="AG247" s="255"/>
      <c r="AH247" s="255"/>
      <c r="AI247" s="255"/>
      <c r="AJ247" s="255"/>
      <c r="AK247" s="255"/>
      <c r="AL247" s="255"/>
      <c r="AM247" s="255"/>
      <c r="AN247" s="255"/>
      <c r="AO247" s="255"/>
      <c r="AP247" s="255"/>
      <c r="AQ247" s="255"/>
      <c r="AR247" s="255"/>
      <c r="AS247" s="255"/>
      <c r="AT247" s="255"/>
      <c r="AU247" s="255"/>
      <c r="AV247" s="255"/>
      <c r="AW247" s="255"/>
      <c r="AX247" s="255"/>
      <c r="AY247" s="255"/>
      <c r="AZ247" s="255"/>
      <c r="BA247" s="255"/>
    </row>
    <row r="248" spans="2:53" s="243" customFormat="1" ht="54" x14ac:dyDescent="0.3">
      <c r="B248" s="263" t="e">
        <f>IF('Formulario PPGR2'!$G169="","",CONCATENATE('Formulario PPGR2'!$C169,".",'Formulario PPGR2'!$D169,".",'Formulario PPGR2'!$E169,".",'Formulario PPGR2'!$F169))</f>
        <v>#REF!</v>
      </c>
      <c r="C248" s="263"/>
      <c r="D248" s="263" t="e">
        <f>IF('Formulario PPGR2'!$G169="","",'Formulario PPGR1'!#REF!)</f>
        <v>#REF!</v>
      </c>
      <c r="E248" s="263" t="e">
        <f>IF('Formulario PPGR2'!$G169="","",'Formulario PPGR1'!#REF!)</f>
        <v>#REF!</v>
      </c>
      <c r="F248" s="263" t="e">
        <f>IF('Formulario PPGR2'!$G169="","",'Formulario PPGR1'!#REF!)</f>
        <v>#REF!</v>
      </c>
      <c r="G248" s="233" t="s">
        <v>266</v>
      </c>
      <c r="H248" s="667" t="s">
        <v>959</v>
      </c>
      <c r="I248" s="666" t="s">
        <v>960</v>
      </c>
      <c r="J248" s="698">
        <v>1</v>
      </c>
      <c r="K248" s="698">
        <v>1</v>
      </c>
      <c r="L248" s="698">
        <v>1</v>
      </c>
      <c r="M248" s="698">
        <v>1</v>
      </c>
      <c r="N248" s="698">
        <v>1</v>
      </c>
      <c r="O248" s="698">
        <v>1</v>
      </c>
      <c r="P248" s="698">
        <v>1</v>
      </c>
      <c r="Q248" s="698">
        <v>1</v>
      </c>
      <c r="R248" s="698">
        <v>1</v>
      </c>
      <c r="S248" s="698">
        <v>1</v>
      </c>
      <c r="T248" s="698">
        <v>1</v>
      </c>
      <c r="U248" s="698">
        <v>1</v>
      </c>
      <c r="V248" s="673">
        <f>SUM(Tabla2[[#This Row],[Ene]:[Dic]])</f>
        <v>12</v>
      </c>
      <c r="W248" s="668" t="s">
        <v>384</v>
      </c>
      <c r="X248" s="668"/>
      <c r="Y248" s="666"/>
      <c r="Z248" s="666" t="s">
        <v>117</v>
      </c>
      <c r="AA248" s="680"/>
      <c r="AB248" s="255"/>
      <c r="AC248" s="255"/>
      <c r="AD248" s="255"/>
      <c r="AE248" s="255"/>
      <c r="AF248" s="255"/>
      <c r="AG248" s="255"/>
      <c r="AH248" s="255"/>
      <c r="AI248" s="255"/>
      <c r="AJ248" s="255"/>
      <c r="AK248" s="255"/>
      <c r="AL248" s="255"/>
      <c r="AM248" s="255"/>
      <c r="AN248" s="255"/>
      <c r="AO248" s="255"/>
      <c r="AP248" s="255"/>
      <c r="AQ248" s="255"/>
      <c r="AR248" s="255"/>
      <c r="AS248" s="255"/>
      <c r="AT248" s="255"/>
      <c r="AU248" s="255"/>
      <c r="AV248" s="255"/>
      <c r="AW248" s="255"/>
      <c r="AX248" s="255"/>
      <c r="AY248" s="255"/>
      <c r="AZ248" s="255"/>
      <c r="BA248" s="255"/>
    </row>
    <row r="249" spans="2:53" s="243" customFormat="1" ht="36" x14ac:dyDescent="0.3">
      <c r="B249" s="263" t="e">
        <f>IF('Formulario PPGR2'!$G173="","",CONCATENATE('Formulario PPGR2'!$C173,".",'Formulario PPGR2'!$D173,".",'Formulario PPGR2'!$E173,".",'Formulario PPGR2'!$F173))</f>
        <v>#REF!</v>
      </c>
      <c r="C249" s="263"/>
      <c r="D249" s="263" t="e">
        <f>IF('Formulario PPGR2'!$G173="","",'Formulario PPGR1'!#REF!)</f>
        <v>#REF!</v>
      </c>
      <c r="E249" s="263" t="e">
        <f>IF('Formulario PPGR2'!$G173="","",'Formulario PPGR1'!#REF!)</f>
        <v>#REF!</v>
      </c>
      <c r="F249" s="263" t="e">
        <f>IF('Formulario PPGR2'!$G173="","",'Formulario PPGR1'!#REF!)</f>
        <v>#REF!</v>
      </c>
      <c r="G249" s="233" t="s">
        <v>269</v>
      </c>
      <c r="H249" s="667" t="s">
        <v>961</v>
      </c>
      <c r="I249" s="666" t="s">
        <v>962</v>
      </c>
      <c r="J249" s="698"/>
      <c r="K249" s="698"/>
      <c r="L249" s="698"/>
      <c r="M249" s="698"/>
      <c r="N249" s="698"/>
      <c r="O249" s="698">
        <v>1</v>
      </c>
      <c r="P249" s="698"/>
      <c r="Q249" s="698"/>
      <c r="R249" s="698"/>
      <c r="S249" s="698"/>
      <c r="T249" s="698">
        <v>1</v>
      </c>
      <c r="U249" s="698"/>
      <c r="V249" s="673">
        <f>SUM(Tabla2[[#This Row],[Ene]:[Dic]])</f>
        <v>2</v>
      </c>
      <c r="W249" s="668" t="s">
        <v>384</v>
      </c>
      <c r="X249" s="668"/>
      <c r="Y249" s="666"/>
      <c r="Z249" s="666" t="s">
        <v>117</v>
      </c>
      <c r="AA249" s="680"/>
      <c r="AB249" s="255"/>
      <c r="AC249" s="255"/>
      <c r="AD249" s="255"/>
      <c r="AE249" s="255"/>
      <c r="AF249" s="255"/>
      <c r="AG249" s="255"/>
      <c r="AH249" s="255"/>
      <c r="AI249" s="255"/>
      <c r="AJ249" s="255"/>
      <c r="AK249" s="255"/>
      <c r="AL249" s="255"/>
      <c r="AM249" s="255"/>
      <c r="AN249" s="255"/>
      <c r="AO249" s="255"/>
      <c r="AP249" s="255"/>
      <c r="AQ249" s="255"/>
      <c r="AR249" s="255"/>
      <c r="AS249" s="255"/>
      <c r="AT249" s="255"/>
      <c r="AU249" s="255"/>
      <c r="AV249" s="255"/>
      <c r="AW249" s="255"/>
      <c r="AX249" s="255"/>
      <c r="AY249" s="255"/>
      <c r="AZ249" s="255"/>
      <c r="BA249" s="255"/>
    </row>
    <row r="250" spans="2:53" s="243" customFormat="1" ht="72" x14ac:dyDescent="0.3">
      <c r="B250" s="263" t="e">
        <f>IF('Formulario PPGR2'!$G211="","",CONCATENATE('Formulario PPGR2'!$C211,".",'Formulario PPGR2'!$D211,".",'Formulario PPGR2'!$E211,".",'Formulario PPGR2'!$F211))</f>
        <v>#REF!</v>
      </c>
      <c r="C250" s="263"/>
      <c r="D250" s="263" t="e">
        <f>IF('Formulario PPGR2'!$G211="","",'Formulario PPGR1'!#REF!)</f>
        <v>#REF!</v>
      </c>
      <c r="E250" s="263" t="e">
        <f>IF('Formulario PPGR2'!$G211="","",'Formulario PPGR1'!#REF!)</f>
        <v>#REF!</v>
      </c>
      <c r="F250" s="263" t="e">
        <f>IF('Formulario PPGR2'!$G211="","",'Formulario PPGR1'!#REF!)</f>
        <v>#REF!</v>
      </c>
      <c r="G250" s="233" t="s">
        <v>303</v>
      </c>
      <c r="H250" s="667" t="s">
        <v>963</v>
      </c>
      <c r="I250" s="666" t="s">
        <v>964</v>
      </c>
      <c r="J250" s="698">
        <v>1</v>
      </c>
      <c r="K250" s="698"/>
      <c r="L250" s="698"/>
      <c r="M250" s="698"/>
      <c r="N250" s="698"/>
      <c r="O250" s="698"/>
      <c r="P250" s="698"/>
      <c r="Q250" s="698"/>
      <c r="R250" s="698"/>
      <c r="S250" s="698"/>
      <c r="T250" s="698"/>
      <c r="U250" s="698"/>
      <c r="V250" s="673">
        <f>SUM(Tabla2[[#This Row],[Ene]:[Dic]])</f>
        <v>1</v>
      </c>
      <c r="W250" s="668" t="s">
        <v>442</v>
      </c>
      <c r="X250" s="668" t="s">
        <v>381</v>
      </c>
      <c r="Y250" s="666"/>
      <c r="Z250" s="666" t="s">
        <v>117</v>
      </c>
      <c r="AA250" s="680"/>
      <c r="AB250" s="255"/>
      <c r="AC250" s="255"/>
      <c r="AD250" s="255"/>
      <c r="AE250" s="255"/>
      <c r="AF250" s="255"/>
      <c r="AG250" s="255"/>
      <c r="AH250" s="255"/>
      <c r="AI250" s="255"/>
      <c r="AJ250" s="255"/>
      <c r="AK250" s="255"/>
      <c r="AL250" s="255"/>
      <c r="AM250" s="255"/>
      <c r="AN250" s="255"/>
      <c r="AO250" s="255"/>
      <c r="AP250" s="255"/>
      <c r="AQ250" s="255"/>
      <c r="AR250" s="255"/>
      <c r="AS250" s="255"/>
      <c r="AT250" s="255"/>
      <c r="AU250" s="255"/>
      <c r="AV250" s="255"/>
      <c r="AW250" s="255"/>
      <c r="AX250" s="255"/>
      <c r="AY250" s="255"/>
      <c r="AZ250" s="255"/>
      <c r="BA250" s="255"/>
    </row>
    <row r="251" spans="2:53" s="243" customFormat="1" ht="36" x14ac:dyDescent="0.3">
      <c r="B251" s="263" t="e">
        <f>IF('Formulario PPGR2'!$G212="","",CONCATENATE('Formulario PPGR2'!$C212,".",'Formulario PPGR2'!$D212,".",'Formulario PPGR2'!$E212,".",'Formulario PPGR2'!$F212))</f>
        <v>#REF!</v>
      </c>
      <c r="C251" s="263"/>
      <c r="D251" s="263" t="e">
        <f>IF('Formulario PPGR2'!$G212="","",'Formulario PPGR1'!#REF!)</f>
        <v>#REF!</v>
      </c>
      <c r="E251" s="263" t="e">
        <f>IF('Formulario PPGR2'!$G212="","",'Formulario PPGR1'!#REF!)</f>
        <v>#REF!</v>
      </c>
      <c r="F251" s="263" t="e">
        <f>IF('Formulario PPGR2'!$G212="","",'Formulario PPGR1'!#REF!)</f>
        <v>#REF!</v>
      </c>
      <c r="G251" s="233" t="s">
        <v>303</v>
      </c>
      <c r="H251" s="667" t="s">
        <v>965</v>
      </c>
      <c r="I251" s="666" t="s">
        <v>966</v>
      </c>
      <c r="J251" s="698"/>
      <c r="K251" s="698"/>
      <c r="L251" s="698"/>
      <c r="M251" s="698">
        <v>1</v>
      </c>
      <c r="N251" s="698"/>
      <c r="O251" s="698"/>
      <c r="P251" s="698">
        <v>1</v>
      </c>
      <c r="Q251" s="698"/>
      <c r="R251" s="698"/>
      <c r="S251" s="698">
        <v>1</v>
      </c>
      <c r="T251" s="698"/>
      <c r="U251" s="698">
        <v>1</v>
      </c>
      <c r="V251" s="673">
        <f>SUM(Tabla2[[#This Row],[Ene]:[Dic]])</f>
        <v>4</v>
      </c>
      <c r="W251" s="668" t="s">
        <v>380</v>
      </c>
      <c r="X251" s="668" t="s">
        <v>442</v>
      </c>
      <c r="Y251" s="666"/>
      <c r="Z251" s="666" t="s">
        <v>117</v>
      </c>
      <c r="AA251" s="680"/>
      <c r="AB251" s="255"/>
      <c r="AC251" s="255"/>
      <c r="AD251" s="255"/>
      <c r="AE251" s="255"/>
      <c r="AF251" s="255"/>
      <c r="AG251" s="255"/>
      <c r="AH251" s="255"/>
      <c r="AI251" s="255"/>
      <c r="AJ251" s="255"/>
      <c r="AK251" s="255"/>
      <c r="AL251" s="255"/>
      <c r="AM251" s="255"/>
      <c r="AN251" s="255"/>
      <c r="AO251" s="255"/>
      <c r="AP251" s="255"/>
      <c r="AQ251" s="255"/>
      <c r="AR251" s="255"/>
      <c r="AS251" s="255"/>
      <c r="AT251" s="255"/>
      <c r="AU251" s="255"/>
      <c r="AV251" s="255"/>
      <c r="AW251" s="255"/>
      <c r="AX251" s="255"/>
      <c r="AY251" s="255"/>
      <c r="AZ251" s="255"/>
      <c r="BA251" s="255"/>
    </row>
    <row r="252" spans="2:53" s="243" customFormat="1" ht="144" x14ac:dyDescent="0.3">
      <c r="B252" s="263" t="e">
        <f>IF('Formulario PPGR2'!$G256="","",CONCATENATE('Formulario PPGR2'!$C256,".",'Formulario PPGR2'!$D256,".",'Formulario PPGR2'!$E256,".",'Formulario PPGR2'!$F256))</f>
        <v>#REF!</v>
      </c>
      <c r="C252" s="263" t="e">
        <f>IF('Formulario PPGR2'!$G256="","",'Formulario PPGR1'!#REF!)</f>
        <v>#REF!</v>
      </c>
      <c r="D252" s="263" t="e">
        <f>IF('Formulario PPGR2'!$G256="","",'Formulario PPGR1'!#REF!)</f>
        <v>#REF!</v>
      </c>
      <c r="E252" s="263" t="e">
        <f>IF('Formulario PPGR2'!$G256="","",'Formulario PPGR1'!#REF!)</f>
        <v>#REF!</v>
      </c>
      <c r="F252" s="263" t="e">
        <f>IF('Formulario PPGR2'!$G256="","",'Formulario PPGR1'!#REF!)</f>
        <v>#REF!</v>
      </c>
      <c r="G252" s="235" t="s">
        <v>967</v>
      </c>
      <c r="H252" s="671" t="s">
        <v>968</v>
      </c>
      <c r="I252" s="675" t="s">
        <v>969</v>
      </c>
      <c r="J252" s="701"/>
      <c r="K252" s="701"/>
      <c r="L252" s="701">
        <v>1</v>
      </c>
      <c r="M252" s="701"/>
      <c r="N252" s="701"/>
      <c r="O252" s="701">
        <v>1</v>
      </c>
      <c r="P252" s="701"/>
      <c r="Q252" s="701"/>
      <c r="R252" s="701">
        <v>1</v>
      </c>
      <c r="S252" s="701"/>
      <c r="T252" s="701"/>
      <c r="U252" s="701">
        <v>1</v>
      </c>
      <c r="V252" s="673">
        <f>SUM(Tabla2[[#This Row],[Ene]:[Dic]])</f>
        <v>4</v>
      </c>
      <c r="W252" s="672" t="s">
        <v>970</v>
      </c>
      <c r="X252" s="676" t="s">
        <v>971</v>
      </c>
      <c r="Y252" s="676" t="s">
        <v>972</v>
      </c>
      <c r="Z252" s="671" t="s">
        <v>973</v>
      </c>
      <c r="AA252" s="685"/>
      <c r="AB252" s="255"/>
      <c r="AC252" s="255"/>
      <c r="AD252" s="255"/>
      <c r="AE252" s="255"/>
      <c r="AF252" s="255"/>
      <c r="AG252" s="255"/>
      <c r="AH252" s="255"/>
      <c r="AI252" s="255"/>
      <c r="AJ252" s="255"/>
      <c r="AK252" s="255"/>
      <c r="AL252" s="255"/>
      <c r="AM252" s="255"/>
      <c r="AN252" s="255"/>
      <c r="AO252" s="255"/>
      <c r="AP252" s="255"/>
      <c r="AQ252" s="255"/>
      <c r="AR252" s="255"/>
      <c r="AS252" s="255"/>
      <c r="AT252" s="255"/>
      <c r="AU252" s="255"/>
      <c r="AV252" s="255"/>
      <c r="AW252" s="255"/>
      <c r="AX252" s="255"/>
      <c r="AY252" s="255"/>
      <c r="AZ252" s="255"/>
      <c r="BA252" s="255"/>
    </row>
    <row r="253" spans="2:53" s="243" customFormat="1" ht="72" x14ac:dyDescent="0.3">
      <c r="B253" s="263" t="e">
        <f>IF('Formulario PPGR2'!$G257="","",CONCATENATE('Formulario PPGR2'!$C257,".",'Formulario PPGR2'!$D257,".",'Formulario PPGR2'!$E257,".",'Formulario PPGR2'!$F257))</f>
        <v>#REF!</v>
      </c>
      <c r="C253" s="263" t="e">
        <f>IF('Formulario PPGR2'!$G257="","",'Formulario PPGR1'!#REF!)</f>
        <v>#REF!</v>
      </c>
      <c r="D253" s="263" t="e">
        <f>IF('Formulario PPGR2'!$G257="","",'Formulario PPGR1'!#REF!)</f>
        <v>#REF!</v>
      </c>
      <c r="E253" s="263" t="e">
        <f>IF('Formulario PPGR2'!$G257="","",'Formulario PPGR1'!#REF!)</f>
        <v>#REF!</v>
      </c>
      <c r="F253" s="263" t="e">
        <f>IF('Formulario PPGR2'!$G257="","",'Formulario PPGR1'!#REF!)</f>
        <v>#REF!</v>
      </c>
      <c r="G253" s="235" t="s">
        <v>967</v>
      </c>
      <c r="H253" s="671" t="s">
        <v>974</v>
      </c>
      <c r="I253" s="675" t="s">
        <v>975</v>
      </c>
      <c r="J253" s="701"/>
      <c r="K253" s="701"/>
      <c r="L253" s="701"/>
      <c r="M253" s="701"/>
      <c r="N253" s="701"/>
      <c r="O253" s="701"/>
      <c r="P253" s="701"/>
      <c r="Q253" s="701"/>
      <c r="R253" s="701">
        <v>1</v>
      </c>
      <c r="S253" s="701"/>
      <c r="T253" s="701"/>
      <c r="U253" s="701"/>
      <c r="V253" s="673">
        <f>SUM(Tabla2[[#This Row],[Ene]:[Dic]])</f>
        <v>1</v>
      </c>
      <c r="W253" s="672" t="s">
        <v>976</v>
      </c>
      <c r="X253" s="672"/>
      <c r="Y253" s="675" t="s">
        <v>977</v>
      </c>
      <c r="Z253" s="671" t="s">
        <v>973</v>
      </c>
      <c r="AA253" s="685"/>
      <c r="AB253" s="255"/>
      <c r="AC253" s="255"/>
      <c r="AD253" s="255"/>
      <c r="AE253" s="255"/>
      <c r="AF253" s="255"/>
      <c r="AG253" s="255"/>
      <c r="AH253" s="255"/>
      <c r="AI253" s="255"/>
      <c r="AJ253" s="255"/>
      <c r="AK253" s="255"/>
      <c r="AL253" s="255"/>
      <c r="AM253" s="255"/>
      <c r="AN253" s="255"/>
      <c r="AO253" s="255"/>
      <c r="AP253" s="255"/>
      <c r="AQ253" s="255"/>
      <c r="AR253" s="255"/>
      <c r="AS253" s="255"/>
      <c r="AT253" s="255"/>
      <c r="AU253" s="255"/>
      <c r="AV253" s="255"/>
      <c r="AW253" s="255"/>
      <c r="AX253" s="255"/>
      <c r="AY253" s="255"/>
      <c r="AZ253" s="255"/>
      <c r="BA253" s="255"/>
    </row>
    <row r="254" spans="2:53" s="243" customFormat="1" ht="54" x14ac:dyDescent="0.3">
      <c r="B254" s="263" t="e">
        <f>IF('Formulario PPGR2'!$G258="","",CONCATENATE('Formulario PPGR2'!$C258,".",'Formulario PPGR2'!$D258,".",'Formulario PPGR2'!$E258,".",'Formulario PPGR2'!$F258))</f>
        <v>#REF!</v>
      </c>
      <c r="C254" s="263" t="e">
        <f>IF('Formulario PPGR2'!$G258="","",'Formulario PPGR1'!#REF!)</f>
        <v>#REF!</v>
      </c>
      <c r="D254" s="263" t="e">
        <f>IF('Formulario PPGR2'!$G258="","",'Formulario PPGR1'!#REF!)</f>
        <v>#REF!</v>
      </c>
      <c r="E254" s="263" t="e">
        <f>IF('Formulario PPGR2'!$G258="","",'Formulario PPGR1'!#REF!)</f>
        <v>#REF!</v>
      </c>
      <c r="F254" s="263" t="e">
        <f>IF('Formulario PPGR2'!$G258="","",'Formulario PPGR1'!#REF!)</f>
        <v>#REF!</v>
      </c>
      <c r="G254" s="235" t="s">
        <v>967</v>
      </c>
      <c r="H254" s="671" t="s">
        <v>978</v>
      </c>
      <c r="I254" s="675" t="s">
        <v>979</v>
      </c>
      <c r="J254" s="701"/>
      <c r="K254" s="701"/>
      <c r="L254" s="701"/>
      <c r="M254" s="701"/>
      <c r="N254" s="701"/>
      <c r="O254" s="701"/>
      <c r="P254" s="701"/>
      <c r="Q254" s="701"/>
      <c r="R254" s="701"/>
      <c r="S254" s="701">
        <v>1</v>
      </c>
      <c r="T254" s="701"/>
      <c r="U254" s="701"/>
      <c r="V254" s="673">
        <f>SUM(Tabla2[[#This Row],[Ene]:[Dic]])</f>
        <v>1</v>
      </c>
      <c r="W254" s="672" t="s">
        <v>442</v>
      </c>
      <c r="X254" s="672"/>
      <c r="Y254" s="675" t="s">
        <v>980</v>
      </c>
      <c r="Z254" s="671" t="s">
        <v>973</v>
      </c>
      <c r="AA254" s="685"/>
      <c r="AB254" s="255"/>
      <c r="AC254" s="255"/>
      <c r="AD254" s="255"/>
      <c r="AE254" s="255"/>
      <c r="AF254" s="255"/>
      <c r="AG254" s="255"/>
      <c r="AH254" s="255"/>
      <c r="AI254" s="255"/>
      <c r="AJ254" s="255"/>
      <c r="AK254" s="255"/>
      <c r="AL254" s="255"/>
      <c r="AM254" s="255"/>
      <c r="AN254" s="255"/>
      <c r="AO254" s="255"/>
      <c r="AP254" s="255"/>
      <c r="AQ254" s="255"/>
      <c r="AR254" s="255"/>
      <c r="AS254" s="255"/>
      <c r="AT254" s="255"/>
      <c r="AU254" s="255"/>
      <c r="AV254" s="255"/>
      <c r="AW254" s="255"/>
      <c r="AX254" s="255"/>
      <c r="AY254" s="255"/>
      <c r="AZ254" s="255"/>
      <c r="BA254" s="255"/>
    </row>
    <row r="255" spans="2:53" s="243" customFormat="1" ht="54" x14ac:dyDescent="0.3">
      <c r="B255" s="263" t="e">
        <f>IF('Formulario PPGR2'!$G259="","",CONCATENATE('Formulario PPGR2'!$C259,".",'Formulario PPGR2'!$D259,".",'Formulario PPGR2'!$E259,".",'Formulario PPGR2'!$F259))</f>
        <v>#REF!</v>
      </c>
      <c r="C255" s="263" t="e">
        <f>IF('Formulario PPGR2'!$G259="","",'Formulario PPGR1'!#REF!)</f>
        <v>#REF!</v>
      </c>
      <c r="D255" s="263" t="e">
        <f>IF('Formulario PPGR2'!$G259="","",'Formulario PPGR1'!#REF!)</f>
        <v>#REF!</v>
      </c>
      <c r="E255" s="263" t="e">
        <f>IF('Formulario PPGR2'!$G259="","",'Formulario PPGR1'!#REF!)</f>
        <v>#REF!</v>
      </c>
      <c r="F255" s="263" t="e">
        <f>IF('Formulario PPGR2'!$G259="","",'Formulario PPGR1'!#REF!)</f>
        <v>#REF!</v>
      </c>
      <c r="G255" s="235" t="s">
        <v>981</v>
      </c>
      <c r="H255" s="671" t="s">
        <v>982</v>
      </c>
      <c r="I255" s="675" t="s">
        <v>983</v>
      </c>
      <c r="J255" s="701"/>
      <c r="K255" s="701"/>
      <c r="L255" s="701"/>
      <c r="M255" s="701">
        <v>1</v>
      </c>
      <c r="N255" s="701"/>
      <c r="O255" s="701"/>
      <c r="P255" s="701"/>
      <c r="Q255" s="701">
        <v>1</v>
      </c>
      <c r="R255" s="701"/>
      <c r="S255" s="701"/>
      <c r="T255" s="701"/>
      <c r="U255" s="701">
        <v>1</v>
      </c>
      <c r="V255" s="673">
        <f>SUM(Tabla2[[#This Row],[Ene]:[Dic]])</f>
        <v>3</v>
      </c>
      <c r="W255" s="672" t="s">
        <v>984</v>
      </c>
      <c r="X255" s="672" t="s">
        <v>985</v>
      </c>
      <c r="Y255" s="675" t="s">
        <v>986</v>
      </c>
      <c r="Z255" s="671" t="s">
        <v>973</v>
      </c>
      <c r="AA255" s="685"/>
      <c r="AB255" s="255"/>
      <c r="AC255" s="255"/>
      <c r="AD255" s="255"/>
      <c r="AE255" s="255"/>
      <c r="AF255" s="255"/>
      <c r="AG255" s="255"/>
      <c r="AH255" s="255"/>
      <c r="AI255" s="255"/>
      <c r="AJ255" s="255"/>
      <c r="AK255" s="255"/>
      <c r="AL255" s="255"/>
      <c r="AM255" s="255"/>
      <c r="AN255" s="255"/>
      <c r="AO255" s="255"/>
      <c r="AP255" s="255"/>
      <c r="AQ255" s="255"/>
      <c r="AR255" s="255"/>
      <c r="AS255" s="255"/>
      <c r="AT255" s="255"/>
      <c r="AU255" s="255"/>
      <c r="AV255" s="255"/>
      <c r="AW255" s="255"/>
      <c r="AX255" s="255"/>
      <c r="AY255" s="255"/>
      <c r="AZ255" s="255"/>
      <c r="BA255" s="255"/>
    </row>
    <row r="256" spans="2:53" s="243" customFormat="1" ht="72" x14ac:dyDescent="0.3">
      <c r="B256" s="263" t="e">
        <f>IF('Formulario PPGR2'!$G260="","",CONCATENATE('Formulario PPGR2'!$C260,".",'Formulario PPGR2'!$D260,".",'Formulario PPGR2'!$E260,".",'Formulario PPGR2'!$F260))</f>
        <v>#REF!</v>
      </c>
      <c r="C256" s="263" t="e">
        <f>IF('Formulario PPGR2'!$G260="","",'Formulario PPGR1'!#REF!)</f>
        <v>#REF!</v>
      </c>
      <c r="D256" s="263" t="e">
        <f>IF('Formulario PPGR2'!$G260="","",'Formulario PPGR1'!#REF!)</f>
        <v>#REF!</v>
      </c>
      <c r="E256" s="263" t="e">
        <f>IF('Formulario PPGR2'!$G260="","",'Formulario PPGR1'!#REF!)</f>
        <v>#REF!</v>
      </c>
      <c r="F256" s="263" t="e">
        <f>IF('Formulario PPGR2'!$G260="","",'Formulario PPGR1'!#REF!)</f>
        <v>#REF!</v>
      </c>
      <c r="G256" s="235" t="s">
        <v>981</v>
      </c>
      <c r="H256" s="671" t="s">
        <v>987</v>
      </c>
      <c r="I256" s="675" t="s">
        <v>988</v>
      </c>
      <c r="J256" s="701">
        <v>1</v>
      </c>
      <c r="K256" s="701"/>
      <c r="L256" s="701"/>
      <c r="M256" s="701"/>
      <c r="N256" s="701"/>
      <c r="O256" s="701"/>
      <c r="P256" s="701"/>
      <c r="Q256" s="701"/>
      <c r="R256" s="701"/>
      <c r="S256" s="701"/>
      <c r="T256" s="701"/>
      <c r="U256" s="701"/>
      <c r="V256" s="673">
        <f>SUM(Tabla2[[#This Row],[Ene]:[Dic]])</f>
        <v>1</v>
      </c>
      <c r="W256" s="672" t="s">
        <v>989</v>
      </c>
      <c r="X256" s="672" t="s">
        <v>990</v>
      </c>
      <c r="Y256" s="675" t="s">
        <v>991</v>
      </c>
      <c r="Z256" s="671" t="s">
        <v>973</v>
      </c>
      <c r="AA256" s="685"/>
      <c r="AB256" s="255"/>
      <c r="AC256" s="255"/>
      <c r="AD256" s="255"/>
      <c r="AE256" s="255"/>
      <c r="AF256" s="255"/>
      <c r="AG256" s="255"/>
      <c r="AH256" s="255"/>
      <c r="AI256" s="255"/>
      <c r="AJ256" s="255"/>
      <c r="AK256" s="255"/>
      <c r="AL256" s="255"/>
      <c r="AM256" s="255"/>
      <c r="AN256" s="255"/>
      <c r="AO256" s="255"/>
      <c r="AP256" s="255"/>
      <c r="AQ256" s="255"/>
      <c r="AR256" s="255"/>
      <c r="AS256" s="255"/>
      <c r="AT256" s="255"/>
      <c r="AU256" s="255"/>
      <c r="AV256" s="255"/>
      <c r="AW256" s="255"/>
      <c r="AX256" s="255"/>
      <c r="AY256" s="255"/>
      <c r="AZ256" s="255"/>
      <c r="BA256" s="255"/>
    </row>
    <row r="257" spans="2:53" s="243" customFormat="1" ht="54" x14ac:dyDescent="0.3">
      <c r="B257" s="263" t="e">
        <f>IF('Formulario PPGR2'!$G261="","",CONCATENATE('Formulario PPGR2'!$C261,".",'Formulario PPGR2'!$D261,".",'Formulario PPGR2'!$E261,".",'Formulario PPGR2'!$F261))</f>
        <v>#REF!</v>
      </c>
      <c r="C257" s="263" t="e">
        <f>IF('Formulario PPGR2'!$G261="","",'Formulario PPGR1'!#REF!)</f>
        <v>#REF!</v>
      </c>
      <c r="D257" s="263" t="e">
        <f>IF('Formulario PPGR2'!$G261="","",'Formulario PPGR1'!#REF!)</f>
        <v>#REF!</v>
      </c>
      <c r="E257" s="263" t="e">
        <f>IF('Formulario PPGR2'!$G261="","",'Formulario PPGR1'!#REF!)</f>
        <v>#REF!</v>
      </c>
      <c r="F257" s="263" t="e">
        <f>IF('Formulario PPGR2'!$G261="","",'Formulario PPGR1'!#REF!)</f>
        <v>#REF!</v>
      </c>
      <c r="G257" s="235" t="s">
        <v>981</v>
      </c>
      <c r="H257" s="671" t="s">
        <v>992</v>
      </c>
      <c r="I257" s="675" t="s">
        <v>993</v>
      </c>
      <c r="J257" s="701">
        <v>1</v>
      </c>
      <c r="K257" s="701"/>
      <c r="L257" s="701"/>
      <c r="M257" s="701"/>
      <c r="N257" s="701"/>
      <c r="O257" s="701"/>
      <c r="P257" s="701"/>
      <c r="Q257" s="701"/>
      <c r="R257" s="701"/>
      <c r="S257" s="701"/>
      <c r="T257" s="701"/>
      <c r="U257" s="701"/>
      <c r="V257" s="673">
        <f>SUM(Tabla2[[#This Row],[Ene]:[Dic]])</f>
        <v>1</v>
      </c>
      <c r="W257" s="672" t="s">
        <v>994</v>
      </c>
      <c r="X257" s="675" t="s">
        <v>995</v>
      </c>
      <c r="Y257" s="675"/>
      <c r="Z257" s="671" t="s">
        <v>973</v>
      </c>
      <c r="AA257" s="685"/>
      <c r="AB257" s="255"/>
      <c r="AC257" s="255"/>
      <c r="AD257" s="255"/>
      <c r="AE257" s="255"/>
      <c r="AF257" s="255"/>
      <c r="AG257" s="255"/>
      <c r="AH257" s="255"/>
      <c r="AI257" s="255"/>
      <c r="AJ257" s="255"/>
      <c r="AK257" s="255"/>
      <c r="AL257" s="255"/>
      <c r="AM257" s="255"/>
      <c r="AN257" s="255"/>
      <c r="AO257" s="255"/>
      <c r="AP257" s="255"/>
      <c r="AQ257" s="255"/>
      <c r="AR257" s="255"/>
      <c r="AS257" s="255"/>
      <c r="AT257" s="255"/>
      <c r="AU257" s="255"/>
      <c r="AV257" s="255"/>
      <c r="AW257" s="255"/>
      <c r="AX257" s="255"/>
      <c r="AY257" s="255"/>
      <c r="AZ257" s="255"/>
      <c r="BA257" s="255"/>
    </row>
    <row r="258" spans="2:53" s="243" customFormat="1" ht="78" x14ac:dyDescent="0.3">
      <c r="B258" s="263" t="e">
        <f>IF('Formulario PPGR2'!$G262="","",CONCATENATE('Formulario PPGR2'!$C262,".",'Formulario PPGR2'!$D262,".",'Formulario PPGR2'!$E262,".",'Formulario PPGR2'!$F262))</f>
        <v>#REF!</v>
      </c>
      <c r="C258" s="263" t="e">
        <f>IF('Formulario PPGR2'!$G262="","",'Formulario PPGR1'!#REF!)</f>
        <v>#REF!</v>
      </c>
      <c r="D258" s="263" t="e">
        <f>IF('Formulario PPGR2'!$G262="","",'Formulario PPGR1'!#REF!)</f>
        <v>#REF!</v>
      </c>
      <c r="E258" s="263" t="e">
        <f>IF('Formulario PPGR2'!$G262="","",'Formulario PPGR1'!#REF!)</f>
        <v>#REF!</v>
      </c>
      <c r="F258" s="263" t="e">
        <f>IF('Formulario PPGR2'!$G262="","",'Formulario PPGR1'!#REF!)</f>
        <v>#REF!</v>
      </c>
      <c r="G258" s="235" t="s">
        <v>996</v>
      </c>
      <c r="H258" s="671" t="s">
        <v>997</v>
      </c>
      <c r="I258" s="675" t="s">
        <v>998</v>
      </c>
      <c r="J258" s="701"/>
      <c r="K258" s="701"/>
      <c r="L258" s="701">
        <v>1</v>
      </c>
      <c r="M258" s="701"/>
      <c r="N258" s="701"/>
      <c r="O258" s="701">
        <v>1</v>
      </c>
      <c r="P258" s="701"/>
      <c r="Q258" s="701"/>
      <c r="R258" s="701">
        <v>1</v>
      </c>
      <c r="S258" s="701"/>
      <c r="T258" s="701"/>
      <c r="U258" s="701">
        <v>1</v>
      </c>
      <c r="V258" s="673">
        <f>SUM(Tabla2[[#This Row],[Ene]:[Dic]])</f>
        <v>4</v>
      </c>
      <c r="W258" s="675" t="s">
        <v>999</v>
      </c>
      <c r="X258" s="672"/>
      <c r="Y258" s="675"/>
      <c r="Z258" s="671" t="s">
        <v>973</v>
      </c>
      <c r="AA258" s="684" t="s">
        <v>1000</v>
      </c>
      <c r="AB258" s="255"/>
      <c r="AC258" s="255"/>
      <c r="AD258" s="255"/>
      <c r="AE258" s="255"/>
      <c r="AF258" s="255"/>
      <c r="AG258" s="255"/>
      <c r="AH258" s="255"/>
      <c r="AI258" s="255"/>
      <c r="AJ258" s="255"/>
      <c r="AK258" s="255"/>
      <c r="AL258" s="255"/>
      <c r="AM258" s="255"/>
      <c r="AN258" s="255"/>
      <c r="AO258" s="255"/>
      <c r="AP258" s="255"/>
      <c r="AQ258" s="255"/>
      <c r="AR258" s="255"/>
      <c r="AS258" s="255"/>
      <c r="AT258" s="255"/>
      <c r="AU258" s="255"/>
      <c r="AV258" s="255"/>
      <c r="AW258" s="255"/>
      <c r="AX258" s="255"/>
      <c r="AY258" s="255"/>
      <c r="AZ258" s="255"/>
      <c r="BA258" s="255"/>
    </row>
    <row r="259" spans="2:53" s="243" customFormat="1" ht="60.6" customHeight="1" x14ac:dyDescent="0.25">
      <c r="B259" s="263" t="e">
        <f>IF('Formulario PPGR2'!$G263="","",CONCATENATE('Formulario PPGR2'!$C263,".",'Formulario PPGR2'!$D263,".",'Formulario PPGR2'!$E263,".",'Formulario PPGR2'!$F263))</f>
        <v>#REF!</v>
      </c>
      <c r="C259" s="263" t="e">
        <f>IF('Formulario PPGR2'!$G263="","",'Formulario PPGR1'!#REF!)</f>
        <v>#REF!</v>
      </c>
      <c r="D259" s="263" t="e">
        <f>IF('Formulario PPGR2'!$G263="","",'Formulario PPGR1'!#REF!)</f>
        <v>#REF!</v>
      </c>
      <c r="E259" s="263" t="e">
        <f>IF('Formulario PPGR2'!$G263="","",'Formulario PPGR1'!#REF!)</f>
        <v>#REF!</v>
      </c>
      <c r="F259" s="263" t="e">
        <f>IF('Formulario PPGR2'!$G263="","",'Formulario PPGR1'!#REF!)</f>
        <v>#REF!</v>
      </c>
      <c r="G259" s="235" t="s">
        <v>996</v>
      </c>
      <c r="H259" s="671" t="s">
        <v>1001</v>
      </c>
      <c r="I259" s="675" t="s">
        <v>1002</v>
      </c>
      <c r="J259" s="701">
        <v>1</v>
      </c>
      <c r="K259" s="701">
        <v>1</v>
      </c>
      <c r="L259" s="701">
        <v>1</v>
      </c>
      <c r="M259" s="701">
        <v>1</v>
      </c>
      <c r="N259" s="701">
        <v>1</v>
      </c>
      <c r="O259" s="701">
        <v>1</v>
      </c>
      <c r="P259" s="701">
        <v>1</v>
      </c>
      <c r="Q259" s="701">
        <v>1</v>
      </c>
      <c r="R259" s="701">
        <v>1</v>
      </c>
      <c r="S259" s="701">
        <v>1</v>
      </c>
      <c r="T259" s="701">
        <v>1</v>
      </c>
      <c r="U259" s="701">
        <v>1</v>
      </c>
      <c r="V259" s="673">
        <f>SUM(Tabla2[[#This Row],[Ene]:[Dic]])</f>
        <v>12</v>
      </c>
      <c r="W259" s="692" t="s">
        <v>1003</v>
      </c>
      <c r="X259" s="672"/>
      <c r="Y259" s="675"/>
      <c r="Z259" s="671" t="s">
        <v>973</v>
      </c>
      <c r="AA259" s="686" t="s">
        <v>1004</v>
      </c>
      <c r="AB259" s="255"/>
      <c r="AC259" s="255"/>
      <c r="AD259" s="255"/>
      <c r="AE259" s="255"/>
      <c r="AF259" s="255"/>
      <c r="AG259" s="255"/>
      <c r="AH259" s="255"/>
      <c r="AI259" s="255"/>
      <c r="AJ259" s="255"/>
      <c r="AK259" s="255"/>
      <c r="AL259" s="255"/>
      <c r="AM259" s="255"/>
      <c r="AN259" s="255"/>
      <c r="AO259" s="255"/>
      <c r="AP259" s="255"/>
      <c r="AQ259" s="255"/>
      <c r="AR259" s="255"/>
      <c r="AS259" s="255"/>
      <c r="AT259" s="255"/>
      <c r="AU259" s="255"/>
      <c r="AV259" s="255"/>
      <c r="AW259" s="255"/>
      <c r="AX259" s="255"/>
      <c r="AY259" s="255"/>
      <c r="AZ259" s="255"/>
      <c r="BA259" s="255"/>
    </row>
    <row r="260" spans="2:53" s="243" customFormat="1" ht="39.6" x14ac:dyDescent="0.3">
      <c r="B260" s="263" t="e">
        <f>IF('Formulario PPGR2'!$G264="","",CONCATENATE('Formulario PPGR2'!$C264,".",'Formulario PPGR2'!$D264,".",'Formulario PPGR2'!$E264,".",'Formulario PPGR2'!$F264))</f>
        <v>#REF!</v>
      </c>
      <c r="C260" s="263" t="e">
        <f>IF('Formulario PPGR2'!$G264="","",'Formulario PPGR1'!#REF!)</f>
        <v>#REF!</v>
      </c>
      <c r="D260" s="263" t="e">
        <f>IF('Formulario PPGR2'!$G264="","",'Formulario PPGR1'!#REF!)</f>
        <v>#REF!</v>
      </c>
      <c r="E260" s="263" t="e">
        <f>IF('Formulario PPGR2'!$G264="","",'Formulario PPGR1'!#REF!)</f>
        <v>#REF!</v>
      </c>
      <c r="F260" s="263" t="e">
        <f>IF('Formulario PPGR2'!$G264="","",'Formulario PPGR1'!#REF!)</f>
        <v>#REF!</v>
      </c>
      <c r="G260" s="235" t="s">
        <v>996</v>
      </c>
      <c r="H260" s="671" t="s">
        <v>1005</v>
      </c>
      <c r="I260" s="675" t="s">
        <v>1006</v>
      </c>
      <c r="J260" s="701"/>
      <c r="K260" s="701"/>
      <c r="L260" s="701">
        <v>1</v>
      </c>
      <c r="M260" s="701"/>
      <c r="N260" s="701"/>
      <c r="O260" s="701">
        <v>1</v>
      </c>
      <c r="P260" s="701"/>
      <c r="Q260" s="701"/>
      <c r="R260" s="701">
        <v>1</v>
      </c>
      <c r="S260" s="701"/>
      <c r="T260" s="701"/>
      <c r="U260" s="701">
        <v>1</v>
      </c>
      <c r="V260" s="673">
        <f>SUM(Tabla2[[#This Row],[Ene]:[Dic]])</f>
        <v>4</v>
      </c>
      <c r="W260" s="672" t="s">
        <v>384</v>
      </c>
      <c r="X260" s="672"/>
      <c r="Y260" s="675"/>
      <c r="Z260" s="671" t="s">
        <v>973</v>
      </c>
      <c r="AA260" s="684"/>
      <c r="AB260" s="255"/>
      <c r="AC260" s="255"/>
      <c r="AD260" s="255"/>
      <c r="AE260" s="255"/>
      <c r="AF260" s="255"/>
      <c r="AG260" s="255"/>
      <c r="AH260" s="255"/>
      <c r="AI260" s="255"/>
      <c r="AJ260" s="255"/>
      <c r="AK260" s="255"/>
      <c r="AL260" s="255"/>
      <c r="AM260" s="255"/>
      <c r="AN260" s="255"/>
      <c r="AO260" s="255"/>
      <c r="AP260" s="255"/>
      <c r="AQ260" s="255"/>
      <c r="AR260" s="255"/>
      <c r="AS260" s="255"/>
      <c r="AT260" s="255"/>
      <c r="AU260" s="255"/>
      <c r="AV260" s="255"/>
      <c r="AW260" s="255"/>
      <c r="AX260" s="255"/>
      <c r="AY260" s="255"/>
      <c r="AZ260" s="255"/>
      <c r="BA260" s="255"/>
    </row>
    <row r="261" spans="2:53" s="243" customFormat="1" ht="72" x14ac:dyDescent="0.3">
      <c r="B261" s="263" t="e">
        <f>IF('Formulario PPGR2'!$G265="","",CONCATENATE('Formulario PPGR2'!$C265,".",'Formulario PPGR2'!$D265,".",'Formulario PPGR2'!$E265,".",'Formulario PPGR2'!$F265))</f>
        <v>#REF!</v>
      </c>
      <c r="C261" s="263" t="e">
        <f>IF('Formulario PPGR2'!$G265="","",'Formulario PPGR1'!#REF!)</f>
        <v>#REF!</v>
      </c>
      <c r="D261" s="263" t="e">
        <f>IF('Formulario PPGR2'!$G265="","",'Formulario PPGR1'!#REF!)</f>
        <v>#REF!</v>
      </c>
      <c r="E261" s="263" t="e">
        <f>IF('Formulario PPGR2'!$G265="","",'Formulario PPGR1'!#REF!)</f>
        <v>#REF!</v>
      </c>
      <c r="F261" s="263" t="e">
        <f>IF('Formulario PPGR2'!$G265="","",'Formulario PPGR1'!#REF!)</f>
        <v>#REF!</v>
      </c>
      <c r="G261" s="235" t="s">
        <v>996</v>
      </c>
      <c r="H261" s="671" t="s">
        <v>1007</v>
      </c>
      <c r="I261" s="675" t="s">
        <v>1008</v>
      </c>
      <c r="J261" s="701">
        <v>1</v>
      </c>
      <c r="K261" s="701">
        <v>1</v>
      </c>
      <c r="L261" s="701">
        <v>1</v>
      </c>
      <c r="M261" s="701">
        <v>1</v>
      </c>
      <c r="N261" s="701">
        <v>1</v>
      </c>
      <c r="O261" s="701">
        <v>1</v>
      </c>
      <c r="P261" s="701">
        <v>1</v>
      </c>
      <c r="Q261" s="701">
        <v>1</v>
      </c>
      <c r="R261" s="701">
        <v>1</v>
      </c>
      <c r="S261" s="701">
        <v>1</v>
      </c>
      <c r="T261" s="701">
        <v>1</v>
      </c>
      <c r="U261" s="701">
        <v>1</v>
      </c>
      <c r="V261" s="673">
        <f>SUM(Tabla2[[#This Row],[Ene]:[Dic]])</f>
        <v>12</v>
      </c>
      <c r="W261" s="672" t="s">
        <v>1009</v>
      </c>
      <c r="X261" s="672"/>
      <c r="Y261" s="675"/>
      <c r="Z261" s="671" t="s">
        <v>973</v>
      </c>
      <c r="AA261" s="685" t="s">
        <v>1010</v>
      </c>
      <c r="AB261" s="255"/>
      <c r="AC261" s="255"/>
      <c r="AD261" s="255"/>
      <c r="AE261" s="255"/>
      <c r="AF261" s="255"/>
      <c r="AG261" s="255"/>
      <c r="AH261" s="255"/>
      <c r="AI261" s="255"/>
      <c r="AJ261" s="255"/>
      <c r="AK261" s="255"/>
      <c r="AL261" s="255"/>
      <c r="AM261" s="255"/>
      <c r="AN261" s="255"/>
      <c r="AO261" s="255"/>
      <c r="AP261" s="255"/>
      <c r="AQ261" s="255"/>
      <c r="AR261" s="255"/>
      <c r="AS261" s="255"/>
      <c r="AT261" s="255"/>
      <c r="AU261" s="255"/>
      <c r="AV261" s="255"/>
      <c r="AW261" s="255"/>
      <c r="AX261" s="255"/>
      <c r="AY261" s="255"/>
      <c r="AZ261" s="255"/>
      <c r="BA261" s="255"/>
    </row>
    <row r="262" spans="2:53" s="243" customFormat="1" ht="54" x14ac:dyDescent="0.3">
      <c r="B262" s="263" t="e">
        <f>IF('Formulario PPGR2'!$G266="","",CONCATENATE('Formulario PPGR2'!$C266,".",'Formulario PPGR2'!$D266,".",'Formulario PPGR2'!$E266,".",'Formulario PPGR2'!$F266))</f>
        <v>#REF!</v>
      </c>
      <c r="C262" s="263" t="e">
        <f>IF('Formulario PPGR2'!$G266="","",'Formulario PPGR1'!#REF!)</f>
        <v>#REF!</v>
      </c>
      <c r="D262" s="263" t="e">
        <f>IF('Formulario PPGR2'!$G266="","",'Formulario PPGR1'!#REF!)</f>
        <v>#REF!</v>
      </c>
      <c r="E262" s="263" t="e">
        <f>IF('Formulario PPGR2'!$G266="","",'Formulario PPGR1'!#REF!)</f>
        <v>#REF!</v>
      </c>
      <c r="F262" s="263" t="e">
        <f>IF('Formulario PPGR2'!$G266="","",'Formulario PPGR1'!#REF!)</f>
        <v>#REF!</v>
      </c>
      <c r="G262" s="235" t="s">
        <v>1011</v>
      </c>
      <c r="H262" s="671" t="s">
        <v>1012</v>
      </c>
      <c r="I262" s="675" t="s">
        <v>1013</v>
      </c>
      <c r="J262" s="701"/>
      <c r="K262" s="701">
        <v>1</v>
      </c>
      <c r="L262" s="701"/>
      <c r="M262" s="701"/>
      <c r="N262" s="701">
        <v>1</v>
      </c>
      <c r="O262" s="701"/>
      <c r="P262" s="701"/>
      <c r="Q262" s="701">
        <v>1</v>
      </c>
      <c r="R262" s="701"/>
      <c r="S262" s="701"/>
      <c r="T262" s="701">
        <v>1</v>
      </c>
      <c r="U262" s="701"/>
      <c r="V262" s="673">
        <f>SUM(Tabla2[[#This Row],[Ene]:[Dic]])</f>
        <v>4</v>
      </c>
      <c r="W262" s="672" t="s">
        <v>1014</v>
      </c>
      <c r="X262" s="672"/>
      <c r="Y262" s="675"/>
      <c r="Z262" s="671" t="s">
        <v>973</v>
      </c>
      <c r="AA262" s="684"/>
      <c r="AB262" s="255"/>
      <c r="AC262" s="255"/>
      <c r="AD262" s="255"/>
      <c r="AE262" s="255"/>
      <c r="AF262" s="255"/>
      <c r="AG262" s="255"/>
      <c r="AH262" s="255"/>
      <c r="AI262" s="255"/>
      <c r="AJ262" s="255"/>
      <c r="AK262" s="255"/>
      <c r="AL262" s="255"/>
      <c r="AM262" s="255"/>
      <c r="AN262" s="255"/>
      <c r="AO262" s="255"/>
      <c r="AP262" s="255"/>
      <c r="AQ262" s="255"/>
      <c r="AR262" s="255"/>
      <c r="AS262" s="255"/>
      <c r="AT262" s="255"/>
      <c r="AU262" s="255"/>
      <c r="AV262" s="255"/>
      <c r="AW262" s="255"/>
      <c r="AX262" s="255"/>
      <c r="AY262" s="255"/>
      <c r="AZ262" s="255"/>
      <c r="BA262" s="255"/>
    </row>
    <row r="263" spans="2:53" s="243" customFormat="1" ht="104.4" customHeight="1" x14ac:dyDescent="0.3">
      <c r="B263" s="263" t="e">
        <f>IF('Formulario PPGR2'!$G267="","",CONCATENATE('Formulario PPGR2'!$C267,".",'Formulario PPGR2'!$D267,".",'Formulario PPGR2'!$E267,".",'Formulario PPGR2'!$F267))</f>
        <v>#REF!</v>
      </c>
      <c r="C263" s="263" t="e">
        <f>IF('Formulario PPGR2'!$G267="","",'Formulario PPGR1'!#REF!)</f>
        <v>#REF!</v>
      </c>
      <c r="D263" s="263" t="e">
        <f>IF('Formulario PPGR2'!$G267="","",'Formulario PPGR1'!#REF!)</f>
        <v>#REF!</v>
      </c>
      <c r="E263" s="263" t="e">
        <f>IF('Formulario PPGR2'!$G267="","",'Formulario PPGR1'!#REF!)</f>
        <v>#REF!</v>
      </c>
      <c r="F263" s="263" t="e">
        <f>IF('Formulario PPGR2'!$G267="","",'Formulario PPGR1'!#REF!)</f>
        <v>#REF!</v>
      </c>
      <c r="G263" s="235" t="s">
        <v>1011</v>
      </c>
      <c r="H263" s="671" t="s">
        <v>1015</v>
      </c>
      <c r="I263" s="675" t="s">
        <v>1016</v>
      </c>
      <c r="J263" s="701"/>
      <c r="K263" s="701">
        <v>1</v>
      </c>
      <c r="L263" s="701"/>
      <c r="M263" s="701"/>
      <c r="N263" s="701">
        <v>1</v>
      </c>
      <c r="O263" s="701"/>
      <c r="P263" s="701"/>
      <c r="Q263" s="701">
        <v>1</v>
      </c>
      <c r="R263" s="701"/>
      <c r="S263" s="701"/>
      <c r="T263" s="701">
        <v>1</v>
      </c>
      <c r="U263" s="701"/>
      <c r="V263" s="673">
        <f>SUM(Tabla2[[#This Row],[Ene]:[Dic]])</f>
        <v>4</v>
      </c>
      <c r="W263" s="693" t="s">
        <v>381</v>
      </c>
      <c r="X263" s="672" t="s">
        <v>1017</v>
      </c>
      <c r="Y263" s="675"/>
      <c r="Z263" s="671" t="s">
        <v>973</v>
      </c>
      <c r="AA263" s="684"/>
      <c r="AB263" s="255"/>
      <c r="AC263" s="255"/>
      <c r="AD263" s="255"/>
      <c r="AE263" s="255"/>
      <c r="AF263" s="255"/>
      <c r="AG263" s="255"/>
      <c r="AH263" s="255"/>
      <c r="AI263" s="255"/>
      <c r="AJ263" s="255"/>
      <c r="AK263" s="255"/>
      <c r="AL263" s="255"/>
      <c r="AM263" s="255"/>
      <c r="AN263" s="255"/>
      <c r="AO263" s="255"/>
      <c r="AP263" s="255"/>
      <c r="AQ263" s="255"/>
      <c r="AR263" s="255"/>
      <c r="AS263" s="255"/>
      <c r="AT263" s="255"/>
      <c r="AU263" s="255"/>
      <c r="AV263" s="255"/>
      <c r="AW263" s="255"/>
      <c r="AX263" s="255"/>
      <c r="AY263" s="255"/>
      <c r="AZ263" s="255"/>
      <c r="BA263" s="255"/>
    </row>
    <row r="264" spans="2:53" s="243" customFormat="1" ht="104.4" customHeight="1" x14ac:dyDescent="0.25">
      <c r="B264" s="263" t="e">
        <f>IF('Formulario PPGR2'!$G195="","",CONCATENATE('Formulario PPGR2'!$C195,".",'Formulario PPGR2'!$D195,".",'Formulario PPGR2'!$E195,".",'Formulario PPGR2'!$F195))</f>
        <v>#REF!</v>
      </c>
      <c r="C264" s="263" t="e">
        <f>IF('Formulario PPGR2'!$G195="","",'Formulario PPGR1'!#REF!)</f>
        <v>#REF!</v>
      </c>
      <c r="D264" s="263" t="e">
        <f>IF('Formulario PPGR2'!$G195="","",'Formulario PPGR1'!#REF!)</f>
        <v>#REF!</v>
      </c>
      <c r="E264" s="263" t="e">
        <f>IF('Formulario PPGR2'!$G195="","",'Formulario PPGR1'!#REF!)</f>
        <v>#REF!</v>
      </c>
      <c r="F264" s="263" t="e">
        <f>IF('Formulario PPGR2'!$G195="","",'Formulario PPGR1'!#REF!)</f>
        <v>#REF!</v>
      </c>
      <c r="G264" s="233" t="s">
        <v>290</v>
      </c>
      <c r="H264" s="667" t="s">
        <v>1018</v>
      </c>
      <c r="I264" s="666" t="s">
        <v>1019</v>
      </c>
      <c r="J264" s="698"/>
      <c r="K264" s="698">
        <v>1</v>
      </c>
      <c r="L264" s="698">
        <v>1</v>
      </c>
      <c r="M264" s="698">
        <v>1</v>
      </c>
      <c r="N264" s="698">
        <v>1</v>
      </c>
      <c r="O264" s="698">
        <v>1</v>
      </c>
      <c r="P264" s="698">
        <v>1</v>
      </c>
      <c r="Q264" s="698">
        <v>1</v>
      </c>
      <c r="R264" s="698">
        <v>1</v>
      </c>
      <c r="S264" s="698">
        <v>1</v>
      </c>
      <c r="T264" s="698">
        <v>1</v>
      </c>
      <c r="U264" s="698"/>
      <c r="V264" s="673">
        <f>SUM(Tabla2[[#This Row],[Ene]:[Dic]])</f>
        <v>10</v>
      </c>
      <c r="W264" s="668" t="s">
        <v>380</v>
      </c>
      <c r="X264" s="668"/>
      <c r="Y264" s="666" t="s">
        <v>2757</v>
      </c>
      <c r="Z264" s="666" t="s">
        <v>292</v>
      </c>
      <c r="AA264" s="662" t="s">
        <v>1020</v>
      </c>
      <c r="AB264" s="255"/>
      <c r="AC264" s="255"/>
      <c r="AD264" s="255"/>
      <c r="AE264" s="255"/>
      <c r="AF264" s="255"/>
      <c r="AG264" s="255"/>
      <c r="AH264" s="255"/>
      <c r="AI264" s="255"/>
      <c r="AJ264" s="255"/>
      <c r="AK264" s="255"/>
      <c r="AL264" s="255"/>
      <c r="AM264" s="255"/>
      <c r="AN264" s="255"/>
      <c r="AO264" s="255"/>
      <c r="AP264" s="255"/>
      <c r="AQ264" s="255"/>
      <c r="AR264" s="255"/>
      <c r="AS264" s="255"/>
      <c r="AT264" s="255"/>
      <c r="AU264" s="255"/>
      <c r="AV264" s="255"/>
      <c r="AW264" s="255"/>
      <c r="AX264" s="255"/>
      <c r="AY264" s="255"/>
      <c r="AZ264" s="255"/>
      <c r="BA264" s="255"/>
    </row>
    <row r="265" spans="2:53" s="243" customFormat="1" ht="72" customHeight="1" x14ac:dyDescent="0.25">
      <c r="B265" s="233" t="e">
        <f>IF('Formulario PPGR2'!$G102="","",CONCATENATE('Formulario PPGR2'!$C102,".",'Formulario PPGR2'!$D102,".",'Formulario PPGR2'!$E102,".",'Formulario PPGR2'!$F102))</f>
        <v>#REF!</v>
      </c>
      <c r="C265" s="233"/>
      <c r="D265" s="233" t="e">
        <f>IF('Formulario PPGR2'!$G102="","",'Formulario PPGR1'!#REF!)</f>
        <v>#REF!</v>
      </c>
      <c r="E265" s="233" t="e">
        <f>IF('Formulario PPGR2'!$G102="","",'Formulario PPGR1'!#REF!)</f>
        <v>#REF!</v>
      </c>
      <c r="F265" s="233" t="e">
        <f>IF('Formulario PPGR2'!$G102="","",'Formulario PPGR1'!#REF!)</f>
        <v>#REF!</v>
      </c>
      <c r="G265" s="233" t="s">
        <v>239</v>
      </c>
      <c r="H265" s="667" t="s">
        <v>1021</v>
      </c>
      <c r="I265" s="666" t="s">
        <v>1022</v>
      </c>
      <c r="J265" s="667"/>
      <c r="K265" s="667"/>
      <c r="L265" s="667">
        <v>1</v>
      </c>
      <c r="M265" s="667"/>
      <c r="N265" s="667"/>
      <c r="O265" s="667">
        <v>1</v>
      </c>
      <c r="P265" s="667"/>
      <c r="Q265" s="667"/>
      <c r="R265" s="667">
        <v>1</v>
      </c>
      <c r="S265" s="667"/>
      <c r="T265" s="667"/>
      <c r="U265" s="667">
        <v>1</v>
      </c>
      <c r="V265" s="673">
        <f>SUM(Tabla2[[#This Row],[Ene]:[Dic]])</f>
        <v>4</v>
      </c>
      <c r="W265" s="668" t="s">
        <v>380</v>
      </c>
      <c r="X265" s="668"/>
      <c r="Y265" s="666"/>
      <c r="Z265" s="666" t="s">
        <v>256</v>
      </c>
      <c r="AA265" s="679"/>
      <c r="AB265" s="255"/>
      <c r="AC265" s="255"/>
      <c r="AD265" s="255"/>
      <c r="AE265" s="255"/>
      <c r="AF265" s="255"/>
      <c r="AG265" s="255"/>
      <c r="AH265" s="255"/>
      <c r="AI265" s="255"/>
      <c r="AJ265" s="255"/>
      <c r="AK265" s="255"/>
      <c r="AL265" s="255"/>
      <c r="AM265" s="255"/>
      <c r="AN265" s="255"/>
      <c r="AO265" s="255"/>
      <c r="AP265" s="255"/>
      <c r="AQ265" s="255"/>
      <c r="AR265" s="255"/>
      <c r="AS265" s="255"/>
      <c r="AT265" s="255"/>
      <c r="AU265" s="255"/>
      <c r="AV265" s="255"/>
      <c r="AW265" s="255"/>
      <c r="AX265" s="255"/>
      <c r="AY265" s="255"/>
      <c r="AZ265" s="255"/>
      <c r="BA265" s="255"/>
    </row>
    <row r="266" spans="2:53" s="243" customFormat="1" ht="58.2" customHeight="1" x14ac:dyDescent="0.25">
      <c r="B266" s="233" t="e">
        <f>IF('Formulario PPGR2'!$G103="","",CONCATENATE('Formulario PPGR2'!$C103,".",'Formulario PPGR2'!$D103,".",'Formulario PPGR2'!$E103,".",'Formulario PPGR2'!$F103))</f>
        <v>#REF!</v>
      </c>
      <c r="C266" s="233"/>
      <c r="D266" s="233" t="e">
        <f>IF('Formulario PPGR2'!$G103="","",'Formulario PPGR1'!#REF!)</f>
        <v>#REF!</v>
      </c>
      <c r="E266" s="233" t="e">
        <f>IF('Formulario PPGR2'!$G103="","",'Formulario PPGR1'!#REF!)</f>
        <v>#REF!</v>
      </c>
      <c r="F266" s="233" t="e">
        <f>IF('Formulario PPGR2'!$G103="","",'Formulario PPGR1'!#REF!)</f>
        <v>#REF!</v>
      </c>
      <c r="G266" s="233" t="s">
        <v>239</v>
      </c>
      <c r="H266" s="667" t="s">
        <v>1023</v>
      </c>
      <c r="I266" s="666" t="s">
        <v>1024</v>
      </c>
      <c r="J266" s="667">
        <v>1</v>
      </c>
      <c r="K266" s="667"/>
      <c r="L266" s="667"/>
      <c r="M266" s="667"/>
      <c r="N266" s="667"/>
      <c r="O266" s="667"/>
      <c r="P266" s="667"/>
      <c r="Q266" s="667"/>
      <c r="R266" s="667"/>
      <c r="S266" s="667"/>
      <c r="T266" s="667"/>
      <c r="U266" s="667"/>
      <c r="V266" s="673">
        <f>SUM(Tabla2[[#This Row],[Ene]:[Dic]])</f>
        <v>1</v>
      </c>
      <c r="W266" s="668" t="s">
        <v>384</v>
      </c>
      <c r="X266" s="668"/>
      <c r="Y266" s="666"/>
      <c r="Z266" s="666" t="s">
        <v>256</v>
      </c>
      <c r="AA266" s="679"/>
      <c r="AB266" s="255"/>
      <c r="AC266" s="255"/>
      <c r="AD266" s="255"/>
      <c r="AE266" s="255"/>
      <c r="AF266" s="255"/>
      <c r="AG266" s="255"/>
      <c r="AH266" s="255"/>
      <c r="AI266" s="255"/>
      <c r="AJ266" s="255"/>
      <c r="AK266" s="255"/>
      <c r="AL266" s="255"/>
      <c r="AM266" s="255"/>
      <c r="AN266" s="255"/>
      <c r="AO266" s="255"/>
      <c r="AP266" s="255"/>
      <c r="AQ266" s="255"/>
      <c r="AR266" s="255"/>
      <c r="AS266" s="255"/>
      <c r="AT266" s="255"/>
      <c r="AU266" s="255"/>
      <c r="AV266" s="255"/>
      <c r="AW266" s="255"/>
      <c r="AX266" s="255"/>
      <c r="AY266" s="255"/>
      <c r="AZ266" s="255"/>
      <c r="BA266" s="255"/>
    </row>
    <row r="267" spans="2:53" s="243" customFormat="1" ht="82.95" customHeight="1" x14ac:dyDescent="0.3">
      <c r="B267" s="263" t="e">
        <f>IF('Formulario PPGR2'!$G225="","",CONCATENATE('Formulario PPGR2'!$C225,".",'Formulario PPGR2'!$D225,".",'Formulario PPGR2'!$E225,".",'Formulario PPGR2'!$F225))</f>
        <v>#REF!</v>
      </c>
      <c r="C267" s="263" t="e">
        <f>IF('Formulario PPGR2'!$G225="","",'Formulario PPGR1'!#REF!)</f>
        <v>#REF!</v>
      </c>
      <c r="D267" s="263" t="e">
        <f>IF('Formulario PPGR2'!$G225="","",'Formulario PPGR1'!#REF!)</f>
        <v>#REF!</v>
      </c>
      <c r="E267" s="263" t="e">
        <f>IF('Formulario PPGR2'!$G225="","",'Formulario PPGR1'!#REF!)</f>
        <v>#REF!</v>
      </c>
      <c r="F267" s="263" t="e">
        <f>IF('Formulario PPGR2'!$G225="","",'Formulario PPGR1'!#REF!)</f>
        <v>#REF!</v>
      </c>
      <c r="G267" s="233" t="s">
        <v>324</v>
      </c>
      <c r="H267" s="667" t="s">
        <v>1025</v>
      </c>
      <c r="I267" s="666" t="s">
        <v>1026</v>
      </c>
      <c r="J267" s="698" t="s">
        <v>708</v>
      </c>
      <c r="K267" s="698" t="s">
        <v>708</v>
      </c>
      <c r="L267" s="698">
        <v>1</v>
      </c>
      <c r="M267" s="698" t="s">
        <v>708</v>
      </c>
      <c r="N267" s="698" t="s">
        <v>708</v>
      </c>
      <c r="O267" s="698">
        <v>1</v>
      </c>
      <c r="P267" s="698" t="s">
        <v>708</v>
      </c>
      <c r="Q267" s="698" t="s">
        <v>708</v>
      </c>
      <c r="R267" s="698">
        <v>1</v>
      </c>
      <c r="S267" s="698" t="s">
        <v>708</v>
      </c>
      <c r="T267" s="698" t="s">
        <v>708</v>
      </c>
      <c r="U267" s="698">
        <v>1</v>
      </c>
      <c r="V267" s="673">
        <f>SUM(Tabla2[[#This Row],[Ene]:[Dic]])</f>
        <v>4</v>
      </c>
      <c r="W267" s="668" t="s">
        <v>384</v>
      </c>
      <c r="X267" s="668" t="s">
        <v>415</v>
      </c>
      <c r="Y267" s="666" t="s">
        <v>799</v>
      </c>
      <c r="Z267" s="666" t="s">
        <v>1027</v>
      </c>
      <c r="AA267" s="680"/>
      <c r="AB267" s="255"/>
      <c r="AC267" s="255"/>
      <c r="AD267" s="255"/>
      <c r="AE267" s="255"/>
      <c r="AF267" s="255"/>
      <c r="AG267" s="255"/>
      <c r="AH267" s="255"/>
      <c r="AI267" s="255"/>
      <c r="AJ267" s="255"/>
      <c r="AK267" s="255"/>
      <c r="AL267" s="255"/>
      <c r="AM267" s="255"/>
      <c r="AN267" s="255"/>
      <c r="AO267" s="255"/>
      <c r="AP267" s="255"/>
      <c r="AQ267" s="255"/>
      <c r="AR267" s="255"/>
      <c r="AS267" s="255"/>
      <c r="AT267" s="255"/>
      <c r="AU267" s="255"/>
      <c r="AV267" s="255"/>
      <c r="AW267" s="255"/>
      <c r="AX267" s="255"/>
      <c r="AY267" s="255"/>
      <c r="AZ267" s="255"/>
      <c r="BA267" s="255"/>
    </row>
    <row r="268" spans="2:53" s="243" customFormat="1" ht="26.4" x14ac:dyDescent="0.3">
      <c r="B268" s="263" t="e">
        <f>IF('Formulario PPGR2'!$G226="","",CONCATENATE('Formulario PPGR2'!$C226,".",'Formulario PPGR2'!$D226,".",'Formulario PPGR2'!$E226,".",'Formulario PPGR2'!$F226))</f>
        <v>#REF!</v>
      </c>
      <c r="C268" s="263" t="e">
        <f>IF('Formulario PPGR2'!$G226="","",'Formulario PPGR1'!#REF!)</f>
        <v>#REF!</v>
      </c>
      <c r="D268" s="263" t="e">
        <f>IF('Formulario PPGR2'!$G226="","",'Formulario PPGR1'!#REF!)</f>
        <v>#REF!</v>
      </c>
      <c r="E268" s="263" t="e">
        <f>IF('Formulario PPGR2'!$G226="","",'Formulario PPGR1'!#REF!)</f>
        <v>#REF!</v>
      </c>
      <c r="F268" s="263" t="e">
        <f>IF('Formulario PPGR2'!$G226="","",'Formulario PPGR1'!#REF!)</f>
        <v>#REF!</v>
      </c>
      <c r="G268" s="233" t="s">
        <v>324</v>
      </c>
      <c r="H268" s="667" t="s">
        <v>1028</v>
      </c>
      <c r="I268" s="666" t="s">
        <v>1029</v>
      </c>
      <c r="J268" s="698" t="s">
        <v>708</v>
      </c>
      <c r="K268" s="698" t="s">
        <v>708</v>
      </c>
      <c r="L268" s="698">
        <v>1</v>
      </c>
      <c r="M268" s="698" t="s">
        <v>708</v>
      </c>
      <c r="N268" s="698" t="s">
        <v>708</v>
      </c>
      <c r="O268" s="698">
        <v>1</v>
      </c>
      <c r="P268" s="698" t="s">
        <v>708</v>
      </c>
      <c r="Q268" s="698" t="s">
        <v>708</v>
      </c>
      <c r="R268" s="698">
        <v>1</v>
      </c>
      <c r="S268" s="698" t="s">
        <v>708</v>
      </c>
      <c r="T268" s="698" t="s">
        <v>708</v>
      </c>
      <c r="U268" s="698">
        <v>1</v>
      </c>
      <c r="V268" s="673">
        <f>SUM(Tabla2[[#This Row],[Ene]:[Dic]])</f>
        <v>4</v>
      </c>
      <c r="W268" s="668" t="s">
        <v>384</v>
      </c>
      <c r="X268" s="668"/>
      <c r="Y268" s="666"/>
      <c r="Z268" s="666" t="s">
        <v>1027</v>
      </c>
      <c r="AA268" s="680"/>
      <c r="AB268" s="255"/>
      <c r="AC268" s="255"/>
      <c r="AD268" s="255"/>
      <c r="AE268" s="255"/>
      <c r="AF268" s="255"/>
      <c r="AG268" s="255"/>
      <c r="AH268" s="255"/>
      <c r="AI268" s="255"/>
      <c r="AJ268" s="255"/>
      <c r="AK268" s="255"/>
      <c r="AL268" s="255"/>
      <c r="AM268" s="255"/>
      <c r="AN268" s="255"/>
      <c r="AO268" s="255"/>
      <c r="AP268" s="255"/>
      <c r="AQ268" s="255"/>
      <c r="AR268" s="255"/>
      <c r="AS268" s="255"/>
      <c r="AT268" s="255"/>
      <c r="AU268" s="255"/>
      <c r="AV268" s="255"/>
      <c r="AW268" s="255"/>
      <c r="AX268" s="255"/>
      <c r="AY268" s="255"/>
      <c r="AZ268" s="255"/>
      <c r="BA268" s="255"/>
    </row>
    <row r="269" spans="2:53" s="243" customFormat="1" ht="26.4" x14ac:dyDescent="0.3">
      <c r="B269" s="263" t="e">
        <f>IF('Formulario PPGR2'!$G227="","",CONCATENATE('Formulario PPGR2'!$C227,".",'Formulario PPGR2'!$D227,".",'Formulario PPGR2'!$E227,".",'Formulario PPGR2'!$F227))</f>
        <v>#REF!</v>
      </c>
      <c r="C269" s="263" t="e">
        <f>IF('Formulario PPGR2'!$G227="","",'Formulario PPGR1'!#REF!)</f>
        <v>#REF!</v>
      </c>
      <c r="D269" s="263" t="e">
        <f>IF('Formulario PPGR2'!$G227="","",'Formulario PPGR1'!#REF!)</f>
        <v>#REF!</v>
      </c>
      <c r="E269" s="263" t="e">
        <f>IF('Formulario PPGR2'!$G227="","",'Formulario PPGR1'!#REF!)</f>
        <v>#REF!</v>
      </c>
      <c r="F269" s="263" t="e">
        <f>IF('Formulario PPGR2'!$G227="","",'Formulario PPGR1'!#REF!)</f>
        <v>#REF!</v>
      </c>
      <c r="G269" s="233" t="s">
        <v>324</v>
      </c>
      <c r="H269" s="667" t="s">
        <v>1030</v>
      </c>
      <c r="I269" s="666" t="s">
        <v>1031</v>
      </c>
      <c r="J269" s="698" t="s">
        <v>708</v>
      </c>
      <c r="K269" s="698" t="s">
        <v>708</v>
      </c>
      <c r="L269" s="698"/>
      <c r="M269" s="698" t="s">
        <v>708</v>
      </c>
      <c r="N269" s="698" t="s">
        <v>708</v>
      </c>
      <c r="O269" s="698">
        <v>1</v>
      </c>
      <c r="P269" s="698" t="s">
        <v>708</v>
      </c>
      <c r="Q269" s="698" t="s">
        <v>708</v>
      </c>
      <c r="R269" s="698"/>
      <c r="S269" s="698" t="s">
        <v>708</v>
      </c>
      <c r="T269" s="698" t="s">
        <v>708</v>
      </c>
      <c r="U269" s="698">
        <v>1</v>
      </c>
      <c r="V269" s="673">
        <f>SUM(Tabla2[[#This Row],[Ene]:[Dic]])</f>
        <v>2</v>
      </c>
      <c r="W269" s="668" t="s">
        <v>415</v>
      </c>
      <c r="X269" s="668"/>
      <c r="Y269" s="666" t="s">
        <v>1032</v>
      </c>
      <c r="Z269" s="666" t="s">
        <v>1027</v>
      </c>
      <c r="AA269" s="680"/>
      <c r="AB269" s="255"/>
      <c r="AC269" s="255"/>
      <c r="AD269" s="255"/>
      <c r="AE269" s="255"/>
      <c r="AF269" s="255"/>
      <c r="AG269" s="255"/>
      <c r="AH269" s="255"/>
      <c r="AI269" s="255"/>
      <c r="AJ269" s="255"/>
      <c r="AK269" s="255"/>
      <c r="AL269" s="255"/>
      <c r="AM269" s="255"/>
      <c r="AN269" s="255"/>
      <c r="AO269" s="255"/>
      <c r="AP269" s="255"/>
      <c r="AQ269" s="255"/>
      <c r="AR269" s="255"/>
      <c r="AS269" s="255"/>
      <c r="AT269" s="255"/>
      <c r="AU269" s="255"/>
      <c r="AV269" s="255"/>
      <c r="AW269" s="255"/>
      <c r="AX269" s="255"/>
      <c r="AY269" s="255"/>
      <c r="AZ269" s="255"/>
      <c r="BA269" s="255"/>
    </row>
    <row r="270" spans="2:53" ht="15.6" x14ac:dyDescent="0.3">
      <c r="B270" s="258"/>
      <c r="C270" s="258"/>
      <c r="D270" s="258"/>
      <c r="E270" s="258"/>
      <c r="F270" s="258"/>
      <c r="H270" s="242"/>
      <c r="J270" s="687">
        <f>SUBTOTAL(109,Tabla2[Ene])</f>
        <v>45</v>
      </c>
      <c r="K270" s="687">
        <f>SUBTOTAL(109,Tabla2[Feb])</f>
        <v>45</v>
      </c>
      <c r="L270" s="687">
        <f>SUBTOTAL(109,Tabla2[Mar])</f>
        <v>126</v>
      </c>
      <c r="M270" s="687">
        <f>SUBTOTAL(109,Tabla2[Abr])</f>
        <v>101</v>
      </c>
      <c r="N270" s="687">
        <f>SUBTOTAL(109,Tabla2[May])</f>
        <v>77</v>
      </c>
      <c r="O270" s="687">
        <f>SUBTOTAL(109,Tabla2[Jun])</f>
        <v>136</v>
      </c>
      <c r="P270" s="687">
        <f>SUBTOTAL(109,Tabla2[Jul])</f>
        <v>91</v>
      </c>
      <c r="Q270" s="687">
        <f>SUBTOTAL(109,Tabla2[Ago])</f>
        <v>73</v>
      </c>
      <c r="R270" s="687">
        <f>SUBTOTAL(109,Tabla2[Sep])</f>
        <v>127</v>
      </c>
      <c r="S270" s="687">
        <f>SUBTOTAL(109,Tabla2[Oct])</f>
        <v>93</v>
      </c>
      <c r="T270" s="687">
        <f>SUBTOTAL(109,Tabla2[Nov])</f>
        <v>69</v>
      </c>
      <c r="U270" s="687">
        <f>SUBTOTAL(109,Tabla2[Dic])</f>
        <v>133</v>
      </c>
      <c r="V270" s="687">
        <f>SUBTOTAL(109,Tabla2[[Total de Acciones ]])</f>
        <v>1116</v>
      </c>
      <c r="Y270" s="269"/>
      <c r="Z270" s="346"/>
      <c r="AA270" s="249"/>
      <c r="BA270" s="254"/>
    </row>
    <row r="272" spans="2:53" x14ac:dyDescent="0.3">
      <c r="H272" s="264"/>
    </row>
  </sheetData>
  <protectedRanges>
    <protectedRange sqref="I226" name="Rango1_1_3"/>
    <protectedRange sqref="I142:I143 I108:I110" name="Rango1_2"/>
    <protectedRange sqref="I177:I185" name="Rango1_6"/>
    <protectedRange sqref="I186:I187 I269" name="Rango1_8"/>
  </protectedRanges>
  <phoneticPr fontId="6" type="noConversion"/>
  <conditionalFormatting sqref="H9:H270">
    <cfRule type="duplicateValues" dxfId="0" priority="23"/>
  </conditionalFormatting>
  <dataValidations count="3">
    <dataValidation type="whole" allowBlank="1" showInputMessage="1" showErrorMessage="1" sqref="J256:U269 J250:J255 L250:U255 J104:U248" xr:uid="{00000000-0002-0000-0200-000000000000}">
      <formula1>0</formula1>
      <formula2>100</formula2>
    </dataValidation>
    <dataValidation type="list" allowBlank="1" showInputMessage="1" showErrorMessage="1" sqref="W264:W269 X257:X269 W9:W261 X9:X255" xr:uid="{00000000-0002-0000-0200-000001000000}">
      <formula1>Ls_Medio_Verificacion</formula1>
    </dataValidation>
    <dataValidation type="list" allowBlank="1" showInputMessage="1" showErrorMessage="1" sqref="G104:G269" xr:uid="{00000000-0002-0000-0200-000002000000}">
      <formula1>Productos</formula1>
    </dataValidation>
  </dataValidations>
  <pageMargins left="0.3" right="0" top="0.69488189" bottom="0.49803149600000002" header="0.31496062992126" footer="0.31496062992126"/>
  <pageSetup paperSize="5" scale="43" orientation="landscape" r:id="rId1"/>
  <rowBreaks count="6" manualBreakCount="6">
    <brk id="66" max="16383" man="1"/>
    <brk id="94" min="6" max="26" man="1"/>
    <brk id="156" min="6" max="26" man="1"/>
    <brk id="162" min="6" max="26" man="1"/>
    <brk id="238" min="6" max="26" man="1"/>
    <brk id="245" min="6" max="26" man="1"/>
  </rowBreaks>
  <colBreaks count="1" manualBreakCount="1">
    <brk id="27" max="1048575" man="1"/>
  </colBreak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99060</xdr:colOff>
                <xdr:row>5</xdr:row>
                <xdr:rowOff>60960</xdr:rowOff>
              </from>
              <to>
                <xdr:col>6</xdr:col>
                <xdr:colOff>1546860</xdr:colOff>
                <xdr:row>7</xdr:row>
                <xdr:rowOff>0</xdr:rowOff>
              </to>
            </anchor>
          </controlPr>
        </control>
      </mc:Choice>
      <mc:Fallback>
        <control shapeId="41219" r:id="rId4" name="CommandButton1"/>
      </mc:Fallback>
    </mc:AlternateContent>
  </controls>
  <tableParts count="1">
    <tablePart r:id="rId6"/>
  </tableParts>
  <extLst>
    <ext xmlns:x14="http://schemas.microsoft.com/office/spreadsheetml/2009/9/main" uri="{CCE6A557-97BC-4b89-ADB6-D9C93CAAB3DF}">
      <x14:dataValidations xmlns:xm="http://schemas.microsoft.com/office/excel/2006/main" count="1">
        <x14:dataValidation type="list" allowBlank="1" showInputMessage="1" showErrorMessage="1" xr:uid="{FE192A77-03CC-4C7C-9E3F-5F6C23ADC01E}">
          <x14:formula1>
            <xm:f>'Formulario PPGR1'!$K$9:$K$84</xm:f>
          </x14:formula1>
          <xm:sqref>G111:G144 G9:G103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B1:AU1822"/>
  <sheetViews>
    <sheetView showGridLines="0" zoomScale="70" zoomScaleNormal="70" zoomScaleSheetLayoutView="90" workbookViewId="0">
      <selection activeCell="L350" sqref="L350"/>
    </sheetView>
  </sheetViews>
  <sheetFormatPr baseColWidth="10" defaultColWidth="9.109375" defaultRowHeight="13.8" x14ac:dyDescent="0.3"/>
  <cols>
    <col min="1" max="1" width="2.5546875" style="265" customWidth="1"/>
    <col min="2" max="6" width="4.33203125" style="265" hidden="1" customWidth="1"/>
    <col min="7" max="7" width="22.109375" style="267" customWidth="1"/>
    <col min="8" max="8" width="45.33203125" style="267" customWidth="1"/>
    <col min="9" max="9" width="27.33203125" style="267" customWidth="1"/>
    <col min="10" max="10" width="44.109375" style="267" customWidth="1"/>
    <col min="11" max="11" width="31.6640625" style="267" hidden="1" customWidth="1"/>
    <col min="12" max="12" width="36.6640625" style="267" customWidth="1"/>
    <col min="13" max="13" width="16.44140625" style="267" customWidth="1"/>
    <col min="14" max="14" width="18.33203125" style="267" customWidth="1"/>
    <col min="15" max="15" width="14" style="272" customWidth="1"/>
    <col min="16" max="16" width="15.44140625" style="267" customWidth="1"/>
    <col min="17" max="17" width="13.6640625" style="267" customWidth="1"/>
    <col min="18" max="18" width="22.44140625" style="267" customWidth="1"/>
    <col min="19" max="47" width="9.109375" style="271" customWidth="1"/>
    <col min="48" max="16384" width="9.109375" style="265"/>
  </cols>
  <sheetData>
    <row r="1" spans="2:47" x14ac:dyDescent="0.3">
      <c r="G1" s="171"/>
      <c r="H1" s="239"/>
      <c r="I1" s="239"/>
      <c r="J1" s="239"/>
      <c r="K1" s="239"/>
      <c r="L1" s="239"/>
      <c r="M1" s="239"/>
      <c r="N1" s="239"/>
      <c r="O1" s="240"/>
      <c r="P1" s="239"/>
      <c r="Q1" s="239"/>
      <c r="R1" s="239"/>
      <c r="S1" s="266" t="s">
        <v>1033</v>
      </c>
      <c r="T1" s="265"/>
      <c r="U1" s="265"/>
      <c r="V1" s="265"/>
      <c r="W1" s="265"/>
      <c r="X1" s="265"/>
      <c r="Y1" s="265"/>
      <c r="Z1" s="265"/>
      <c r="AA1" s="265"/>
      <c r="AB1" s="265"/>
      <c r="AC1" s="265"/>
      <c r="AD1" s="265"/>
      <c r="AE1" s="265"/>
      <c r="AF1" s="265"/>
      <c r="AG1" s="265"/>
      <c r="AH1" s="265"/>
      <c r="AI1" s="265"/>
      <c r="AJ1" s="265"/>
      <c r="AK1" s="265"/>
      <c r="AL1" s="265"/>
      <c r="AM1" s="265"/>
      <c r="AN1" s="265"/>
      <c r="AO1" s="265"/>
      <c r="AP1" s="265"/>
      <c r="AQ1" s="265"/>
      <c r="AR1" s="265"/>
      <c r="AS1" s="265"/>
      <c r="AT1" s="265"/>
      <c r="AU1" s="265"/>
    </row>
    <row r="2" spans="2:47" x14ac:dyDescent="0.3">
      <c r="G2" s="265"/>
      <c r="I2" s="237" t="str">
        <f>'Formulario PPGR1'!G2</f>
        <v>Servicio Nacional de Salud</v>
      </c>
      <c r="O2" s="267"/>
      <c r="S2" s="267"/>
      <c r="T2" s="267"/>
      <c r="U2" s="268"/>
      <c r="V2" s="269"/>
      <c r="W2" s="269"/>
      <c r="X2" s="269"/>
      <c r="Y2" s="270"/>
      <c r="Z2" s="265"/>
      <c r="AA2" s="265"/>
      <c r="AB2" s="265"/>
      <c r="AC2" s="265"/>
      <c r="AD2" s="265"/>
      <c r="AE2" s="265"/>
      <c r="AF2" s="265"/>
      <c r="AG2" s="265"/>
      <c r="AH2" s="265"/>
      <c r="AI2" s="265"/>
      <c r="AJ2" s="265"/>
      <c r="AK2" s="265"/>
      <c r="AL2" s="265"/>
      <c r="AM2" s="265"/>
      <c r="AN2" s="265"/>
      <c r="AO2" s="265"/>
      <c r="AP2" s="265"/>
      <c r="AQ2" s="265"/>
      <c r="AR2" s="265"/>
      <c r="AS2" s="265"/>
      <c r="AT2" s="265"/>
      <c r="AU2" s="265"/>
    </row>
    <row r="3" spans="2:47" x14ac:dyDescent="0.3">
      <c r="G3" s="265"/>
      <c r="I3" s="237" t="str">
        <f>'Formulario PPGR1'!G3</f>
        <v>Dirección de Planificación y Desarrollo</v>
      </c>
      <c r="O3" s="267"/>
      <c r="S3" s="267"/>
      <c r="T3" s="267"/>
      <c r="U3" s="268"/>
      <c r="V3" s="269"/>
      <c r="W3" s="269"/>
      <c r="X3" s="269"/>
      <c r="Y3" s="270"/>
      <c r="Z3" s="265"/>
      <c r="AA3" s="265"/>
      <c r="AB3" s="265"/>
      <c r="AC3" s="265"/>
      <c r="AD3" s="265"/>
      <c r="AE3" s="265"/>
      <c r="AF3" s="265"/>
      <c r="AG3" s="265"/>
      <c r="AH3" s="265"/>
      <c r="AI3" s="265"/>
      <c r="AJ3" s="265"/>
      <c r="AK3" s="265"/>
      <c r="AL3" s="265"/>
      <c r="AM3" s="265"/>
      <c r="AN3" s="265"/>
      <c r="AO3" s="265"/>
      <c r="AP3" s="265"/>
      <c r="AQ3" s="265"/>
      <c r="AR3" s="265"/>
      <c r="AS3" s="265"/>
      <c r="AT3" s="265"/>
      <c r="AU3" s="265"/>
    </row>
    <row r="4" spans="2:47" x14ac:dyDescent="0.3">
      <c r="G4" s="265"/>
      <c r="I4" s="237" t="str">
        <f>'Formulario PPGR1'!G4</f>
        <v xml:space="preserve">Plan Operativo Anual </v>
      </c>
      <c r="O4" s="267"/>
      <c r="S4" s="267"/>
      <c r="T4" s="267"/>
      <c r="U4" s="268"/>
      <c r="V4" s="269"/>
      <c r="W4" s="269"/>
      <c r="X4" s="269"/>
      <c r="Y4" s="270"/>
      <c r="Z4" s="265"/>
      <c r="AA4" s="265"/>
      <c r="AB4" s="265"/>
      <c r="AC4" s="265"/>
      <c r="AD4" s="265"/>
      <c r="AE4" s="265"/>
      <c r="AF4" s="265"/>
      <c r="AG4" s="265"/>
      <c r="AH4" s="265"/>
      <c r="AI4" s="265"/>
      <c r="AJ4" s="265"/>
      <c r="AK4" s="265"/>
      <c r="AL4" s="265"/>
      <c r="AM4" s="265"/>
      <c r="AN4" s="265"/>
      <c r="AO4" s="265"/>
      <c r="AP4" s="265"/>
      <c r="AQ4" s="265"/>
      <c r="AR4" s="265"/>
      <c r="AS4" s="265"/>
      <c r="AT4" s="265"/>
      <c r="AU4" s="265"/>
    </row>
    <row r="5" spans="2:47" x14ac:dyDescent="0.3">
      <c r="G5" s="265"/>
      <c r="I5" s="237" t="s">
        <v>1034</v>
      </c>
      <c r="O5" s="267"/>
      <c r="S5" s="267"/>
      <c r="T5" s="267"/>
      <c r="U5" s="268"/>
      <c r="V5" s="269"/>
      <c r="W5" s="269"/>
      <c r="X5" s="269"/>
      <c r="Y5" s="270"/>
      <c r="Z5" s="265"/>
      <c r="AA5" s="265"/>
      <c r="AB5" s="265"/>
      <c r="AC5" s="265"/>
      <c r="AD5" s="265"/>
      <c r="AE5" s="265"/>
      <c r="AF5" s="265"/>
      <c r="AG5" s="265"/>
      <c r="AH5" s="265"/>
      <c r="AI5" s="265"/>
      <c r="AJ5" s="265"/>
      <c r="AK5" s="265"/>
      <c r="AL5" s="265"/>
      <c r="AM5" s="265"/>
      <c r="AN5" s="265"/>
      <c r="AO5" s="265"/>
      <c r="AP5" s="265"/>
      <c r="AQ5" s="265"/>
      <c r="AR5" s="265"/>
      <c r="AS5" s="265"/>
      <c r="AT5" s="265"/>
      <c r="AU5" s="265"/>
    </row>
    <row r="6" spans="2:47" x14ac:dyDescent="0.3">
      <c r="G6" s="171"/>
      <c r="H6" s="239"/>
      <c r="I6" s="238" t="str">
        <f>'Formulario PPGR1'!$M$3</f>
        <v>SNS - Dirección Central</v>
      </c>
      <c r="J6" s="239"/>
      <c r="K6" s="239"/>
      <c r="L6" s="239"/>
      <c r="M6" s="239"/>
      <c r="N6" s="239"/>
      <c r="O6" s="240"/>
      <c r="P6" s="239"/>
      <c r="Q6" s="239"/>
      <c r="R6" s="239"/>
      <c r="S6" s="266"/>
      <c r="T6" s="265"/>
      <c r="U6" s="265"/>
      <c r="V6" s="265"/>
      <c r="W6" s="265"/>
      <c r="X6" s="265"/>
      <c r="Y6" s="265"/>
      <c r="Z6" s="265"/>
      <c r="AA6" s="265"/>
      <c r="AB6" s="265"/>
      <c r="AC6" s="265"/>
      <c r="AD6" s="265"/>
      <c r="AE6" s="265"/>
      <c r="AF6" s="265"/>
      <c r="AG6" s="265"/>
      <c r="AH6" s="265"/>
      <c r="AI6" s="265"/>
      <c r="AJ6" s="265"/>
      <c r="AK6" s="265"/>
      <c r="AL6" s="265"/>
      <c r="AM6" s="265"/>
      <c r="AN6" s="265"/>
      <c r="AO6" s="265"/>
      <c r="AP6" s="265"/>
      <c r="AQ6" s="265"/>
      <c r="AR6" s="265"/>
      <c r="AS6" s="265"/>
      <c r="AT6" s="265"/>
      <c r="AU6" s="265"/>
    </row>
    <row r="7" spans="2:47" x14ac:dyDescent="0.3">
      <c r="G7" s="171"/>
      <c r="H7" s="239"/>
      <c r="I7" s="239"/>
      <c r="J7" s="239"/>
      <c r="K7" s="239"/>
      <c r="L7" s="239"/>
      <c r="M7" s="239"/>
      <c r="N7" s="239"/>
      <c r="O7" s="240"/>
      <c r="P7" s="239"/>
      <c r="Q7" s="239"/>
      <c r="R7" s="239"/>
      <c r="S7" s="266"/>
      <c r="T7" s="265"/>
      <c r="U7" s="265"/>
      <c r="V7" s="265"/>
      <c r="W7" s="265"/>
      <c r="X7" s="265"/>
      <c r="Y7" s="265"/>
      <c r="Z7" s="265"/>
      <c r="AA7" s="265"/>
      <c r="AB7" s="265"/>
      <c r="AC7" s="265"/>
      <c r="AD7" s="265"/>
      <c r="AE7" s="265"/>
      <c r="AF7" s="265"/>
      <c r="AG7" s="265"/>
      <c r="AH7" s="265"/>
      <c r="AI7" s="265"/>
      <c r="AJ7" s="265"/>
      <c r="AK7" s="265"/>
      <c r="AL7" s="265"/>
      <c r="AM7" s="265"/>
      <c r="AN7" s="265"/>
      <c r="AO7" s="265"/>
      <c r="AP7" s="265"/>
      <c r="AQ7" s="265"/>
      <c r="AR7" s="265"/>
      <c r="AS7" s="265"/>
      <c r="AT7" s="265"/>
      <c r="AU7" s="265"/>
    </row>
    <row r="8" spans="2:47" s="338" customFormat="1" ht="33" customHeight="1" x14ac:dyDescent="0.3">
      <c r="B8" s="333" t="s">
        <v>94</v>
      </c>
      <c r="C8" s="334" t="s">
        <v>95</v>
      </c>
      <c r="D8" s="334" t="s">
        <v>96</v>
      </c>
      <c r="E8" s="334" t="s">
        <v>97</v>
      </c>
      <c r="F8" s="335" t="s">
        <v>353</v>
      </c>
      <c r="G8" s="149" t="s">
        <v>1035</v>
      </c>
      <c r="H8" s="149" t="s">
        <v>1036</v>
      </c>
      <c r="I8" s="149" t="s">
        <v>1037</v>
      </c>
      <c r="J8" s="189" t="s">
        <v>1038</v>
      </c>
      <c r="K8" s="189" t="s">
        <v>1039</v>
      </c>
      <c r="L8" s="189" t="s">
        <v>1040</v>
      </c>
      <c r="M8" s="189" t="s">
        <v>1041</v>
      </c>
      <c r="N8" s="189" t="s">
        <v>1042</v>
      </c>
      <c r="O8" s="336" t="s">
        <v>1043</v>
      </c>
      <c r="P8" s="189" t="s">
        <v>1044</v>
      </c>
      <c r="Q8" s="189" t="s">
        <v>1045</v>
      </c>
      <c r="R8" s="189" t="s">
        <v>1046</v>
      </c>
      <c r="S8" s="337"/>
      <c r="T8" s="337"/>
      <c r="U8" s="337"/>
      <c r="V8" s="337"/>
      <c r="W8" s="337"/>
      <c r="X8" s="337"/>
      <c r="Y8" s="337"/>
      <c r="Z8" s="337"/>
      <c r="AA8" s="337"/>
      <c r="AB8" s="337"/>
      <c r="AC8" s="337"/>
      <c r="AD8" s="337"/>
      <c r="AE8" s="337"/>
      <c r="AF8" s="337"/>
      <c r="AG8" s="337"/>
      <c r="AH8" s="337"/>
      <c r="AI8" s="337"/>
      <c r="AJ8" s="337"/>
      <c r="AK8" s="337"/>
      <c r="AL8" s="337"/>
      <c r="AM8" s="337"/>
      <c r="AN8" s="337"/>
      <c r="AO8" s="337"/>
      <c r="AP8" s="337"/>
      <c r="AQ8" s="337"/>
      <c r="AR8" s="337"/>
      <c r="AS8" s="337"/>
      <c r="AT8" s="337"/>
      <c r="AU8" s="337"/>
    </row>
    <row r="9" spans="2:47" ht="22.5" customHeight="1" x14ac:dyDescent="0.3">
      <c r="B9" s="190" t="e">
        <f>IF('Formulario PPGR3'!$G9="","",CONCATENATE('Formulario PPGR3'!$C9,".",'Formulario PPGR3'!$D9,".",'Formulario PPGR3'!$E9,".",'Formulario PPGR3'!$F9))</f>
        <v>#REF!</v>
      </c>
      <c r="C9" s="190" t="e">
        <f>IF('Formulario PPGR3'!$G9="","",'Formulario PPGR1'!#REF!)</f>
        <v>#REF!</v>
      </c>
      <c r="D9" s="190" t="e">
        <f>IF('Formulario PPGR3'!$G9="","",'Formulario PPGR1'!#REF!)</f>
        <v>#REF!</v>
      </c>
      <c r="E9" s="190" t="e">
        <f>IF('Formulario PPGR3'!$G9="","",'Formulario PPGR1'!#REF!)</f>
        <v>#REF!</v>
      </c>
      <c r="F9" s="190" t="e">
        <f>IF('Formulario PPGR3'!$G9="","",'Formulario PPGR1'!#REF!)</f>
        <v>#REF!</v>
      </c>
      <c r="G9" s="241" t="s">
        <v>398</v>
      </c>
      <c r="H9" s="503" t="str">
        <f>IF(Tabla1[[#This Row],[Código_Actividad]]="","",_xlfn.XLOOKUP(Tabla1[[#This Row],[Código_Actividad]],Tabla2[Código],Tabla2[Actividades Programables Presupuestables],"",0))</f>
        <v xml:space="preserve">Implementación de grupos focales para determinar la calidad percibida del servicio
</v>
      </c>
      <c r="I9" s="504">
        <f>IFERROR(VLOOKUP('Formulario PPGR3'!$G9,'Formulario PPGR2'!$H$9:$V$269,15,FALSE),"")</f>
        <v>9</v>
      </c>
      <c r="J9" s="507" t="s">
        <v>1047</v>
      </c>
      <c r="K9" s="507" t="str">
        <f>IF(Tabla1[[#This Row],[Insumos]]="","",_xlfn.XLOOKUP(Tabla1[[#This Row],[Insumos]],Tabla10[Insumo],Tabla10[InsumoAbrev],"",0))</f>
        <v>lsGasoil</v>
      </c>
      <c r="L9" s="508" t="s">
        <v>1048</v>
      </c>
      <c r="M9" s="505" t="str">
        <f>IF(Tabla1[[#This Row],[Descripción]]="","",_xlfn.XLOOKUP(Tabla1[[#This Row],[Descripción]],Tabla10[Descripción],Tabla10[Unidad de Medida],"",0))</f>
        <v>galon</v>
      </c>
      <c r="N9" s="295">
        <v>80</v>
      </c>
      <c r="O9" s="505">
        <f>IF(Tabla1[[#This Row],[Descripción]]="","",_xlfn.XLOOKUP(Tabla1[[#This Row],[Descripción]],Tabla10[Descripción],Tabla10[Precio Unitario],0))</f>
        <v>240</v>
      </c>
      <c r="P9" s="506">
        <f>IF(Tabla1[[#This Row],[Cantidad de Insumos]]="","",Tabla1[[#This Row],[Precio Unitario]]*Tabla1[[#This Row],[Cantidad de Insumos]])</f>
        <v>19200</v>
      </c>
      <c r="Q9" s="505" t="str">
        <f>IF(Tabla1[[#This Row],[Descripción]]="","",_xlfn.XLOOKUP(Tabla1[[#This Row],[Descripción]],Tabla10[Descripción],Tabla10[CODIGO PRESUPUESTARIO],0))</f>
        <v>2.3.7.1.02</v>
      </c>
      <c r="R9" s="507"/>
    </row>
    <row r="10" spans="2:47" ht="22.5" customHeight="1" x14ac:dyDescent="0.3">
      <c r="B10" s="190" t="e">
        <f>IF('Formulario PPGR3'!$G10="","",CONCATENATE('Formulario PPGR3'!$C10,".",'Formulario PPGR3'!$D10,".",'Formulario PPGR3'!$E10,".",'Formulario PPGR3'!$F10))</f>
        <v>#REF!</v>
      </c>
      <c r="C10" s="190" t="e">
        <f>IF('Formulario PPGR3'!$G10="","",'Formulario PPGR1'!#REF!)</f>
        <v>#REF!</v>
      </c>
      <c r="D10" s="190" t="e">
        <f>IF('Formulario PPGR3'!$G10="","",'Formulario PPGR1'!#REF!)</f>
        <v>#REF!</v>
      </c>
      <c r="E10" s="190" t="e">
        <f>IF('Formulario PPGR3'!$G10="","",'Formulario PPGR1'!#REF!)</f>
        <v>#REF!</v>
      </c>
      <c r="F10" s="190" t="e">
        <f>IF('Formulario PPGR3'!$G10="","",'Formulario PPGR1'!#REF!)</f>
        <v>#REF!</v>
      </c>
      <c r="G10" s="241" t="s">
        <v>398</v>
      </c>
      <c r="H10" s="503" t="str">
        <f>IF(Tabla1[[#This Row],[Código_Actividad]]="","",_xlfn.XLOOKUP(Tabla1[[#This Row],[Código_Actividad]],Tabla2[Código],Tabla2[Actividades Programables Presupuestables],"",0))</f>
        <v xml:space="preserve">Implementación de grupos focales para determinar la calidad percibida del servicio
</v>
      </c>
      <c r="I10" s="504">
        <f>IFERROR(VLOOKUP('Formulario PPGR3'!$G10,'Formulario PPGR2'!$H$9:$V$269,15,FALSE),"")</f>
        <v>9</v>
      </c>
      <c r="J10" s="509" t="s">
        <v>1049</v>
      </c>
      <c r="K10" s="507" t="str">
        <f>IF(Tabla1[[#This Row],[Insumos]]="","",_xlfn.XLOOKUP(Tabla1[[#This Row],[Insumos]],Tabla10[Insumo],Tabla10[InsumoAbrev],"",0))</f>
        <v>lsViaticosDP</v>
      </c>
      <c r="L10" s="508" t="s">
        <v>1050</v>
      </c>
      <c r="M10" s="505" t="str">
        <f>IF(Tabla1[[#This Row],[Descripción]]="","",_xlfn.XLOOKUP(Tabla1[[#This Row],[Descripción]],Tabla10[Descripción],Tabla10[Unidad de Medida],"",0))</f>
        <v>Depósito</v>
      </c>
      <c r="N10" s="295">
        <v>11</v>
      </c>
      <c r="O10" s="506">
        <f>IF(Tabla1[[#This Row],[Descripción]]="","",_xlfn.XLOOKUP(Tabla1[[#This Row],[Descripción]],Tabla10[Descripción],Tabla10[Precio Unitario],0))</f>
        <v>1700</v>
      </c>
      <c r="P10" s="506">
        <f>IF(Tabla1[[#This Row],[Cantidad de Insumos]]="","",Tabla1[[#This Row],[Precio Unitario]]*Tabla1[[#This Row],[Cantidad de Insumos]])</f>
        <v>18700</v>
      </c>
      <c r="Q10" s="506" t="str">
        <f>IF(Tabla1[[#This Row],[Descripción]]="","",_xlfn.XLOOKUP(Tabla1[[#This Row],[Descripción]],Tabla10[Descripción],Tabla10[CODIGO PRESUPUESTARIO],0))</f>
        <v>2.2.3.1.01</v>
      </c>
      <c r="R10" s="507"/>
    </row>
    <row r="11" spans="2:47" ht="22.5" customHeight="1" x14ac:dyDescent="0.3">
      <c r="B11" s="190" t="e">
        <f>IF('Formulario PPGR3'!$G11="","",CONCATENATE('Formulario PPGR3'!$C11,".",'Formulario PPGR3'!$D11,".",'Formulario PPGR3'!$E11,".",'Formulario PPGR3'!$F11))</f>
        <v>#REF!</v>
      </c>
      <c r="C11" s="190" t="e">
        <f>IF('Formulario PPGR3'!$G11="","",'Formulario PPGR1'!#REF!)</f>
        <v>#REF!</v>
      </c>
      <c r="D11" s="190" t="e">
        <f>IF('Formulario PPGR3'!$G11="","",'Formulario PPGR1'!#REF!)</f>
        <v>#REF!</v>
      </c>
      <c r="E11" s="190" t="e">
        <f>IF('Formulario PPGR3'!$G11="","",'Formulario PPGR1'!#REF!)</f>
        <v>#REF!</v>
      </c>
      <c r="F11" s="190" t="e">
        <f>IF('Formulario PPGR3'!$G11="","",'Formulario PPGR1'!#REF!)</f>
        <v>#REF!</v>
      </c>
      <c r="G11" s="241" t="s">
        <v>398</v>
      </c>
      <c r="H11" s="503" t="str">
        <f>IF(Tabla1[[#This Row],[Código_Actividad]]="","",_xlfn.XLOOKUP(Tabla1[[#This Row],[Código_Actividad]],Tabla2[Código],Tabla2[Actividades Programables Presupuestables],"",0))</f>
        <v xml:space="preserve">Implementación de grupos focales para determinar la calidad percibida del servicio
</v>
      </c>
      <c r="I11" s="504">
        <f>IFERROR(VLOOKUP('Formulario PPGR3'!$G11,'Formulario PPGR2'!$H$9:$V$269,15,FALSE),"")</f>
        <v>9</v>
      </c>
      <c r="J11" s="509" t="s">
        <v>1049</v>
      </c>
      <c r="K11" s="507" t="str">
        <f>IF(Tabla1[[#This Row],[Insumos]]="","",_xlfn.XLOOKUP(Tabla1[[#This Row],[Insumos]],Tabla10[Insumo],Tabla10[InsumoAbrev],"",0))</f>
        <v>lsViaticosDP</v>
      </c>
      <c r="L11" s="508" t="s">
        <v>1051</v>
      </c>
      <c r="M11" s="505" t="str">
        <f>IF(Tabla1[[#This Row],[Descripción]]="","",_xlfn.XLOOKUP(Tabla1[[#This Row],[Descripción]],Tabla10[Descripción],Tabla10[Unidad de Medida],"",0))</f>
        <v>Depósito</v>
      </c>
      <c r="N11" s="295">
        <v>11</v>
      </c>
      <c r="O11" s="506">
        <f>IF(Tabla1[[#This Row],[Descripción]]="","",_xlfn.XLOOKUP(Tabla1[[#This Row],[Descripción]],Tabla10[Descripción],Tabla10[Precio Unitario],0))</f>
        <v>1900</v>
      </c>
      <c r="P11" s="506">
        <f>IF(Tabla1[[#This Row],[Cantidad de Insumos]]="","",Tabla1[[#This Row],[Precio Unitario]]*Tabla1[[#This Row],[Cantidad de Insumos]])</f>
        <v>20900</v>
      </c>
      <c r="Q11" s="506" t="str">
        <f>IF(Tabla1[[#This Row],[Descripción]]="","",_xlfn.XLOOKUP(Tabla1[[#This Row],[Descripción]],Tabla10[Descripción],Tabla10[CODIGO PRESUPUESTARIO],0))</f>
        <v>2.2.3.1.01</v>
      </c>
      <c r="R11" s="507"/>
    </row>
    <row r="12" spans="2:47" ht="22.5" customHeight="1" x14ac:dyDescent="0.3">
      <c r="B12" s="190" t="e">
        <f>IF('Formulario PPGR3'!$G12="","",CONCATENATE('Formulario PPGR3'!$C12,".",'Formulario PPGR3'!$D12,".",'Formulario PPGR3'!$E12,".",'Formulario PPGR3'!$F12))</f>
        <v>#REF!</v>
      </c>
      <c r="C12" s="190" t="e">
        <f>IF('Formulario PPGR3'!$G12="","",'Formulario PPGR1'!#REF!)</f>
        <v>#REF!</v>
      </c>
      <c r="D12" s="190" t="e">
        <f>IF('Formulario PPGR3'!$G12="","",'Formulario PPGR1'!#REF!)</f>
        <v>#REF!</v>
      </c>
      <c r="E12" s="190" t="e">
        <f>IF('Formulario PPGR3'!$G12="","",'Formulario PPGR1'!#REF!)</f>
        <v>#REF!</v>
      </c>
      <c r="F12" s="190" t="e">
        <f>IF('Formulario PPGR3'!$G12="","",'Formulario PPGR1'!#REF!)</f>
        <v>#REF!</v>
      </c>
      <c r="G12" s="241" t="s">
        <v>403</v>
      </c>
      <c r="H12" s="503" t="str">
        <f>IF(Tabla1[[#This Row],[Código_Actividad]]="","",_xlfn.XLOOKUP(Tabla1[[#This Row],[Código_Actividad]],Tabla2[Código],Tabla2[Actividades Programables Presupuestables],"",0))</f>
        <v>Visita de supervisión a los CEAS para validar cumplimiento de los atributos de la experiencia del paciente</v>
      </c>
      <c r="I12" s="504">
        <f>IFERROR(VLOOKUP('Formulario PPGR3'!$G12,'Formulario PPGR2'!$H$9:$V$269,15,FALSE),"")</f>
        <v>4</v>
      </c>
      <c r="J12" s="509" t="s">
        <v>1047</v>
      </c>
      <c r="K12" s="507" t="str">
        <f>IF(Tabla1[[#This Row],[Insumos]]="","",_xlfn.XLOOKUP(Tabla1[[#This Row],[Insumos]],Tabla10[Insumo],Tabla10[InsumoAbrev],"",0))</f>
        <v>lsGasoil</v>
      </c>
      <c r="L12" s="508" t="s">
        <v>1048</v>
      </c>
      <c r="M12" s="505" t="str">
        <f>IF(Tabla1[[#This Row],[Descripción]]="","",_xlfn.XLOOKUP(Tabla1[[#This Row],[Descripción]],Tabla10[Descripción],Tabla10[Unidad de Medida],"",0))</f>
        <v>galon</v>
      </c>
      <c r="N12" s="295">
        <v>160</v>
      </c>
      <c r="O12" s="506">
        <f>IF(Tabla1[[#This Row],[Descripción]]="","",_xlfn.XLOOKUP(Tabla1[[#This Row],[Descripción]],Tabla10[Descripción],Tabla10[Precio Unitario],0))</f>
        <v>240</v>
      </c>
      <c r="P12" s="506">
        <f>IF(Tabla1[[#This Row],[Cantidad de Insumos]]="","",Tabla1[[#This Row],[Precio Unitario]]*Tabla1[[#This Row],[Cantidad de Insumos]])</f>
        <v>38400</v>
      </c>
      <c r="Q12" s="506" t="str">
        <f>IF(Tabla1[[#This Row],[Descripción]]="","",_xlfn.XLOOKUP(Tabla1[[#This Row],[Descripción]],Tabla10[Descripción],Tabla10[CODIGO PRESUPUESTARIO],0))</f>
        <v>2.3.7.1.02</v>
      </c>
      <c r="R12" s="507"/>
    </row>
    <row r="13" spans="2:47" ht="22.5" customHeight="1" x14ac:dyDescent="0.3">
      <c r="B13" s="190" t="e">
        <f>IF('Formulario PPGR3'!$G13="","",CONCATENATE('Formulario PPGR3'!$C13,".",'Formulario PPGR3'!$D13,".",'Formulario PPGR3'!$E13,".",'Formulario PPGR3'!$F13))</f>
        <v>#REF!</v>
      </c>
      <c r="C13" s="190" t="e">
        <f>IF('Formulario PPGR3'!$G13="","",'Formulario PPGR1'!#REF!)</f>
        <v>#REF!</v>
      </c>
      <c r="D13" s="190" t="e">
        <f>IF('Formulario PPGR3'!$G13="","",'Formulario PPGR1'!#REF!)</f>
        <v>#REF!</v>
      </c>
      <c r="E13" s="190" t="e">
        <f>IF('Formulario PPGR3'!$G13="","",'Formulario PPGR1'!#REF!)</f>
        <v>#REF!</v>
      </c>
      <c r="F13" s="190" t="e">
        <f>IF('Formulario PPGR3'!$G13="","",'Formulario PPGR1'!#REF!)</f>
        <v>#REF!</v>
      </c>
      <c r="G13" s="241" t="s">
        <v>403</v>
      </c>
      <c r="H13" s="503" t="str">
        <f>IF(Tabla1[[#This Row],[Código_Actividad]]="","",_xlfn.XLOOKUP(Tabla1[[#This Row],[Código_Actividad]],Tabla2[Código],Tabla2[Actividades Programables Presupuestables],"",0))</f>
        <v>Visita de supervisión a los CEAS para validar cumplimiento de los atributos de la experiencia del paciente</v>
      </c>
      <c r="I13" s="504">
        <f>IFERROR(VLOOKUP('Formulario PPGR3'!$G13,'Formulario PPGR2'!$H$9:$V$269,15,FALSE),"")</f>
        <v>4</v>
      </c>
      <c r="J13" s="509" t="s">
        <v>1049</v>
      </c>
      <c r="K13" s="507" t="str">
        <f>IF(Tabla1[[#This Row],[Insumos]]="","",_xlfn.XLOOKUP(Tabla1[[#This Row],[Insumos]],Tabla10[Insumo],Tabla10[InsumoAbrev],"",0))</f>
        <v>lsViaticosDP</v>
      </c>
      <c r="L13" s="508" t="s">
        <v>1050</v>
      </c>
      <c r="M13" s="505" t="str">
        <f>IF(Tabla1[[#This Row],[Descripción]]="","",_xlfn.XLOOKUP(Tabla1[[#This Row],[Descripción]],Tabla10[Descripción],Tabla10[Unidad de Medida],"",0))</f>
        <v>Depósito</v>
      </c>
      <c r="N13" s="295">
        <v>44</v>
      </c>
      <c r="O13" s="506">
        <f>IF(Tabla1[[#This Row],[Descripción]]="","",_xlfn.XLOOKUP(Tabla1[[#This Row],[Descripción]],Tabla10[Descripción],Tabla10[Precio Unitario],0))</f>
        <v>1700</v>
      </c>
      <c r="P13" s="506">
        <f>IF(Tabla1[[#This Row],[Cantidad de Insumos]]="","",Tabla1[[#This Row],[Precio Unitario]]*Tabla1[[#This Row],[Cantidad de Insumos]])</f>
        <v>74800</v>
      </c>
      <c r="Q13" s="506" t="str">
        <f>IF(Tabla1[[#This Row],[Descripción]]="","",_xlfn.XLOOKUP(Tabla1[[#This Row],[Descripción]],Tabla10[Descripción],Tabla10[CODIGO PRESUPUESTARIO],0))</f>
        <v>2.2.3.1.01</v>
      </c>
      <c r="R13" s="507"/>
    </row>
    <row r="14" spans="2:47" ht="22.5" customHeight="1" x14ac:dyDescent="0.3">
      <c r="B14" s="190" t="e">
        <f>IF('Formulario PPGR3'!$G14="","",CONCATENATE('Formulario PPGR3'!$C14,".",'Formulario PPGR3'!$D14,".",'Formulario PPGR3'!$E14,".",'Formulario PPGR3'!$F14))</f>
        <v>#REF!</v>
      </c>
      <c r="C14" s="190" t="e">
        <f>IF('Formulario PPGR3'!$G14="","",'Formulario PPGR1'!#REF!)</f>
        <v>#REF!</v>
      </c>
      <c r="D14" s="190" t="e">
        <f>IF('Formulario PPGR3'!$G14="","",'Formulario PPGR1'!#REF!)</f>
        <v>#REF!</v>
      </c>
      <c r="E14" s="190" t="e">
        <f>IF('Formulario PPGR3'!$G14="","",'Formulario PPGR1'!#REF!)</f>
        <v>#REF!</v>
      </c>
      <c r="F14" s="190" t="e">
        <f>IF('Formulario PPGR3'!$G14="","",'Formulario PPGR1'!#REF!)</f>
        <v>#REF!</v>
      </c>
      <c r="G14" s="241" t="s">
        <v>403</v>
      </c>
      <c r="H14" s="503" t="str">
        <f>IF(Tabla1[[#This Row],[Código_Actividad]]="","",_xlfn.XLOOKUP(Tabla1[[#This Row],[Código_Actividad]],Tabla2[Código],Tabla2[Actividades Programables Presupuestables],"",0))</f>
        <v>Visita de supervisión a los CEAS para validar cumplimiento de los atributos de la experiencia del paciente</v>
      </c>
      <c r="I14" s="504">
        <f>IFERROR(VLOOKUP('Formulario PPGR3'!$G14,'Formulario PPGR2'!$H$9:$V$269,15,FALSE),"")</f>
        <v>4</v>
      </c>
      <c r="J14" s="509" t="s">
        <v>1049</v>
      </c>
      <c r="K14" s="507" t="str">
        <f>IF(Tabla1[[#This Row],[Insumos]]="","",_xlfn.XLOOKUP(Tabla1[[#This Row],[Insumos]],Tabla10[Insumo],Tabla10[InsumoAbrev],"",0))</f>
        <v>lsViaticosDP</v>
      </c>
      <c r="L14" s="508" t="s">
        <v>1051</v>
      </c>
      <c r="M14" s="505" t="str">
        <f>IF(Tabla1[[#This Row],[Descripción]]="","",_xlfn.XLOOKUP(Tabla1[[#This Row],[Descripción]],Tabla10[Descripción],Tabla10[Unidad de Medida],"",0))</f>
        <v>Depósito</v>
      </c>
      <c r="N14" s="295">
        <v>44</v>
      </c>
      <c r="O14" s="506">
        <f>IF(Tabla1[[#This Row],[Descripción]]="","",_xlfn.XLOOKUP(Tabla1[[#This Row],[Descripción]],Tabla10[Descripción],Tabla10[Precio Unitario],0))</f>
        <v>1900</v>
      </c>
      <c r="P14" s="506">
        <f>IF(Tabla1[[#This Row],[Cantidad de Insumos]]="","",Tabla1[[#This Row],[Precio Unitario]]*Tabla1[[#This Row],[Cantidad de Insumos]])</f>
        <v>83600</v>
      </c>
      <c r="Q14" s="506" t="str">
        <f>IF(Tabla1[[#This Row],[Descripción]]="","",_xlfn.XLOOKUP(Tabla1[[#This Row],[Descripción]],Tabla10[Descripción],Tabla10[CODIGO PRESUPUESTARIO],0))</f>
        <v>2.2.3.1.01</v>
      </c>
      <c r="R14" s="507"/>
    </row>
    <row r="15" spans="2:47" ht="22.5" customHeight="1" x14ac:dyDescent="0.3">
      <c r="B15" s="190" t="e">
        <f>IF('Formulario PPGR3'!$G15="","",CONCATENATE('Formulario PPGR3'!$C15,".",'Formulario PPGR3'!$D15,".",'Formulario PPGR3'!$E15,".",'Formulario PPGR3'!$F15))</f>
        <v>#REF!</v>
      </c>
      <c r="C15" s="190" t="e">
        <f>IF('Formulario PPGR3'!$G15="","",'Formulario PPGR1'!#REF!)</f>
        <v>#REF!</v>
      </c>
      <c r="D15" s="190" t="e">
        <f>IF('Formulario PPGR3'!$G15="","",'Formulario PPGR1'!#REF!)</f>
        <v>#REF!</v>
      </c>
      <c r="E15" s="190" t="e">
        <f>IF('Formulario PPGR3'!$G15="","",'Formulario PPGR1'!#REF!)</f>
        <v>#REF!</v>
      </c>
      <c r="F15" s="190" t="e">
        <f>IF('Formulario PPGR3'!$G15="","",'Formulario PPGR1'!#REF!)</f>
        <v>#REF!</v>
      </c>
      <c r="G15" s="241" t="s">
        <v>408</v>
      </c>
      <c r="H15" s="503" t="str">
        <f>IF(Tabla1[[#This Row],[Código_Actividad]]="","",_xlfn.XLOOKUP(Tabla1[[#This Row],[Código_Actividad]],Tabla2[Código],Tabla2[Actividades Programables Presupuestables],"",0))</f>
        <v>Coordinación y logística de la Capacitación en Metodologías, Técnicas y Uso de los Instrumentos para el Monitoreo de la Calidad en los Servicios Priorizados en la Red</v>
      </c>
      <c r="I15" s="504">
        <f>IFERROR(VLOOKUP('Formulario PPGR3'!$G15,'Formulario PPGR2'!$H$9:$V$269,15,FALSE),"")</f>
        <v>1</v>
      </c>
      <c r="J15" s="509" t="s">
        <v>1052</v>
      </c>
      <c r="K15" s="507" t="str">
        <f>IF(Tabla1[[#This Row],[Insumos]]="","",_xlfn.XLOOKUP(Tabla1[[#This Row],[Insumos]],Tabla10[Insumo],Tabla10[InsumoAbrev],"",0))</f>
        <v>lsAlimentosyBebidas</v>
      </c>
      <c r="L15" s="508" t="s">
        <v>1053</v>
      </c>
      <c r="M15" s="505" t="str">
        <f>IF(Tabla1[[#This Row],[Descripción]]="","",_xlfn.XLOOKUP(Tabla1[[#This Row],[Descripción]],Tabla10[Descripción],Tabla10[Unidad de Medida],"",0))</f>
        <v>unidad</v>
      </c>
      <c r="N15" s="295">
        <v>2</v>
      </c>
      <c r="O15" s="506">
        <f>IF(Tabla1[[#This Row],[Descripción]]="","",_xlfn.XLOOKUP(Tabla1[[#This Row],[Descripción]],Tabla10[Descripción],Tabla10[Precio Unitario],0))</f>
        <v>30975</v>
      </c>
      <c r="P15" s="506">
        <f>IF(Tabla1[[#This Row],[Cantidad de Insumos]]="","",Tabla1[[#This Row],[Precio Unitario]]*Tabla1[[#This Row],[Cantidad de Insumos]])</f>
        <v>61950</v>
      </c>
      <c r="Q15" s="506" t="str">
        <f>IF(Tabla1[[#This Row],[Descripción]]="","",_xlfn.XLOOKUP(Tabla1[[#This Row],[Descripción]],Tabla10[Descripción],Tabla10[CODIGO PRESUPUESTARIO],0))</f>
        <v>2.3.1.1.01</v>
      </c>
      <c r="R15" s="507"/>
    </row>
    <row r="16" spans="2:47" ht="22.5" customHeight="1" x14ac:dyDescent="0.3">
      <c r="B16" s="190" t="e">
        <f>IF('Formulario PPGR3'!$G16="","",CONCATENATE('Formulario PPGR3'!$C16,".",'Formulario PPGR3'!$D16,".",'Formulario PPGR3'!$E16,".",'Formulario PPGR3'!$F16))</f>
        <v>#REF!</v>
      </c>
      <c r="C16" s="190" t="e">
        <f>IF('Formulario PPGR3'!$G16="","",'Formulario PPGR1'!#REF!)</f>
        <v>#REF!</v>
      </c>
      <c r="D16" s="190" t="e">
        <f>IF('Formulario PPGR3'!$G16="","",'Formulario PPGR1'!#REF!)</f>
        <v>#REF!</v>
      </c>
      <c r="E16" s="190" t="e">
        <f>IF('Formulario PPGR3'!$G16="","",'Formulario PPGR1'!#REF!)</f>
        <v>#REF!</v>
      </c>
      <c r="F16" s="190" t="e">
        <f>IF('Formulario PPGR3'!$G16="","",'Formulario PPGR1'!#REF!)</f>
        <v>#REF!</v>
      </c>
      <c r="G16" s="241" t="s">
        <v>410</v>
      </c>
      <c r="H16" s="503" t="str">
        <f>IF(Tabla1[[#This Row],[Código_Actividad]]="","",_xlfn.XLOOKUP(Tabla1[[#This Row],[Código_Actividad]],Tabla2[Código],Tabla2[Actividades Programables Presupuestables],"",0))</f>
        <v>Coordinación y logística de la Capacitación en Humanización de los Servicios</v>
      </c>
      <c r="I16" s="504">
        <f>IFERROR(VLOOKUP('Formulario PPGR3'!$G16,'Formulario PPGR2'!$H$9:$V$269,15,FALSE),"")</f>
        <v>1</v>
      </c>
      <c r="J16" s="509" t="s">
        <v>1052</v>
      </c>
      <c r="K16" s="507" t="s">
        <v>1054</v>
      </c>
      <c r="L16" s="508" t="s">
        <v>1055</v>
      </c>
      <c r="M16" s="505" t="str">
        <f>IF(Tabla1[[#This Row],[Descripción]]="","",_xlfn.XLOOKUP(Tabla1[[#This Row],[Descripción]],Tabla10[Descripción],Tabla10[Unidad de Medida],"",0))</f>
        <v>unidad</v>
      </c>
      <c r="N16" s="295">
        <v>3</v>
      </c>
      <c r="O16" s="506">
        <f>IF(Tabla1[[#This Row],[Descripción]]="","",_xlfn.XLOOKUP(Tabla1[[#This Row],[Descripción]],Tabla10[Descripción],Tabla10[Precio Unitario],0))</f>
        <v>29393.8</v>
      </c>
      <c r="P16" s="506">
        <f>IF(Tabla1[[#This Row],[Cantidad de Insumos]]="","",Tabla1[[#This Row],[Precio Unitario]]*Tabla1[[#This Row],[Cantidad de Insumos]])</f>
        <v>88181.4</v>
      </c>
      <c r="Q16" s="506" t="str">
        <f>IF(Tabla1[[#This Row],[Descripción]]="","",_xlfn.XLOOKUP(Tabla1[[#This Row],[Descripción]],Tabla10[Descripción],Tabla10[CODIGO PRESUPUESTARIO],0))</f>
        <v>2.3.1.1.01</v>
      </c>
      <c r="R16" s="507"/>
    </row>
    <row r="17" spans="2:18" ht="22.5" customHeight="1" x14ac:dyDescent="0.3">
      <c r="B17" s="190" t="e">
        <f>IF('Formulario PPGR3'!$G17="","",CONCATENATE('Formulario PPGR3'!$C17,".",'Formulario PPGR3'!$D17,".",'Formulario PPGR3'!$E17,".",'Formulario PPGR3'!$F17))</f>
        <v>#REF!</v>
      </c>
      <c r="C17" s="190" t="e">
        <f>IF('Formulario PPGR3'!$G17="","",'Formulario PPGR1'!#REF!)</f>
        <v>#REF!</v>
      </c>
      <c r="D17" s="190" t="e">
        <f>IF('Formulario PPGR3'!$G17="","",'Formulario PPGR1'!#REF!)</f>
        <v>#REF!</v>
      </c>
      <c r="E17" s="190" t="e">
        <f>IF('Formulario PPGR3'!$G17="","",'Formulario PPGR1'!#REF!)</f>
        <v>#REF!</v>
      </c>
      <c r="F17" s="190" t="e">
        <f>IF('Formulario PPGR3'!$G17="","",'Formulario PPGR1'!#REF!)</f>
        <v>#REF!</v>
      </c>
      <c r="G17" s="241" t="s">
        <v>413</v>
      </c>
      <c r="H17" s="503" t="str">
        <f>IF(Tabla1[[#This Row],[Código_Actividad]]="","",_xlfn.XLOOKUP(Tabla1[[#This Row],[Código_Actividad]],Tabla2[Código],Tabla2[Actividades Programables Presupuestables],"",0))</f>
        <v>Elaboración del Cronograma de Supervisión de Calidad en los EES</v>
      </c>
      <c r="I17" s="504">
        <f>IFERROR(VLOOKUP('Formulario PPGR3'!$G17,'Formulario PPGR2'!$H$9:$V$269,15,FALSE),"")</f>
        <v>4</v>
      </c>
      <c r="J17" s="509" t="s">
        <v>1047</v>
      </c>
      <c r="K17" s="507" t="s">
        <v>1056</v>
      </c>
      <c r="L17" s="508" t="s">
        <v>1048</v>
      </c>
      <c r="M17" s="505" t="str">
        <f>IF(Tabla1[[#This Row],[Descripción]]="","",_xlfn.XLOOKUP(Tabla1[[#This Row],[Descripción]],Tabla10[Descripción],Tabla10[Unidad de Medida],"",0))</f>
        <v>galon</v>
      </c>
      <c r="N17" s="295">
        <v>120</v>
      </c>
      <c r="O17" s="506">
        <f>IF(Tabla1[[#This Row],[Descripción]]="","",_xlfn.XLOOKUP(Tabla1[[#This Row],[Descripción]],Tabla10[Descripción],Tabla10[Precio Unitario],0))</f>
        <v>240</v>
      </c>
      <c r="P17" s="506">
        <f>IF(Tabla1[[#This Row],[Cantidad de Insumos]]="","",Tabla1[[#This Row],[Precio Unitario]]*Tabla1[[#This Row],[Cantidad de Insumos]])</f>
        <v>28800</v>
      </c>
      <c r="Q17" s="506" t="str">
        <f>IF(Tabla1[[#This Row],[Descripción]]="","",_xlfn.XLOOKUP(Tabla1[[#This Row],[Descripción]],Tabla10[Descripción],Tabla10[CODIGO PRESUPUESTARIO],0))</f>
        <v>2.3.7.1.02</v>
      </c>
      <c r="R17" s="507"/>
    </row>
    <row r="18" spans="2:18" ht="22.5" customHeight="1" x14ac:dyDescent="0.3">
      <c r="B18" s="190" t="e">
        <f>IF('Formulario PPGR3'!$G18="","",CONCATENATE('Formulario PPGR3'!$C18,".",'Formulario PPGR3'!$D18,".",'Formulario PPGR3'!$E18,".",'Formulario PPGR3'!$F18))</f>
        <v>#REF!</v>
      </c>
      <c r="C18" s="190" t="e">
        <f>IF('Formulario PPGR3'!$G18="","",'Formulario PPGR1'!#REF!)</f>
        <v>#REF!</v>
      </c>
      <c r="D18" s="190" t="e">
        <f>IF('Formulario PPGR3'!$G18="","",'Formulario PPGR1'!#REF!)</f>
        <v>#REF!</v>
      </c>
      <c r="E18" s="190" t="e">
        <f>IF('Formulario PPGR3'!$G18="","",'Formulario PPGR1'!#REF!)</f>
        <v>#REF!</v>
      </c>
      <c r="F18" s="190" t="e">
        <f>IF('Formulario PPGR3'!$G18="","",'Formulario PPGR1'!#REF!)</f>
        <v>#REF!</v>
      </c>
      <c r="G18" s="241" t="s">
        <v>413</v>
      </c>
      <c r="H18" s="503" t="str">
        <f>IF(Tabla1[[#This Row],[Código_Actividad]]="","",_xlfn.XLOOKUP(Tabla1[[#This Row],[Código_Actividad]],Tabla2[Código],Tabla2[Actividades Programables Presupuestables],"",0))</f>
        <v>Elaboración del Cronograma de Supervisión de Calidad en los EES</v>
      </c>
      <c r="I18" s="504">
        <f>IFERROR(VLOOKUP('Formulario PPGR3'!$G18,'Formulario PPGR2'!$H$9:$V$269,15,FALSE),"")</f>
        <v>4</v>
      </c>
      <c r="J18" s="509" t="s">
        <v>1049</v>
      </c>
      <c r="K18" s="507" t="s">
        <v>1057</v>
      </c>
      <c r="L18" s="508" t="s">
        <v>1050</v>
      </c>
      <c r="M18" s="505" t="str">
        <f>IF(Tabla1[[#This Row],[Descripción]]="","",_xlfn.XLOOKUP(Tabla1[[#This Row],[Descripción]],Tabla10[Descripción],Tabla10[Unidad de Medida],"",0))</f>
        <v>Depósito</v>
      </c>
      <c r="N18" s="295">
        <v>12</v>
      </c>
      <c r="O18" s="506">
        <f>IF(Tabla1[[#This Row],[Descripción]]="","",_xlfn.XLOOKUP(Tabla1[[#This Row],[Descripción]],Tabla10[Descripción],Tabla10[Precio Unitario],0))</f>
        <v>1700</v>
      </c>
      <c r="P18" s="506">
        <f>IF(Tabla1[[#This Row],[Cantidad de Insumos]]="","",Tabla1[[#This Row],[Precio Unitario]]*Tabla1[[#This Row],[Cantidad de Insumos]])</f>
        <v>20400</v>
      </c>
      <c r="Q18" s="506" t="str">
        <f>IF(Tabla1[[#This Row],[Descripción]]="","",_xlfn.XLOOKUP(Tabla1[[#This Row],[Descripción]],Tabla10[Descripción],Tabla10[CODIGO PRESUPUESTARIO],0))</f>
        <v>2.2.3.1.01</v>
      </c>
      <c r="R18" s="507"/>
    </row>
    <row r="19" spans="2:18" ht="22.5" customHeight="1" x14ac:dyDescent="0.3">
      <c r="B19" s="190" t="e">
        <f>IF('Formulario PPGR3'!$G19="","",CONCATENATE('Formulario PPGR3'!$C19,".",'Formulario PPGR3'!$D19,".",'Formulario PPGR3'!$E19,".",'Formulario PPGR3'!$F19))</f>
        <v>#REF!</v>
      </c>
      <c r="C19" s="190" t="e">
        <f>IF('Formulario PPGR3'!$G19="","",'Formulario PPGR1'!#REF!)</f>
        <v>#REF!</v>
      </c>
      <c r="D19" s="190" t="e">
        <f>IF('Formulario PPGR3'!$G19="","",'Formulario PPGR1'!#REF!)</f>
        <v>#REF!</v>
      </c>
      <c r="E19" s="190" t="e">
        <f>IF('Formulario PPGR3'!$G19="","",'Formulario PPGR1'!#REF!)</f>
        <v>#REF!</v>
      </c>
      <c r="F19" s="190" t="e">
        <f>IF('Formulario PPGR3'!$G19="","",'Formulario PPGR1'!#REF!)</f>
        <v>#REF!</v>
      </c>
      <c r="G19" s="241" t="s">
        <v>413</v>
      </c>
      <c r="H19" s="503" t="str">
        <f>IF(Tabla1[[#This Row],[Código_Actividad]]="","",_xlfn.XLOOKUP(Tabla1[[#This Row],[Código_Actividad]],Tabla2[Código],Tabla2[Actividades Programables Presupuestables],"",0))</f>
        <v>Elaboración del Cronograma de Supervisión de Calidad en los EES</v>
      </c>
      <c r="I19" s="504">
        <f>IFERROR(VLOOKUP('Formulario PPGR3'!$G19,'Formulario PPGR2'!$H$9:$V$269,15,FALSE),"")</f>
        <v>4</v>
      </c>
      <c r="J19" s="509" t="s">
        <v>1049</v>
      </c>
      <c r="K19" s="507" t="s">
        <v>1057</v>
      </c>
      <c r="L19" s="508" t="s">
        <v>1051</v>
      </c>
      <c r="M19" s="505" t="str">
        <f>IF(Tabla1[[#This Row],[Descripción]]="","",_xlfn.XLOOKUP(Tabla1[[#This Row],[Descripción]],Tabla10[Descripción],Tabla10[Unidad de Medida],"",0))</f>
        <v>Depósito</v>
      </c>
      <c r="N19" s="295">
        <v>12</v>
      </c>
      <c r="O19" s="506">
        <f>IF(Tabla1[[#This Row],[Descripción]]="","",_xlfn.XLOOKUP(Tabla1[[#This Row],[Descripción]],Tabla10[Descripción],Tabla10[Precio Unitario],0))</f>
        <v>1900</v>
      </c>
      <c r="P19" s="506">
        <f>IF(Tabla1[[#This Row],[Cantidad de Insumos]]="","",Tabla1[[#This Row],[Precio Unitario]]*Tabla1[[#This Row],[Cantidad de Insumos]])</f>
        <v>22800</v>
      </c>
      <c r="Q19" s="506" t="str">
        <f>IF(Tabla1[[#This Row],[Descripción]]="","",_xlfn.XLOOKUP(Tabla1[[#This Row],[Descripción]],Tabla10[Descripción],Tabla10[CODIGO PRESUPUESTARIO],0))</f>
        <v>2.2.3.1.01</v>
      </c>
      <c r="R19" s="507"/>
    </row>
    <row r="20" spans="2:18" ht="22.5" customHeight="1" x14ac:dyDescent="0.3">
      <c r="B20" s="190" t="e">
        <f>IF('Formulario PPGR3'!$G20="","",CONCATENATE('Formulario PPGR3'!$C20,".",'Formulario PPGR3'!$D20,".",'Formulario PPGR3'!$E20,".",'Formulario PPGR3'!$F20))</f>
        <v>#REF!</v>
      </c>
      <c r="C20" s="190" t="e">
        <f>IF('Formulario PPGR3'!$G20="","",'Formulario PPGR1'!#REF!)</f>
        <v>#REF!</v>
      </c>
      <c r="D20" s="190" t="e">
        <f>IF('Formulario PPGR3'!$G20="","",'Formulario PPGR1'!#REF!)</f>
        <v>#REF!</v>
      </c>
      <c r="E20" s="190" t="e">
        <f>IF('Formulario PPGR3'!$G20="","",'Formulario PPGR1'!#REF!)</f>
        <v>#REF!</v>
      </c>
      <c r="F20" s="190" t="e">
        <f>IF('Formulario PPGR3'!$G20="","",'Formulario PPGR1'!#REF!)</f>
        <v>#REF!</v>
      </c>
      <c r="G20" s="241" t="s">
        <v>418</v>
      </c>
      <c r="H20" s="503" t="str">
        <f>IF(Tabla1[[#This Row],[Código_Actividad]]="","",_xlfn.XLOOKUP(Tabla1[[#This Row],[Código_Actividad]],Tabla2[Código],Tabla2[Actividades Programables Presupuestables],"",0))</f>
        <v>Ejecución del Cronograma de Supervisión de Calidad en los EES</v>
      </c>
      <c r="I20" s="504">
        <f>IFERROR(VLOOKUP('Formulario PPGR3'!$G20,'Formulario PPGR2'!$H$9:$V$269,15,FALSE),"")</f>
        <v>3</v>
      </c>
      <c r="J20" s="509" t="s">
        <v>1047</v>
      </c>
      <c r="K20" s="507" t="s">
        <v>1056</v>
      </c>
      <c r="L20" s="508" t="s">
        <v>1048</v>
      </c>
      <c r="M20" s="505" t="str">
        <f>IF(Tabla1[[#This Row],[Descripción]]="","",_xlfn.XLOOKUP(Tabla1[[#This Row],[Descripción]],Tabla10[Descripción],Tabla10[Unidad de Medida],"",0))</f>
        <v>galon</v>
      </c>
      <c r="N20" s="295">
        <v>120</v>
      </c>
      <c r="O20" s="506">
        <f>IF(Tabla1[[#This Row],[Descripción]]="","",_xlfn.XLOOKUP(Tabla1[[#This Row],[Descripción]],Tabla10[Descripción],Tabla10[Precio Unitario],0))</f>
        <v>240</v>
      </c>
      <c r="P20" s="506">
        <f>IF(Tabla1[[#This Row],[Cantidad de Insumos]]="","",Tabla1[[#This Row],[Precio Unitario]]*Tabla1[[#This Row],[Cantidad de Insumos]])</f>
        <v>28800</v>
      </c>
      <c r="Q20" s="506" t="str">
        <f>IF(Tabla1[[#This Row],[Descripción]]="","",_xlfn.XLOOKUP(Tabla1[[#This Row],[Descripción]],Tabla10[Descripción],Tabla10[CODIGO PRESUPUESTARIO],0))</f>
        <v>2.3.7.1.02</v>
      </c>
      <c r="R20" s="507"/>
    </row>
    <row r="21" spans="2:18" ht="22.5" customHeight="1" x14ac:dyDescent="0.3">
      <c r="B21" s="190" t="e">
        <f>IF('Formulario PPGR3'!$G21="","",CONCATENATE('Formulario PPGR3'!$C21,".",'Formulario PPGR3'!$D21,".",'Formulario PPGR3'!$E21,".",'Formulario PPGR3'!$F21))</f>
        <v>#REF!</v>
      </c>
      <c r="C21" s="190" t="e">
        <f>IF('Formulario PPGR3'!$G21="","",'Formulario PPGR1'!#REF!)</f>
        <v>#REF!</v>
      </c>
      <c r="D21" s="190" t="e">
        <f>IF('Formulario PPGR3'!$G21="","",'Formulario PPGR1'!#REF!)</f>
        <v>#REF!</v>
      </c>
      <c r="E21" s="190" t="e">
        <f>IF('Formulario PPGR3'!$G21="","",'Formulario PPGR1'!#REF!)</f>
        <v>#REF!</v>
      </c>
      <c r="F21" s="190" t="e">
        <f>IF('Formulario PPGR3'!$G21="","",'Formulario PPGR1'!#REF!)</f>
        <v>#REF!</v>
      </c>
      <c r="G21" s="241" t="s">
        <v>418</v>
      </c>
      <c r="H21" s="503" t="str">
        <f>IF(Tabla1[[#This Row],[Código_Actividad]]="","",_xlfn.XLOOKUP(Tabla1[[#This Row],[Código_Actividad]],Tabla2[Código],Tabla2[Actividades Programables Presupuestables],"",0))</f>
        <v>Ejecución del Cronograma de Supervisión de Calidad en los EES</v>
      </c>
      <c r="I21" s="504">
        <f>IFERROR(VLOOKUP('Formulario PPGR3'!$G21,'Formulario PPGR2'!$H$9:$V$269,15,FALSE),"")</f>
        <v>3</v>
      </c>
      <c r="J21" s="509" t="s">
        <v>1049</v>
      </c>
      <c r="K21" s="507" t="s">
        <v>1057</v>
      </c>
      <c r="L21" s="508" t="s">
        <v>1050</v>
      </c>
      <c r="M21" s="505" t="str">
        <f>IF(Tabla1[[#This Row],[Descripción]]="","",_xlfn.XLOOKUP(Tabla1[[#This Row],[Descripción]],Tabla10[Descripción],Tabla10[Unidad de Medida],"",0))</f>
        <v>Depósito</v>
      </c>
      <c r="N21" s="295">
        <v>12</v>
      </c>
      <c r="O21" s="506">
        <f>IF(Tabla1[[#This Row],[Descripción]]="","",_xlfn.XLOOKUP(Tabla1[[#This Row],[Descripción]],Tabla10[Descripción],Tabla10[Precio Unitario],0))</f>
        <v>1700</v>
      </c>
      <c r="P21" s="506">
        <f>IF(Tabla1[[#This Row],[Cantidad de Insumos]]="","",Tabla1[[#This Row],[Precio Unitario]]*Tabla1[[#This Row],[Cantidad de Insumos]])</f>
        <v>20400</v>
      </c>
      <c r="Q21" s="506" t="str">
        <f>IF(Tabla1[[#This Row],[Descripción]]="","",_xlfn.XLOOKUP(Tabla1[[#This Row],[Descripción]],Tabla10[Descripción],Tabla10[CODIGO PRESUPUESTARIO],0))</f>
        <v>2.2.3.1.01</v>
      </c>
      <c r="R21" s="507"/>
    </row>
    <row r="22" spans="2:18" ht="22.5" customHeight="1" x14ac:dyDescent="0.3">
      <c r="B22" s="190"/>
      <c r="C22" s="190"/>
      <c r="D22" s="190"/>
      <c r="E22" s="190"/>
      <c r="F22" s="190"/>
      <c r="G22" s="688"/>
      <c r="H22" s="503"/>
      <c r="I22" s="504"/>
      <c r="J22" s="509"/>
      <c r="K22" s="509" t="str">
        <f>IF(Tabla1[[#This Row],[Insumos]]="","",_xlfn.XLOOKUP(Tabla1[[#This Row],[Insumos]],Tabla10[Insumo],Tabla10[InsumoAbrev],"",0))</f>
        <v/>
      </c>
      <c r="L22" s="512"/>
      <c r="M22" s="190"/>
      <c r="N22" s="689"/>
      <c r="O22" s="690"/>
      <c r="P22" s="691"/>
      <c r="Q22" s="504"/>
      <c r="R22" s="509"/>
    </row>
    <row r="23" spans="2:18" ht="22.5" customHeight="1" x14ac:dyDescent="0.3">
      <c r="B23" s="190"/>
      <c r="C23" s="190"/>
      <c r="D23" s="190"/>
      <c r="E23" s="190"/>
      <c r="F23" s="190"/>
      <c r="G23" s="688"/>
      <c r="H23" s="503"/>
      <c r="I23" s="504"/>
      <c r="J23" s="509"/>
      <c r="K23" s="509" t="str">
        <f>IF(Tabla1[[#This Row],[Insumos]]="","",_xlfn.XLOOKUP(Tabla1[[#This Row],[Insumos]],Tabla10[Insumo],Tabla10[InsumoAbrev],"",0))</f>
        <v/>
      </c>
      <c r="L23" s="512"/>
      <c r="M23" s="190"/>
      <c r="N23" s="689"/>
      <c r="O23" s="690"/>
      <c r="P23" s="691"/>
      <c r="Q23" s="504"/>
      <c r="R23" s="509"/>
    </row>
    <row r="24" spans="2:18" ht="22.5" customHeight="1" x14ac:dyDescent="0.3">
      <c r="B24" s="190"/>
      <c r="C24" s="190"/>
      <c r="D24" s="190"/>
      <c r="E24" s="190"/>
      <c r="F24" s="190"/>
      <c r="G24" s="688"/>
      <c r="H24" s="503"/>
      <c r="I24" s="504"/>
      <c r="J24" s="509"/>
      <c r="K24" s="509" t="str">
        <f>IF(Tabla1[[#This Row],[Insumos]]="","",_xlfn.XLOOKUP(Tabla1[[#This Row],[Insumos]],Tabla10[Insumo],Tabla10[InsumoAbrev],"",0))</f>
        <v/>
      </c>
      <c r="L24" s="512"/>
      <c r="M24" s="190"/>
      <c r="N24" s="689"/>
      <c r="O24" s="690"/>
      <c r="P24" s="691"/>
      <c r="Q24" s="504"/>
      <c r="R24" s="509"/>
    </row>
    <row r="25" spans="2:18" ht="22.5" customHeight="1" x14ac:dyDescent="0.3">
      <c r="B25" s="190"/>
      <c r="C25" s="190"/>
      <c r="D25" s="190"/>
      <c r="E25" s="190"/>
      <c r="F25" s="190"/>
      <c r="G25" s="688"/>
      <c r="H25" s="503"/>
      <c r="I25" s="504"/>
      <c r="J25" s="509"/>
      <c r="K25" s="509" t="str">
        <f>IF(Tabla1[[#This Row],[Insumos]]="","",_xlfn.XLOOKUP(Tabla1[[#This Row],[Insumos]],Tabla10[Insumo],Tabla10[InsumoAbrev],"",0))</f>
        <v/>
      </c>
      <c r="L25" s="512"/>
      <c r="M25" s="190"/>
      <c r="N25" s="689"/>
      <c r="O25" s="690"/>
      <c r="P25" s="691"/>
      <c r="Q25" s="504"/>
      <c r="R25" s="509"/>
    </row>
    <row r="26" spans="2:18" ht="22.5" customHeight="1" x14ac:dyDescent="0.3">
      <c r="B26" s="190"/>
      <c r="C26" s="190"/>
      <c r="D26" s="190"/>
      <c r="E26" s="190"/>
      <c r="F26" s="190"/>
      <c r="G26" s="688"/>
      <c r="H26" s="503"/>
      <c r="I26" s="504"/>
      <c r="J26" s="509"/>
      <c r="K26" s="509" t="str">
        <f>IF(Tabla1[[#This Row],[Insumos]]="","",_xlfn.XLOOKUP(Tabla1[[#This Row],[Insumos]],Tabla10[Insumo],Tabla10[InsumoAbrev],"",0))</f>
        <v/>
      </c>
      <c r="L26" s="512"/>
      <c r="M26" s="190"/>
      <c r="N26" s="689"/>
      <c r="O26" s="690"/>
      <c r="P26" s="691"/>
      <c r="Q26" s="504"/>
      <c r="R26" s="509"/>
    </row>
    <row r="27" spans="2:18" ht="22.5" customHeight="1" x14ac:dyDescent="0.3">
      <c r="B27" s="190"/>
      <c r="C27" s="190"/>
      <c r="D27" s="190"/>
      <c r="E27" s="190"/>
      <c r="F27" s="190"/>
      <c r="G27" s="688"/>
      <c r="H27" s="503"/>
      <c r="I27" s="504"/>
      <c r="J27" s="509"/>
      <c r="K27" s="509" t="str">
        <f>IF(Tabla1[[#This Row],[Insumos]]="","",_xlfn.XLOOKUP(Tabla1[[#This Row],[Insumos]],Tabla10[Insumo],Tabla10[InsumoAbrev],"",0))</f>
        <v/>
      </c>
      <c r="L27" s="512"/>
      <c r="M27" s="190"/>
      <c r="N27" s="689"/>
      <c r="O27" s="690"/>
      <c r="P27" s="691"/>
      <c r="Q27" s="504"/>
      <c r="R27" s="509"/>
    </row>
    <row r="28" spans="2:18" ht="22.5" customHeight="1" x14ac:dyDescent="0.3">
      <c r="B28" s="190" t="e">
        <f>IF('Formulario PPGR3'!$G28="","",CONCATENATE('Formulario PPGR3'!$C28,".",'Formulario PPGR3'!$D28,".",'Formulario PPGR3'!$E28,".",'Formulario PPGR3'!$F28))</f>
        <v>#REF!</v>
      </c>
      <c r="C28" s="190" t="e">
        <f>IF('Formulario PPGR3'!$G28="","",'Formulario PPGR1'!#REF!)</f>
        <v>#REF!</v>
      </c>
      <c r="D28" s="190" t="e">
        <f>IF('Formulario PPGR3'!$G28="","",'Formulario PPGR1'!#REF!)</f>
        <v>#REF!</v>
      </c>
      <c r="E28" s="190" t="e">
        <f>IF('Formulario PPGR3'!$G28="","",'Formulario PPGR1'!#REF!)</f>
        <v>#REF!</v>
      </c>
      <c r="F28" s="190" t="e">
        <f>IF('Formulario PPGR3'!$G28="","",'Formulario PPGR1'!#REF!)</f>
        <v>#REF!</v>
      </c>
      <c r="G28" s="241" t="s">
        <v>418</v>
      </c>
      <c r="H28" s="503" t="str">
        <f>IF(Tabla1[[#This Row],[Código_Actividad]]="","",_xlfn.XLOOKUP(Tabla1[[#This Row],[Código_Actividad]],Tabla2[Código],Tabla2[Actividades Programables Presupuestables],"",0))</f>
        <v>Ejecución del Cronograma de Supervisión de Calidad en los EES</v>
      </c>
      <c r="I28" s="504">
        <f>IFERROR(VLOOKUP('Formulario PPGR3'!$G28,'Formulario PPGR2'!$H$9:$V$269,15,FALSE),"")</f>
        <v>3</v>
      </c>
      <c r="J28" s="509" t="s">
        <v>1049</v>
      </c>
      <c r="K28" s="507" t="s">
        <v>1057</v>
      </c>
      <c r="L28" s="508" t="s">
        <v>1051</v>
      </c>
      <c r="M28" s="505" t="str">
        <f>IF(Tabla1[[#This Row],[Descripción]]="","",_xlfn.XLOOKUP(Tabla1[[#This Row],[Descripción]],Tabla10[Descripción],Tabla10[Unidad de Medida],"",0))</f>
        <v>Depósito</v>
      </c>
      <c r="N28" s="295">
        <v>12</v>
      </c>
      <c r="O28" s="506">
        <f>IF(Tabla1[[#This Row],[Descripción]]="","",_xlfn.XLOOKUP(Tabla1[[#This Row],[Descripción]],Tabla10[Descripción],Tabla10[Precio Unitario],0))</f>
        <v>1900</v>
      </c>
      <c r="P28" s="506">
        <f>IF(Tabla1[[#This Row],[Cantidad de Insumos]]="","",Tabla1[[#This Row],[Precio Unitario]]*Tabla1[[#This Row],[Cantidad de Insumos]])</f>
        <v>22800</v>
      </c>
      <c r="Q28" s="506" t="str">
        <f>IF(Tabla1[[#This Row],[Descripción]]="","",_xlfn.XLOOKUP(Tabla1[[#This Row],[Descripción]],Tabla10[Descripción],Tabla10[CODIGO PRESUPUESTARIO],0))</f>
        <v>2.2.3.1.01</v>
      </c>
      <c r="R28" s="507"/>
    </row>
    <row r="29" spans="2:18" ht="22.5" customHeight="1" x14ac:dyDescent="0.3">
      <c r="B29" s="190" t="e">
        <f>IF('Formulario PPGR3'!$G29="","",CONCATENATE('Formulario PPGR3'!$C29,".",'Formulario PPGR3'!$D29,".",'Formulario PPGR3'!$E29,".",'Formulario PPGR3'!$F29))</f>
        <v>#REF!</v>
      </c>
      <c r="C29" s="190" t="e">
        <f>IF('Formulario PPGR3'!$G29="","",'Formulario PPGR1'!#REF!)</f>
        <v>#REF!</v>
      </c>
      <c r="D29" s="190" t="e">
        <f>IF('Formulario PPGR3'!$G29="","",'Formulario PPGR1'!#REF!)</f>
        <v>#REF!</v>
      </c>
      <c r="E29" s="190" t="e">
        <f>IF('Formulario PPGR3'!$G29="","",'Formulario PPGR1'!#REF!)</f>
        <v>#REF!</v>
      </c>
      <c r="F29" s="190" t="e">
        <f>IF('Formulario PPGR3'!$G29="","",'Formulario PPGR1'!#REF!)</f>
        <v>#REF!</v>
      </c>
      <c r="G29" s="241" t="s">
        <v>422</v>
      </c>
      <c r="H29" s="503" t="str">
        <f>IF(Tabla1[[#This Row],[Código_Actividad]]="","",_xlfn.XLOOKUP(Tabla1[[#This Row],[Código_Actividad]],Tabla2[Código],Tabla2[Actividades Programables Presupuestables],"",0))</f>
        <v>Coordinación y logística de las Capacitaciones para el Fortalecimiento de los Procesos de Bioseguridad, Control de Infecciones e Higiene y Desechos Hospitalarios</v>
      </c>
      <c r="I29" s="504">
        <f>IFERROR(VLOOKUP('Formulario PPGR3'!$G29,'Formulario PPGR2'!$H$9:$V$269,15,FALSE),"")</f>
        <v>1</v>
      </c>
      <c r="J29" s="509" t="s">
        <v>1052</v>
      </c>
      <c r="K29" s="507" t="str">
        <f>IF(Tabla1[[#This Row],[Insumos]]="","",_xlfn.XLOOKUP(Tabla1[[#This Row],[Insumos]],Tabla10[Insumo],Tabla10[InsumoAbrev],"",0))</f>
        <v>lsAlimentosyBebidas</v>
      </c>
      <c r="L29" s="508" t="s">
        <v>1058</v>
      </c>
      <c r="M29" s="505" t="str">
        <f>IF(Tabla1[[#This Row],[Descripción]]="","",_xlfn.XLOOKUP(Tabla1[[#This Row],[Descripción]],Tabla10[Descripción],Tabla10[Unidad de Medida],"",0))</f>
        <v>unidad</v>
      </c>
      <c r="N29" s="295">
        <v>2</v>
      </c>
      <c r="O29" s="506">
        <f>IF(Tabla1[[#This Row],[Descripción]]="","",_xlfn.XLOOKUP(Tabla1[[#This Row],[Descripción]],Tabla10[Descripción],Tabla10[Precio Unitario],0))</f>
        <v>61419</v>
      </c>
      <c r="P29" s="506">
        <f>IF(Tabla1[[#This Row],[Cantidad de Insumos]]="","",Tabla1[[#This Row],[Precio Unitario]]*Tabla1[[#This Row],[Cantidad de Insumos]])</f>
        <v>122838</v>
      </c>
      <c r="Q29" s="506" t="str">
        <f>IF(Tabla1[[#This Row],[Descripción]]="","",_xlfn.XLOOKUP(Tabla1[[#This Row],[Descripción]],Tabla10[Descripción],Tabla10[CODIGO PRESUPUESTARIO],0))</f>
        <v>2.3.1.1.01</v>
      </c>
      <c r="R29" s="507"/>
    </row>
    <row r="30" spans="2:18" ht="22.5" customHeight="1" x14ac:dyDescent="0.3">
      <c r="B30" s="190" t="e">
        <f>IF('Formulario PPGR3'!$G30="","",CONCATENATE('Formulario PPGR3'!$C30,".",'Formulario PPGR3'!$D30,".",'Formulario PPGR3'!$E30,".",'Formulario PPGR3'!$F30))</f>
        <v>#REF!</v>
      </c>
      <c r="C30" s="190" t="e">
        <f>IF('Formulario PPGR3'!$G30="","",'Formulario PPGR1'!#REF!)</f>
        <v>#REF!</v>
      </c>
      <c r="D30" s="190" t="e">
        <f>IF('Formulario PPGR3'!$G30="","",'Formulario PPGR1'!#REF!)</f>
        <v>#REF!</v>
      </c>
      <c r="E30" s="190" t="e">
        <f>IF('Formulario PPGR3'!$G30="","",'Formulario PPGR1'!#REF!)</f>
        <v>#REF!</v>
      </c>
      <c r="F30" s="190" t="e">
        <f>IF('Formulario PPGR3'!$G30="","",'Formulario PPGR1'!#REF!)</f>
        <v>#REF!</v>
      </c>
      <c r="G30" s="241" t="s">
        <v>422</v>
      </c>
      <c r="H30" s="503" t="str">
        <f>IF(Tabla1[[#This Row],[Código_Actividad]]="","",_xlfn.XLOOKUP(Tabla1[[#This Row],[Código_Actividad]],Tabla2[Código],Tabla2[Actividades Programables Presupuestables],"",0))</f>
        <v>Coordinación y logística de las Capacitaciones para el Fortalecimiento de los Procesos de Bioseguridad, Control de Infecciones e Higiene y Desechos Hospitalarios</v>
      </c>
      <c r="I30" s="504">
        <f>IFERROR(VLOOKUP('Formulario PPGR3'!$G30,'Formulario PPGR2'!$H$9:$V$269,15,FALSE),"")</f>
        <v>1</v>
      </c>
      <c r="J30" s="509" t="s">
        <v>1052</v>
      </c>
      <c r="K30" s="507" t="str">
        <f>IF(Tabla1[[#This Row],[Insumos]]="","",_xlfn.XLOOKUP(Tabla1[[#This Row],[Insumos]],Tabla10[Insumo],Tabla10[InsumoAbrev],"",0))</f>
        <v>lsAlimentosyBebidas</v>
      </c>
      <c r="L30" s="508" t="s">
        <v>1055</v>
      </c>
      <c r="M30" s="505" t="str">
        <f>IF(Tabla1[[#This Row],[Descripción]]="","",_xlfn.XLOOKUP(Tabla1[[#This Row],[Descripción]],Tabla10[Descripción],Tabla10[Unidad de Medida],"",0))</f>
        <v>unidad</v>
      </c>
      <c r="N30" s="295">
        <v>2</v>
      </c>
      <c r="O30" s="506">
        <f>IF(Tabla1[[#This Row],[Descripción]]="","",_xlfn.XLOOKUP(Tabla1[[#This Row],[Descripción]],Tabla10[Descripción],Tabla10[Precio Unitario],0))</f>
        <v>29393.8</v>
      </c>
      <c r="P30" s="506">
        <f>IF(Tabla1[[#This Row],[Cantidad de Insumos]]="","",Tabla1[[#This Row],[Precio Unitario]]*Tabla1[[#This Row],[Cantidad de Insumos]])</f>
        <v>58787.6</v>
      </c>
      <c r="Q30" s="506" t="str">
        <f>IF(Tabla1[[#This Row],[Descripción]]="","",_xlfn.XLOOKUP(Tabla1[[#This Row],[Descripción]],Tabla10[Descripción],Tabla10[CODIGO PRESUPUESTARIO],0))</f>
        <v>2.3.1.1.01</v>
      </c>
      <c r="R30" s="507"/>
    </row>
    <row r="31" spans="2:18" ht="22.5" customHeight="1" x14ac:dyDescent="0.3">
      <c r="B31" s="190" t="e">
        <f>IF('Formulario PPGR3'!$G31="","",CONCATENATE('Formulario PPGR3'!$C31,".",'Formulario PPGR3'!$D31,".",'Formulario PPGR3'!$E31,".",'Formulario PPGR3'!$F31))</f>
        <v>#REF!</v>
      </c>
      <c r="C31" s="190" t="e">
        <f>IF('Formulario PPGR3'!$G31="","",'Formulario PPGR1'!#REF!)</f>
        <v>#REF!</v>
      </c>
      <c r="D31" s="190" t="e">
        <f>IF('Formulario PPGR3'!$G31="","",'Formulario PPGR1'!#REF!)</f>
        <v>#REF!</v>
      </c>
      <c r="E31" s="190" t="e">
        <f>IF('Formulario PPGR3'!$G31="","",'Formulario PPGR1'!#REF!)</f>
        <v>#REF!</v>
      </c>
      <c r="F31" s="190" t="e">
        <f>IF('Formulario PPGR3'!$G31="","",'Formulario PPGR1'!#REF!)</f>
        <v>#REF!</v>
      </c>
      <c r="G31" s="241" t="s">
        <v>427</v>
      </c>
      <c r="H31" s="503" t="str">
        <f>IF(Tabla1[[#This Row],[Código_Actividad]]="","",_xlfn.XLOOKUP(Tabla1[[#This Row],[Código_Actividad]],Tabla2[Código],Tabla2[Actividades Programables Presupuestables],"",0))</f>
        <v>Seguimiento a los Procesos de Autoinspección de la Habilitación de los Servicios de Salud</v>
      </c>
      <c r="I31" s="504">
        <f>IFERROR(VLOOKUP('Formulario PPGR3'!$G31,'Formulario PPGR2'!$H$9:$V$269,15,FALSE),"")</f>
        <v>1</v>
      </c>
      <c r="J31" s="509" t="s">
        <v>1047</v>
      </c>
      <c r="K31" s="507" t="s">
        <v>1056</v>
      </c>
      <c r="L31" s="508" t="s">
        <v>1048</v>
      </c>
      <c r="M31" s="505" t="str">
        <f>IF(Tabla1[[#This Row],[Descripción]]="","",_xlfn.XLOOKUP(Tabla1[[#This Row],[Descripción]],Tabla10[Descripción],Tabla10[Unidad de Medida],"",0))</f>
        <v>galon</v>
      </c>
      <c r="N31" s="295">
        <v>30</v>
      </c>
      <c r="O31" s="506">
        <f>IF(Tabla1[[#This Row],[Descripción]]="","",_xlfn.XLOOKUP(Tabla1[[#This Row],[Descripción]],Tabla10[Descripción],Tabla10[Precio Unitario],0))</f>
        <v>240</v>
      </c>
      <c r="P31" s="506">
        <f>IF(Tabla1[[#This Row],[Cantidad de Insumos]]="","",Tabla1[[#This Row],[Precio Unitario]]*Tabla1[[#This Row],[Cantidad de Insumos]])</f>
        <v>7200</v>
      </c>
      <c r="Q31" s="506" t="str">
        <f>IF(Tabla1[[#This Row],[Descripción]]="","",_xlfn.XLOOKUP(Tabla1[[#This Row],[Descripción]],Tabla10[Descripción],Tabla10[CODIGO PRESUPUESTARIO],0))</f>
        <v>2.3.7.1.02</v>
      </c>
      <c r="R31" s="507"/>
    </row>
    <row r="32" spans="2:18" ht="22.5" customHeight="1" x14ac:dyDescent="0.3">
      <c r="B32" s="190" t="e">
        <f>IF('Formulario PPGR3'!$G32="","",CONCATENATE('Formulario PPGR3'!$C32,".",'Formulario PPGR3'!$D32,".",'Formulario PPGR3'!$E32,".",'Formulario PPGR3'!$F32))</f>
        <v>#REF!</v>
      </c>
      <c r="C32" s="190" t="e">
        <f>IF('Formulario PPGR3'!$G32="","",'Formulario PPGR1'!#REF!)</f>
        <v>#REF!</v>
      </c>
      <c r="D32" s="190" t="e">
        <f>IF('Formulario PPGR3'!$G32="","",'Formulario PPGR1'!#REF!)</f>
        <v>#REF!</v>
      </c>
      <c r="E32" s="190" t="e">
        <f>IF('Formulario PPGR3'!$G32="","",'Formulario PPGR1'!#REF!)</f>
        <v>#REF!</v>
      </c>
      <c r="F32" s="190" t="e">
        <f>IF('Formulario PPGR3'!$G32="","",'Formulario PPGR1'!#REF!)</f>
        <v>#REF!</v>
      </c>
      <c r="G32" s="241" t="s">
        <v>427</v>
      </c>
      <c r="H32" s="503" t="str">
        <f>IF(Tabla1[[#This Row],[Código_Actividad]]="","",_xlfn.XLOOKUP(Tabla1[[#This Row],[Código_Actividad]],Tabla2[Código],Tabla2[Actividades Programables Presupuestables],"",0))</f>
        <v>Seguimiento a los Procesos de Autoinspección de la Habilitación de los Servicios de Salud</v>
      </c>
      <c r="I32" s="504">
        <f>IFERROR(VLOOKUP('Formulario PPGR3'!$G32,'Formulario PPGR2'!$H$9:$V$269,15,FALSE),"")</f>
        <v>1</v>
      </c>
      <c r="J32" s="509" t="s">
        <v>1049</v>
      </c>
      <c r="K32" s="507" t="s">
        <v>1057</v>
      </c>
      <c r="L32" s="508" t="s">
        <v>1050</v>
      </c>
      <c r="M32" s="505" t="str">
        <f>IF(Tabla1[[#This Row],[Descripción]]="","",_xlfn.XLOOKUP(Tabla1[[#This Row],[Descripción]],Tabla10[Descripción],Tabla10[Unidad de Medida],"",0))</f>
        <v>Depósito</v>
      </c>
      <c r="N32" s="295">
        <v>3</v>
      </c>
      <c r="O32" s="506">
        <f>IF(Tabla1[[#This Row],[Descripción]]="","",_xlfn.XLOOKUP(Tabla1[[#This Row],[Descripción]],Tabla10[Descripción],Tabla10[Precio Unitario],0))</f>
        <v>1700</v>
      </c>
      <c r="P32" s="506">
        <f>IF(Tabla1[[#This Row],[Cantidad de Insumos]]="","",Tabla1[[#This Row],[Precio Unitario]]*Tabla1[[#This Row],[Cantidad de Insumos]])</f>
        <v>5100</v>
      </c>
      <c r="Q32" s="506" t="str">
        <f>IF(Tabla1[[#This Row],[Descripción]]="","",_xlfn.XLOOKUP(Tabla1[[#This Row],[Descripción]],Tabla10[Descripción],Tabla10[CODIGO PRESUPUESTARIO],0))</f>
        <v>2.2.3.1.01</v>
      </c>
      <c r="R32" s="507"/>
    </row>
    <row r="33" spans="2:18" ht="22.5" customHeight="1" x14ac:dyDescent="0.3">
      <c r="B33" s="190" t="e">
        <f>IF('Formulario PPGR3'!$G33="","",CONCATENATE('Formulario PPGR3'!$C33,".",'Formulario PPGR3'!$D33,".",'Formulario PPGR3'!$E33,".",'Formulario PPGR3'!$F33))</f>
        <v>#REF!</v>
      </c>
      <c r="C33" s="190" t="e">
        <f>IF('Formulario PPGR3'!$G33="","",'Formulario PPGR1'!#REF!)</f>
        <v>#REF!</v>
      </c>
      <c r="D33" s="190" t="e">
        <f>IF('Formulario PPGR3'!$G33="","",'Formulario PPGR1'!#REF!)</f>
        <v>#REF!</v>
      </c>
      <c r="E33" s="190" t="e">
        <f>IF('Formulario PPGR3'!$G33="","",'Formulario PPGR1'!#REF!)</f>
        <v>#REF!</v>
      </c>
      <c r="F33" s="190" t="e">
        <f>IF('Formulario PPGR3'!$G33="","",'Formulario PPGR1'!#REF!)</f>
        <v>#REF!</v>
      </c>
      <c r="G33" s="241" t="s">
        <v>427</v>
      </c>
      <c r="H33" s="503" t="str">
        <f>IF(Tabla1[[#This Row],[Código_Actividad]]="","",_xlfn.XLOOKUP(Tabla1[[#This Row],[Código_Actividad]],Tabla2[Código],Tabla2[Actividades Programables Presupuestables],"",0))</f>
        <v>Seguimiento a los Procesos de Autoinspección de la Habilitación de los Servicios de Salud</v>
      </c>
      <c r="I33" s="504">
        <f>IFERROR(VLOOKUP('Formulario PPGR3'!$G33,'Formulario PPGR2'!$H$9:$V$269,15,FALSE),"")</f>
        <v>1</v>
      </c>
      <c r="J33" s="509" t="s">
        <v>1049</v>
      </c>
      <c r="K33" s="507" t="s">
        <v>1057</v>
      </c>
      <c r="L33" s="508" t="s">
        <v>1051</v>
      </c>
      <c r="M33" s="505" t="str">
        <f>IF(Tabla1[[#This Row],[Descripción]]="","",_xlfn.XLOOKUP(Tabla1[[#This Row],[Descripción]],Tabla10[Descripción],Tabla10[Unidad de Medida],"",0))</f>
        <v>Depósito</v>
      </c>
      <c r="N33" s="295">
        <v>3</v>
      </c>
      <c r="O33" s="506">
        <f>IF(Tabla1[[#This Row],[Descripción]]="","",_xlfn.XLOOKUP(Tabla1[[#This Row],[Descripción]],Tabla10[Descripción],Tabla10[Precio Unitario],0))</f>
        <v>1900</v>
      </c>
      <c r="P33" s="506">
        <f>IF(Tabla1[[#This Row],[Cantidad de Insumos]]="","",Tabla1[[#This Row],[Precio Unitario]]*Tabla1[[#This Row],[Cantidad de Insumos]])</f>
        <v>5700</v>
      </c>
      <c r="Q33" s="506" t="str">
        <f>IF(Tabla1[[#This Row],[Descripción]]="","",_xlfn.XLOOKUP(Tabla1[[#This Row],[Descripción]],Tabla10[Descripción],Tabla10[CODIGO PRESUPUESTARIO],0))</f>
        <v>2.2.3.1.01</v>
      </c>
      <c r="R33" s="507"/>
    </row>
    <row r="34" spans="2:18" ht="22.5" customHeight="1" x14ac:dyDescent="0.3">
      <c r="B34" s="190" t="e">
        <f>IF('Formulario PPGR3'!$G34="","",CONCATENATE('Formulario PPGR3'!$C34,".",'Formulario PPGR3'!$D34,".",'Formulario PPGR3'!$E34,".",'Formulario PPGR3'!$F34))</f>
        <v>#REF!</v>
      </c>
      <c r="C34" s="190" t="e">
        <f>IF('Formulario PPGR3'!$G34="","",'Formulario PPGR1'!#REF!)</f>
        <v>#REF!</v>
      </c>
      <c r="D34" s="190" t="e">
        <f>IF('Formulario PPGR3'!$G34="","",'Formulario PPGR1'!#REF!)</f>
        <v>#REF!</v>
      </c>
      <c r="E34" s="190" t="e">
        <f>IF('Formulario PPGR3'!$G34="","",'Formulario PPGR1'!#REF!)</f>
        <v>#REF!</v>
      </c>
      <c r="F34" s="190" t="e">
        <f>IF('Formulario PPGR3'!$G34="","",'Formulario PPGR1'!#REF!)</f>
        <v>#REF!</v>
      </c>
      <c r="G34" s="241" t="s">
        <v>433</v>
      </c>
      <c r="H34" s="503" t="str">
        <f>IF(Tabla1[[#This Row],[Código_Actividad]]="","",_xlfn.XLOOKUP(Tabla1[[#This Row],[Código_Actividad]],Tabla2[Código],Tabla2[Actividades Programables Presupuestables],"",0))</f>
        <v>Seguimiento a las Solicitudes de Habilitación de los CEAS</v>
      </c>
      <c r="I34" s="504">
        <f>IFERROR(VLOOKUP('Formulario PPGR3'!$G34,'Formulario PPGR2'!$H$9:$V$269,15,FALSE),"")</f>
        <v>2</v>
      </c>
      <c r="J34" s="509" t="s">
        <v>1047</v>
      </c>
      <c r="K34" s="507" t="s">
        <v>1056</v>
      </c>
      <c r="L34" s="508" t="s">
        <v>1048</v>
      </c>
      <c r="M34" s="505" t="str">
        <f>IF(Tabla1[[#This Row],[Descripción]]="","",_xlfn.XLOOKUP(Tabla1[[#This Row],[Descripción]],Tabla10[Descripción],Tabla10[Unidad de Medida],"",0))</f>
        <v>galon</v>
      </c>
      <c r="N34" s="295">
        <v>20</v>
      </c>
      <c r="O34" s="506">
        <f>IF(Tabla1[[#This Row],[Descripción]]="","",_xlfn.XLOOKUP(Tabla1[[#This Row],[Descripción]],Tabla10[Descripción],Tabla10[Precio Unitario],0))</f>
        <v>240</v>
      </c>
      <c r="P34" s="506">
        <f>IF(Tabla1[[#This Row],[Cantidad de Insumos]]="","",Tabla1[[#This Row],[Precio Unitario]]*Tabla1[[#This Row],[Cantidad de Insumos]])</f>
        <v>4800</v>
      </c>
      <c r="Q34" s="506" t="str">
        <f>IF(Tabla1[[#This Row],[Descripción]]="","",_xlfn.XLOOKUP(Tabla1[[#This Row],[Descripción]],Tabla10[Descripción],Tabla10[CODIGO PRESUPUESTARIO],0))</f>
        <v>2.3.7.1.02</v>
      </c>
      <c r="R34" s="507"/>
    </row>
    <row r="35" spans="2:18" ht="22.5" customHeight="1" x14ac:dyDescent="0.3">
      <c r="B35" s="190" t="e">
        <f>IF('Formulario PPGR3'!$G35="","",CONCATENATE('Formulario PPGR3'!$C35,".",'Formulario PPGR3'!$D35,".",'Formulario PPGR3'!$E35,".",'Formulario PPGR3'!$F35))</f>
        <v>#REF!</v>
      </c>
      <c r="C35" s="190" t="e">
        <f>IF('Formulario PPGR3'!$G35="","",'Formulario PPGR1'!#REF!)</f>
        <v>#REF!</v>
      </c>
      <c r="D35" s="190" t="e">
        <f>IF('Formulario PPGR3'!$G35="","",'Formulario PPGR1'!#REF!)</f>
        <v>#REF!</v>
      </c>
      <c r="E35" s="190" t="e">
        <f>IF('Formulario PPGR3'!$G35="","",'Formulario PPGR1'!#REF!)</f>
        <v>#REF!</v>
      </c>
      <c r="F35" s="190" t="e">
        <f>IF('Formulario PPGR3'!$G35="","",'Formulario PPGR1'!#REF!)</f>
        <v>#REF!</v>
      </c>
      <c r="G35" s="241" t="s">
        <v>433</v>
      </c>
      <c r="H35" s="503" t="str">
        <f>IF(Tabla1[[#This Row],[Código_Actividad]]="","",_xlfn.XLOOKUP(Tabla1[[#This Row],[Código_Actividad]],Tabla2[Código],Tabla2[Actividades Programables Presupuestables],"",0))</f>
        <v>Seguimiento a las Solicitudes de Habilitación de los CEAS</v>
      </c>
      <c r="I35" s="504">
        <f>IFERROR(VLOOKUP('Formulario PPGR3'!$G35,'Formulario PPGR2'!$H$9:$V$269,15,FALSE),"")</f>
        <v>2</v>
      </c>
      <c r="J35" s="509" t="s">
        <v>1049</v>
      </c>
      <c r="K35" s="507" t="s">
        <v>1057</v>
      </c>
      <c r="L35" s="508" t="s">
        <v>1050</v>
      </c>
      <c r="M35" s="505" t="str">
        <f>IF(Tabla1[[#This Row],[Descripción]]="","",_xlfn.XLOOKUP(Tabla1[[#This Row],[Descripción]],Tabla10[Descripción],Tabla10[Unidad de Medida],"",0))</f>
        <v>Depósito</v>
      </c>
      <c r="N35" s="295">
        <v>2</v>
      </c>
      <c r="O35" s="506">
        <f>IF(Tabla1[[#This Row],[Descripción]]="","",_xlfn.XLOOKUP(Tabla1[[#This Row],[Descripción]],Tabla10[Descripción],Tabla10[Precio Unitario],0))</f>
        <v>1700</v>
      </c>
      <c r="P35" s="506">
        <f>IF(Tabla1[[#This Row],[Cantidad de Insumos]]="","",Tabla1[[#This Row],[Precio Unitario]]*Tabla1[[#This Row],[Cantidad de Insumos]])</f>
        <v>3400</v>
      </c>
      <c r="Q35" s="506" t="str">
        <f>IF(Tabla1[[#This Row],[Descripción]]="","",_xlfn.XLOOKUP(Tabla1[[#This Row],[Descripción]],Tabla10[Descripción],Tabla10[CODIGO PRESUPUESTARIO],0))</f>
        <v>2.2.3.1.01</v>
      </c>
      <c r="R35" s="507"/>
    </row>
    <row r="36" spans="2:18" ht="22.5" customHeight="1" x14ac:dyDescent="0.3">
      <c r="B36" s="190" t="e">
        <f>IF('Formulario PPGR3'!$G36="","",CONCATENATE('Formulario PPGR3'!$C36,".",'Formulario PPGR3'!$D36,".",'Formulario PPGR3'!$E36,".",'Formulario PPGR3'!$F36))</f>
        <v>#REF!</v>
      </c>
      <c r="C36" s="190" t="e">
        <f>IF('Formulario PPGR3'!$G36="","",'Formulario PPGR1'!#REF!)</f>
        <v>#REF!</v>
      </c>
      <c r="D36" s="190" t="e">
        <f>IF('Formulario PPGR3'!$G36="","",'Formulario PPGR1'!#REF!)</f>
        <v>#REF!</v>
      </c>
      <c r="E36" s="190" t="e">
        <f>IF('Formulario PPGR3'!$G36="","",'Formulario PPGR1'!#REF!)</f>
        <v>#REF!</v>
      </c>
      <c r="F36" s="190" t="e">
        <f>IF('Formulario PPGR3'!$G36="","",'Formulario PPGR1'!#REF!)</f>
        <v>#REF!</v>
      </c>
      <c r="G36" s="241" t="s">
        <v>433</v>
      </c>
      <c r="H36" s="503" t="str">
        <f>IF(Tabla1[[#This Row],[Código_Actividad]]="","",_xlfn.XLOOKUP(Tabla1[[#This Row],[Código_Actividad]],Tabla2[Código],Tabla2[Actividades Programables Presupuestables],"",0))</f>
        <v>Seguimiento a las Solicitudes de Habilitación de los CEAS</v>
      </c>
      <c r="I36" s="504">
        <f>IFERROR(VLOOKUP('Formulario PPGR3'!$G36,'Formulario PPGR2'!$H$9:$V$269,15,FALSE),"")</f>
        <v>2</v>
      </c>
      <c r="J36" s="509" t="s">
        <v>1049</v>
      </c>
      <c r="K36" s="507" t="s">
        <v>1057</v>
      </c>
      <c r="L36" s="508" t="s">
        <v>1051</v>
      </c>
      <c r="M36" s="505" t="str">
        <f>IF(Tabla1[[#This Row],[Descripción]]="","",_xlfn.XLOOKUP(Tabla1[[#This Row],[Descripción]],Tabla10[Descripción],Tabla10[Unidad de Medida],"",0))</f>
        <v>Depósito</v>
      </c>
      <c r="N36" s="295">
        <v>2</v>
      </c>
      <c r="O36" s="506">
        <f>IF(Tabla1[[#This Row],[Descripción]]="","",_xlfn.XLOOKUP(Tabla1[[#This Row],[Descripción]],Tabla10[Descripción],Tabla10[Precio Unitario],0))</f>
        <v>1900</v>
      </c>
      <c r="P36" s="506">
        <f>IF(Tabla1[[#This Row],[Cantidad de Insumos]]="","",Tabla1[[#This Row],[Precio Unitario]]*Tabla1[[#This Row],[Cantidad de Insumos]])</f>
        <v>3800</v>
      </c>
      <c r="Q36" s="506" t="str">
        <f>IF(Tabla1[[#This Row],[Descripción]]="","",_xlfn.XLOOKUP(Tabla1[[#This Row],[Descripción]],Tabla10[Descripción],Tabla10[CODIGO PRESUPUESTARIO],0))</f>
        <v>2.2.3.1.01</v>
      </c>
      <c r="R36" s="507"/>
    </row>
    <row r="37" spans="2:18" ht="22.5" customHeight="1" x14ac:dyDescent="0.3">
      <c r="B37" s="190" t="e">
        <f>IF('Formulario PPGR3'!$G37="","",CONCATENATE('Formulario PPGR3'!$C37,".",'Formulario PPGR3'!$D37,".",'Formulario PPGR3'!$E37,".",'Formulario PPGR3'!$F37))</f>
        <v>#REF!</v>
      </c>
      <c r="C37" s="190" t="e">
        <f>IF('Formulario PPGR3'!$G37="","",'Formulario PPGR1'!#REF!)</f>
        <v>#REF!</v>
      </c>
      <c r="D37" s="190" t="e">
        <f>IF('Formulario PPGR3'!$G37="","",'Formulario PPGR1'!#REF!)</f>
        <v>#REF!</v>
      </c>
      <c r="E37" s="190" t="e">
        <f>IF('Formulario PPGR3'!$G37="","",'Formulario PPGR1'!#REF!)</f>
        <v>#REF!</v>
      </c>
      <c r="F37" s="190" t="e">
        <f>IF('Formulario PPGR3'!$G37="","",'Formulario PPGR1'!#REF!)</f>
        <v>#REF!</v>
      </c>
      <c r="G37" s="241" t="s">
        <v>968</v>
      </c>
      <c r="H37" s="503" t="str">
        <f>IF(Tabla1[[#This Row],[Código_Actividad]]="","",_xlfn.XLOOKUP(Tabla1[[#This Row],[Código_Actividad]],Tabla2[Código],Tabla2[Actividades Programables Presupuestables],"",0))</f>
        <v>Ejecución Plan de Capacitación SRS-2025.</v>
      </c>
      <c r="I37" s="504">
        <f>IFERROR(VLOOKUP('Formulario PPGR3'!$G37,'Formulario PPGR2'!$H$9:$V$269,15,FALSE),"")</f>
        <v>4</v>
      </c>
      <c r="J37" s="509" t="s">
        <v>1052</v>
      </c>
      <c r="K37" s="507" t="str">
        <f>IF(Tabla1[[#This Row],[Insumos]]="","",_xlfn.XLOOKUP(Tabla1[[#This Row],[Insumos]],Tabla10[Insumo],Tabla10[InsumoAbrev],"",0))</f>
        <v>lsAlimentosyBebidas</v>
      </c>
      <c r="L37" s="508" t="s">
        <v>1059</v>
      </c>
      <c r="M37" s="505" t="str">
        <f>IF(Tabla1[[#This Row],[Descripción]]="","",_xlfn.XLOOKUP(Tabla1[[#This Row],[Descripción]],Tabla10[Descripción],Tabla10[Unidad de Medida],"",0))</f>
        <v>unidad</v>
      </c>
      <c r="N37" s="295">
        <v>1</v>
      </c>
      <c r="O37" s="506">
        <f>IF(Tabla1[[#This Row],[Descripción]]="","",_xlfn.XLOOKUP(Tabla1[[#This Row],[Descripción]],Tabla10[Descripción],Tabla10[Precio Unitario],0))</f>
        <v>33435.300000000003</v>
      </c>
      <c r="P37" s="506">
        <f>IF(Tabla1[[#This Row],[Cantidad de Insumos]]="","",Tabla1[[#This Row],[Precio Unitario]]*Tabla1[[#This Row],[Cantidad de Insumos]])</f>
        <v>33435.300000000003</v>
      </c>
      <c r="Q37" s="506" t="str">
        <f>IF(Tabla1[[#This Row],[Descripción]]="","",_xlfn.XLOOKUP(Tabla1[[#This Row],[Descripción]],Tabla10[Descripción],Tabla10[CODIGO PRESUPUESTARIO],0))</f>
        <v>2.3.1.1.01</v>
      </c>
      <c r="R37" s="507"/>
    </row>
    <row r="38" spans="2:18" ht="22.5" customHeight="1" x14ac:dyDescent="0.3">
      <c r="B38" s="190" t="e">
        <f>IF('Formulario PPGR3'!$G38="","",CONCATENATE('Formulario PPGR3'!$C38,".",'Formulario PPGR3'!$D38,".",'Formulario PPGR3'!$E38,".",'Formulario PPGR3'!$F38))</f>
        <v>#REF!</v>
      </c>
      <c r="C38" s="190" t="e">
        <f>IF('Formulario PPGR3'!$G38="","",'Formulario PPGR1'!#REF!)</f>
        <v>#REF!</v>
      </c>
      <c r="D38" s="190" t="e">
        <f>IF('Formulario PPGR3'!$G38="","",'Formulario PPGR1'!#REF!)</f>
        <v>#REF!</v>
      </c>
      <c r="E38" s="190" t="e">
        <f>IF('Formulario PPGR3'!$G38="","",'Formulario PPGR1'!#REF!)</f>
        <v>#REF!</v>
      </c>
      <c r="F38" s="190" t="e">
        <f>IF('Formulario PPGR3'!$G38="","",'Formulario PPGR1'!#REF!)</f>
        <v>#REF!</v>
      </c>
      <c r="G38" s="241" t="s">
        <v>968</v>
      </c>
      <c r="H38" s="503" t="str">
        <f>IF(Tabla1[[#This Row],[Código_Actividad]]="","",_xlfn.XLOOKUP(Tabla1[[#This Row],[Código_Actividad]],Tabla2[Código],Tabla2[Actividades Programables Presupuestables],"",0))</f>
        <v>Ejecución Plan de Capacitación SRS-2025.</v>
      </c>
      <c r="I38" s="504">
        <f>IFERROR(VLOOKUP('Formulario PPGR3'!$G38,'Formulario PPGR2'!$H$9:$V$269,15,FALSE),"")</f>
        <v>4</v>
      </c>
      <c r="J38" s="509" t="s">
        <v>1052</v>
      </c>
      <c r="K38" s="507" t="str">
        <f>IF(Tabla1[[#This Row],[Insumos]]="","",_xlfn.XLOOKUP(Tabla1[[#This Row],[Insumos]],Tabla10[Insumo],Tabla10[InsumoAbrev],"",0))</f>
        <v>lsAlimentosyBebidas</v>
      </c>
      <c r="L38" s="508" t="s">
        <v>1060</v>
      </c>
      <c r="M38" s="505" t="str">
        <f>IF(Tabla1[[#This Row],[Descripción]]="","",_xlfn.XLOOKUP(Tabla1[[#This Row],[Descripción]],Tabla10[Descripción],Tabla10[Unidad de Medida],"",0))</f>
        <v>unidad</v>
      </c>
      <c r="N38" s="295">
        <v>11</v>
      </c>
      <c r="O38" s="506">
        <f>IF(Tabla1[[#This Row],[Descripción]]="","",_xlfn.XLOOKUP(Tabla1[[#This Row],[Descripción]],Tabla10[Descripción],Tabla10[Precio Unitario],0))</f>
        <v>15251.5</v>
      </c>
      <c r="P38" s="506">
        <f>IF(Tabla1[[#This Row],[Cantidad de Insumos]]="","",Tabla1[[#This Row],[Precio Unitario]]*Tabla1[[#This Row],[Cantidad de Insumos]])</f>
        <v>167766.5</v>
      </c>
      <c r="Q38" s="506" t="str">
        <f>IF(Tabla1[[#This Row],[Descripción]]="","",_xlfn.XLOOKUP(Tabla1[[#This Row],[Descripción]],Tabla10[Descripción],Tabla10[CODIGO PRESUPUESTARIO],0))</f>
        <v>2.3.1.1.01</v>
      </c>
      <c r="R38" s="507"/>
    </row>
    <row r="39" spans="2:18" ht="22.5" customHeight="1" x14ac:dyDescent="0.3">
      <c r="B39" s="190" t="e">
        <f>IF('Formulario PPGR3'!$G39="","",CONCATENATE('Formulario PPGR3'!$C39,".",'Formulario PPGR3'!$D39,".",'Formulario PPGR3'!$E39,".",'Formulario PPGR3'!$F39))</f>
        <v>#REF!</v>
      </c>
      <c r="C39" s="190" t="e">
        <f>IF('Formulario PPGR3'!$G39="","",'Formulario PPGR1'!#REF!)</f>
        <v>#REF!</v>
      </c>
      <c r="D39" s="190" t="e">
        <f>IF('Formulario PPGR3'!$G39="","",'Formulario PPGR1'!#REF!)</f>
        <v>#REF!</v>
      </c>
      <c r="E39" s="190" t="e">
        <f>IF('Formulario PPGR3'!$G39="","",'Formulario PPGR1'!#REF!)</f>
        <v>#REF!</v>
      </c>
      <c r="F39" s="190" t="e">
        <f>IF('Formulario PPGR3'!$G39="","",'Formulario PPGR1'!#REF!)</f>
        <v>#REF!</v>
      </c>
      <c r="G39" s="241" t="s">
        <v>968</v>
      </c>
      <c r="H39" s="503" t="str">
        <f>IF(Tabla1[[#This Row],[Código_Actividad]]="","",_xlfn.XLOOKUP(Tabla1[[#This Row],[Código_Actividad]],Tabla2[Código],Tabla2[Actividades Programables Presupuestables],"",0))</f>
        <v>Ejecución Plan de Capacitación SRS-2025.</v>
      </c>
      <c r="I39" s="504">
        <f>IFERROR(VLOOKUP('Formulario PPGR3'!$G39,'Formulario PPGR2'!$H$9:$V$269,15,FALSE),"")</f>
        <v>4</v>
      </c>
      <c r="J39" s="509" t="s">
        <v>1052</v>
      </c>
      <c r="K39" s="507" t="str">
        <f>IF(Tabla1[[#This Row],[Insumos]]="","",_xlfn.XLOOKUP(Tabla1[[#This Row],[Insumos]],Tabla10[Insumo],Tabla10[InsumoAbrev],"",0))</f>
        <v>lsAlimentosyBebidas</v>
      </c>
      <c r="L39" s="508" t="s">
        <v>1061</v>
      </c>
      <c r="M39" s="505" t="str">
        <f>IF(Tabla1[[#This Row],[Descripción]]="","",_xlfn.XLOOKUP(Tabla1[[#This Row],[Descripción]],Tabla10[Descripción],Tabla10[Unidad de Medida],"",0))</f>
        <v>unidad</v>
      </c>
      <c r="N39" s="295">
        <v>11</v>
      </c>
      <c r="O39" s="506">
        <f>IF(Tabla1[[#This Row],[Descripción]]="","",_xlfn.XLOOKUP(Tabla1[[#This Row],[Descripción]],Tabla10[Descripción],Tabla10[Precio Unitario],0))</f>
        <v>24225.4</v>
      </c>
      <c r="P39" s="506">
        <f>IF(Tabla1[[#This Row],[Cantidad de Insumos]]="","",Tabla1[[#This Row],[Precio Unitario]]*Tabla1[[#This Row],[Cantidad de Insumos]])</f>
        <v>266479.40000000002</v>
      </c>
      <c r="Q39" s="506" t="str">
        <f>IF(Tabla1[[#This Row],[Descripción]]="","",_xlfn.XLOOKUP(Tabla1[[#This Row],[Descripción]],Tabla10[Descripción],Tabla10[CODIGO PRESUPUESTARIO],0))</f>
        <v>2.3.1.1.01</v>
      </c>
      <c r="R39" s="507"/>
    </row>
    <row r="40" spans="2:18" ht="22.5" customHeight="1" x14ac:dyDescent="0.3">
      <c r="B40" s="190" t="e">
        <f>IF('Formulario PPGR3'!$G40="","",CONCATENATE('Formulario PPGR3'!$C40,".",'Formulario PPGR3'!$D40,".",'Formulario PPGR3'!$E40,".",'Formulario PPGR3'!$F40))</f>
        <v>#REF!</v>
      </c>
      <c r="C40" s="190" t="e">
        <f>IF('Formulario PPGR3'!$G40="","",'Formulario PPGR1'!#REF!)</f>
        <v>#REF!</v>
      </c>
      <c r="D40" s="190" t="e">
        <f>IF('Formulario PPGR3'!$G40="","",'Formulario PPGR1'!#REF!)</f>
        <v>#REF!</v>
      </c>
      <c r="E40" s="190" t="e">
        <f>IF('Formulario PPGR3'!$G40="","",'Formulario PPGR1'!#REF!)</f>
        <v>#REF!</v>
      </c>
      <c r="F40" s="190" t="e">
        <f>IF('Formulario PPGR3'!$G40="","",'Formulario PPGR1'!#REF!)</f>
        <v>#REF!</v>
      </c>
      <c r="G40" s="241" t="s">
        <v>1012</v>
      </c>
      <c r="H40" s="503" t="str">
        <f>IF(Tabla1[[#This Row],[Código_Actividad]]="","",_xlfn.XLOOKUP(Tabla1[[#This Row],[Código_Actividad]],Tabla2[Código],Tabla2[Actividades Programables Presupuestables],"",0))</f>
        <v>Reporte  trimestral de la dotación de acuerdo a las estructuras aprobadas de la ORS, establecimientos del 1er nivel y nivel especializado de atención.</v>
      </c>
      <c r="I40" s="504">
        <f>IFERROR(VLOOKUP('Formulario PPGR3'!$G40,'Formulario PPGR2'!$H$9:$V$269,15,FALSE),"")</f>
        <v>4</v>
      </c>
      <c r="J40" s="509" t="s">
        <v>1052</v>
      </c>
      <c r="K40" s="507" t="str">
        <f>IF(Tabla1[[#This Row],[Insumos]]="","",_xlfn.XLOOKUP(Tabla1[[#This Row],[Insumos]],Tabla10[Insumo],Tabla10[InsumoAbrev],"",0))</f>
        <v>lsAlimentosyBebidas</v>
      </c>
      <c r="L40" s="508" t="s">
        <v>1062</v>
      </c>
      <c r="M40" s="505" t="str">
        <f>IF(Tabla1[[#This Row],[Descripción]]="","",_xlfn.XLOOKUP(Tabla1[[#This Row],[Descripción]],Tabla10[Descripción],Tabla10[Unidad de Medida],"",0))</f>
        <v>unidad</v>
      </c>
      <c r="N40" s="295">
        <v>4</v>
      </c>
      <c r="O40" s="506">
        <f>IF(Tabla1[[#This Row],[Descripción]]="","",_xlfn.XLOOKUP(Tabla1[[#This Row],[Descripción]],Tabla10[Descripción],Tabla10[Precio Unitario],0))</f>
        <v>12626</v>
      </c>
      <c r="P40" s="506">
        <f>IF(Tabla1[[#This Row],[Cantidad de Insumos]]="","",Tabla1[[#This Row],[Precio Unitario]]*Tabla1[[#This Row],[Cantidad de Insumos]])</f>
        <v>50504</v>
      </c>
      <c r="Q40" s="506" t="str">
        <f>IF(Tabla1[[#This Row],[Descripción]]="","",_xlfn.XLOOKUP(Tabla1[[#This Row],[Descripción]],Tabla10[Descripción],Tabla10[CODIGO PRESUPUESTARIO],0))</f>
        <v>2.3.1.1.01</v>
      </c>
      <c r="R40" s="507"/>
    </row>
    <row r="41" spans="2:18" ht="22.5" customHeight="1" x14ac:dyDescent="0.3">
      <c r="B41" s="190" t="e">
        <f>IF('Formulario PPGR3'!$G41="","",CONCATENATE('Formulario PPGR3'!$C41,".",'Formulario PPGR3'!$D41,".",'Formulario PPGR3'!$E41,".",'Formulario PPGR3'!$F41))</f>
        <v>#REF!</v>
      </c>
      <c r="C41" s="190" t="e">
        <f>IF('Formulario PPGR3'!$G41="","",'Formulario PPGR1'!#REF!)</f>
        <v>#REF!</v>
      </c>
      <c r="D41" s="190" t="e">
        <f>IF('Formulario PPGR3'!$G41="","",'Formulario PPGR1'!#REF!)</f>
        <v>#REF!</v>
      </c>
      <c r="E41" s="190" t="e">
        <f>IF('Formulario PPGR3'!$G41="","",'Formulario PPGR1'!#REF!)</f>
        <v>#REF!</v>
      </c>
      <c r="F41" s="190" t="e">
        <f>IF('Formulario PPGR3'!$G41="","",'Formulario PPGR1'!#REF!)</f>
        <v>#REF!</v>
      </c>
      <c r="G41" s="241" t="s">
        <v>1015</v>
      </c>
      <c r="H41" s="503" t="str">
        <f>IF(Tabla1[[#This Row],[Código_Actividad]]="","",_xlfn.XLOOKUP(Tabla1[[#This Row],[Código_Actividad]],Tabla2[Código],Tabla2[Actividades Programables Presupuestables],"",0))</f>
        <v>Seguimiento y Aseguramiento de los perfiles de los colaboradores nuevos y existentes en las nóminas de la ORS y sus establecimientos en los diferentes niveles de atención.</v>
      </c>
      <c r="I41" s="504">
        <f>IFERROR(VLOOKUP('Formulario PPGR3'!$G41,'Formulario PPGR2'!$H$9:$V$269,15,FALSE),"")</f>
        <v>4</v>
      </c>
      <c r="J41" s="509" t="s">
        <v>1052</v>
      </c>
      <c r="K41" s="507" t="s">
        <v>1054</v>
      </c>
      <c r="L41" s="508" t="s">
        <v>1062</v>
      </c>
      <c r="M41" s="505" t="str">
        <f>IF(Tabla1[[#This Row],[Descripción]]="","",_xlfn.XLOOKUP(Tabla1[[#This Row],[Descripción]],Tabla10[Descripción],Tabla10[Unidad de Medida],"",0))</f>
        <v>unidad</v>
      </c>
      <c r="N41" s="295">
        <v>4</v>
      </c>
      <c r="O41" s="506">
        <f>IF(Tabla1[[#This Row],[Descripción]]="","",_xlfn.XLOOKUP(Tabla1[[#This Row],[Descripción]],Tabla10[Descripción],Tabla10[Precio Unitario],0))</f>
        <v>12626</v>
      </c>
      <c r="P41" s="506">
        <f>IF(Tabla1[[#This Row],[Cantidad de Insumos]]="","",Tabla1[[#This Row],[Precio Unitario]]*Tabla1[[#This Row],[Cantidad de Insumos]])</f>
        <v>50504</v>
      </c>
      <c r="Q41" s="506" t="str">
        <f>IF(Tabla1[[#This Row],[Descripción]]="","",_xlfn.XLOOKUP(Tabla1[[#This Row],[Descripción]],Tabla10[Descripción],Tabla10[CODIGO PRESUPUESTARIO],0))</f>
        <v>2.3.1.1.01</v>
      </c>
      <c r="R41" s="507"/>
    </row>
    <row r="42" spans="2:18" ht="22.5" customHeight="1" x14ac:dyDescent="0.3">
      <c r="B42" s="190" t="e">
        <f>IF('Formulario PPGR3'!$G42="","",CONCATENATE('Formulario PPGR3'!$C42,".",'Formulario PPGR3'!$D42,".",'Formulario PPGR3'!$E42,".",'Formulario PPGR3'!$F42))</f>
        <v>#REF!</v>
      </c>
      <c r="C42" s="190" t="e">
        <f>IF('Formulario PPGR3'!$G42="","",'Formulario PPGR1'!#REF!)</f>
        <v>#REF!</v>
      </c>
      <c r="D42" s="190" t="e">
        <f>IF('Formulario PPGR3'!$G42="","",'Formulario PPGR1'!#REF!)</f>
        <v>#REF!</v>
      </c>
      <c r="E42" s="190" t="e">
        <f>IF('Formulario PPGR3'!$G42="","",'Formulario PPGR1'!#REF!)</f>
        <v>#REF!</v>
      </c>
      <c r="F42" s="190" t="e">
        <f>IF('Formulario PPGR3'!$G42="","",'Formulario PPGR1'!#REF!)</f>
        <v>#REF!</v>
      </c>
      <c r="G42" s="241" t="s">
        <v>436</v>
      </c>
      <c r="H42" s="503" t="str">
        <f>IF(Tabla1[[#This Row],[Código_Actividad]]="","",_xlfn.XLOOKUP(Tabla1[[#This Row],[Código_Actividad]],Tabla2[Código],Tabla2[Actividades Programables Presupuestables],"",0))</f>
        <v xml:space="preserve">Seguimiento a la elaboracion y ejecución del plan de mejora para la disminución de lista de espera </v>
      </c>
      <c r="I42" s="504">
        <f>IFERROR(VLOOKUP('Formulario PPGR3'!$G42,'Formulario PPGR2'!$H$9:$V$269,15,FALSE),"")</f>
        <v>3</v>
      </c>
      <c r="J42" s="509" t="s">
        <v>1047</v>
      </c>
      <c r="K42" s="507" t="s">
        <v>1056</v>
      </c>
      <c r="L42" s="508" t="s">
        <v>1048</v>
      </c>
      <c r="M42" s="505" t="str">
        <f>IF(Tabla1[[#This Row],[Descripción]]="","",_xlfn.XLOOKUP(Tabla1[[#This Row],[Descripción]],Tabla10[Descripción],Tabla10[Unidad de Medida],"",0))</f>
        <v>galon</v>
      </c>
      <c r="N42" s="295">
        <v>30</v>
      </c>
      <c r="O42" s="506">
        <f>IF(Tabla1[[#This Row],[Descripción]]="","",_xlfn.XLOOKUP(Tabla1[[#This Row],[Descripción]],Tabla10[Descripción],Tabla10[Precio Unitario],0))</f>
        <v>240</v>
      </c>
      <c r="P42" s="506">
        <f>IF(Tabla1[[#This Row],[Cantidad de Insumos]]="","",Tabla1[[#This Row],[Precio Unitario]]*Tabla1[[#This Row],[Cantidad de Insumos]])</f>
        <v>7200</v>
      </c>
      <c r="Q42" s="506" t="str">
        <f>IF(Tabla1[[#This Row],[Descripción]]="","",_xlfn.XLOOKUP(Tabla1[[#This Row],[Descripción]],Tabla10[Descripción],Tabla10[CODIGO PRESUPUESTARIO],0))</f>
        <v>2.3.7.1.02</v>
      </c>
      <c r="R42" s="507"/>
    </row>
    <row r="43" spans="2:18" ht="22.5" customHeight="1" x14ac:dyDescent="0.3">
      <c r="B43" s="190" t="e">
        <f>IF('Formulario PPGR3'!$G43="","",CONCATENATE('Formulario PPGR3'!$C43,".",'Formulario PPGR3'!$D43,".",'Formulario PPGR3'!$E43,".",'Formulario PPGR3'!$F43))</f>
        <v>#REF!</v>
      </c>
      <c r="C43" s="190" t="e">
        <f>IF('Formulario PPGR3'!$G43="","",'Formulario PPGR1'!#REF!)</f>
        <v>#REF!</v>
      </c>
      <c r="D43" s="190" t="e">
        <f>IF('Formulario PPGR3'!$G43="","",'Formulario PPGR1'!#REF!)</f>
        <v>#REF!</v>
      </c>
      <c r="E43" s="190" t="e">
        <f>IF('Formulario PPGR3'!$G43="","",'Formulario PPGR1'!#REF!)</f>
        <v>#REF!</v>
      </c>
      <c r="F43" s="190" t="e">
        <f>IF('Formulario PPGR3'!$G43="","",'Formulario PPGR1'!#REF!)</f>
        <v>#REF!</v>
      </c>
      <c r="G43" s="241" t="s">
        <v>436</v>
      </c>
      <c r="H43" s="503" t="str">
        <f>IF(Tabla1[[#This Row],[Código_Actividad]]="","",_xlfn.XLOOKUP(Tabla1[[#This Row],[Código_Actividad]],Tabla2[Código],Tabla2[Actividades Programables Presupuestables],"",0))</f>
        <v xml:space="preserve">Seguimiento a la elaboracion y ejecución del plan de mejora para la disminución de lista de espera </v>
      </c>
      <c r="I43" s="504">
        <f>IFERROR(VLOOKUP('Formulario PPGR3'!$G43,'Formulario PPGR2'!$H$9:$V$269,15,FALSE),"")</f>
        <v>3</v>
      </c>
      <c r="J43" s="509" t="s">
        <v>1049</v>
      </c>
      <c r="K43" s="507" t="s">
        <v>1057</v>
      </c>
      <c r="L43" s="508" t="s">
        <v>1050</v>
      </c>
      <c r="M43" s="505" t="str">
        <f>IF(Tabla1[[#This Row],[Descripción]]="","",_xlfn.XLOOKUP(Tabla1[[#This Row],[Descripción]],Tabla10[Descripción],Tabla10[Unidad de Medida],"",0))</f>
        <v>Depósito</v>
      </c>
      <c r="N43" s="295">
        <v>3</v>
      </c>
      <c r="O43" s="506">
        <f>IF(Tabla1[[#This Row],[Descripción]]="","",_xlfn.XLOOKUP(Tabla1[[#This Row],[Descripción]],Tabla10[Descripción],Tabla10[Precio Unitario],0))</f>
        <v>1700</v>
      </c>
      <c r="P43" s="506">
        <f>IF(Tabla1[[#This Row],[Cantidad de Insumos]]="","",Tabla1[[#This Row],[Precio Unitario]]*Tabla1[[#This Row],[Cantidad de Insumos]])</f>
        <v>5100</v>
      </c>
      <c r="Q43" s="506" t="str">
        <f>IF(Tabla1[[#This Row],[Descripción]]="","",_xlfn.XLOOKUP(Tabla1[[#This Row],[Descripción]],Tabla10[Descripción],Tabla10[CODIGO PRESUPUESTARIO],0))</f>
        <v>2.2.3.1.01</v>
      </c>
      <c r="R43" s="507"/>
    </row>
    <row r="44" spans="2:18" ht="22.5" customHeight="1" x14ac:dyDescent="0.3">
      <c r="B44" s="190" t="e">
        <f>IF('Formulario PPGR3'!$G44="","",CONCATENATE('Formulario PPGR3'!$C44,".",'Formulario PPGR3'!$D44,".",'Formulario PPGR3'!$E44,".",'Formulario PPGR3'!$F44))</f>
        <v>#REF!</v>
      </c>
      <c r="C44" s="190" t="e">
        <f>IF('Formulario PPGR3'!$G44="","",'Formulario PPGR1'!#REF!)</f>
        <v>#REF!</v>
      </c>
      <c r="D44" s="190" t="e">
        <f>IF('Formulario PPGR3'!$G44="","",'Formulario PPGR1'!#REF!)</f>
        <v>#REF!</v>
      </c>
      <c r="E44" s="190" t="e">
        <f>IF('Formulario PPGR3'!$G44="","",'Formulario PPGR1'!#REF!)</f>
        <v>#REF!</v>
      </c>
      <c r="F44" s="190" t="e">
        <f>IF('Formulario PPGR3'!$G44="","",'Formulario PPGR1'!#REF!)</f>
        <v>#REF!</v>
      </c>
      <c r="G44" s="241" t="s">
        <v>436</v>
      </c>
      <c r="H44" s="503" t="str">
        <f>IF(Tabla1[[#This Row],[Código_Actividad]]="","",_xlfn.XLOOKUP(Tabla1[[#This Row],[Código_Actividad]],Tabla2[Código],Tabla2[Actividades Programables Presupuestables],"",0))</f>
        <v xml:space="preserve">Seguimiento a la elaboracion y ejecución del plan de mejora para la disminución de lista de espera </v>
      </c>
      <c r="I44" s="504">
        <f>IFERROR(VLOOKUP('Formulario PPGR3'!$G44,'Formulario PPGR2'!$H$9:$V$269,15,FALSE),"")</f>
        <v>3</v>
      </c>
      <c r="J44" s="509" t="s">
        <v>1049</v>
      </c>
      <c r="K44" s="507" t="s">
        <v>1057</v>
      </c>
      <c r="L44" s="508" t="s">
        <v>1051</v>
      </c>
      <c r="M44" s="505" t="str">
        <f>IF(Tabla1[[#This Row],[Descripción]]="","",_xlfn.XLOOKUP(Tabla1[[#This Row],[Descripción]],Tabla10[Descripción],Tabla10[Unidad de Medida],"",0))</f>
        <v>Depósito</v>
      </c>
      <c r="N44" s="295">
        <v>3</v>
      </c>
      <c r="O44" s="506">
        <f>IF(Tabla1[[#This Row],[Descripción]]="","",_xlfn.XLOOKUP(Tabla1[[#This Row],[Descripción]],Tabla10[Descripción],Tabla10[Precio Unitario],0))</f>
        <v>1900</v>
      </c>
      <c r="P44" s="506">
        <f>IF(Tabla1[[#This Row],[Cantidad de Insumos]]="","",Tabla1[[#This Row],[Precio Unitario]]*Tabla1[[#This Row],[Cantidad de Insumos]])</f>
        <v>5700</v>
      </c>
      <c r="Q44" s="506" t="str">
        <f>IF(Tabla1[[#This Row],[Descripción]]="","",_xlfn.XLOOKUP(Tabla1[[#This Row],[Descripción]],Tabla10[Descripción],Tabla10[CODIGO PRESUPUESTARIO],0))</f>
        <v>2.2.3.1.01</v>
      </c>
      <c r="R44" s="507"/>
    </row>
    <row r="45" spans="2:18" ht="22.5" customHeight="1" x14ac:dyDescent="0.3">
      <c r="B45" s="190" t="e">
        <f>IF('Formulario PPGR3'!$G45="","",CONCATENATE('Formulario PPGR3'!$C45,".",'Formulario PPGR3'!$D45,".",'Formulario PPGR3'!$E45,".",'Formulario PPGR3'!$F45))</f>
        <v>#REF!</v>
      </c>
      <c r="C45" s="190" t="e">
        <f>IF('Formulario PPGR3'!$G45="","",'Formulario PPGR1'!#REF!)</f>
        <v>#REF!</v>
      </c>
      <c r="D45" s="190" t="e">
        <f>IF('Formulario PPGR3'!$G45="","",'Formulario PPGR1'!#REF!)</f>
        <v>#REF!</v>
      </c>
      <c r="E45" s="190" t="e">
        <f>IF('Formulario PPGR3'!$G45="","",'Formulario PPGR1'!#REF!)</f>
        <v>#REF!</v>
      </c>
      <c r="F45" s="190" t="e">
        <f>IF('Formulario PPGR3'!$G45="","",'Formulario PPGR1'!#REF!)</f>
        <v>#REF!</v>
      </c>
      <c r="G45" s="241" t="s">
        <v>438</v>
      </c>
      <c r="H45" s="503" t="str">
        <f>IF(Tabla1[[#This Row],[Código_Actividad]]="","",_xlfn.XLOOKUP(Tabla1[[#This Row],[Código_Actividad]],Tabla2[Código],Tabla2[Actividades Programables Presupuestables],"",0))</f>
        <v>Análisis del comportamiento de las objeciones médicas y administrativas (SENASA) y otras ARS del régimen Contributivo</v>
      </c>
      <c r="I45" s="504">
        <f>IFERROR(VLOOKUP('Formulario PPGR3'!$G45,'Formulario PPGR2'!$H$9:$V$269,15,FALSE),"")</f>
        <v>12</v>
      </c>
      <c r="J45" s="509" t="s">
        <v>1052</v>
      </c>
      <c r="K45" s="507" t="str">
        <f>IF(Tabla1[[#This Row],[Insumos]]="","",_xlfn.XLOOKUP(Tabla1[[#This Row],[Insumos]],Tabla10[Insumo],Tabla10[InsumoAbrev],"",0))</f>
        <v>lsAlimentosyBebidas</v>
      </c>
      <c r="L45" s="508" t="s">
        <v>1063</v>
      </c>
      <c r="M45" s="505" t="str">
        <f>IF(Tabla1[[#This Row],[Descripción]]="","",_xlfn.XLOOKUP(Tabla1[[#This Row],[Descripción]],Tabla10[Descripción],Tabla10[Unidad de Medida],"",0))</f>
        <v>unidad</v>
      </c>
      <c r="N45" s="295">
        <v>3</v>
      </c>
      <c r="O45" s="506">
        <f>IF(Tabla1[[#This Row],[Descripción]]="","",_xlfn.XLOOKUP(Tabla1[[#This Row],[Descripción]],Tabla10[Descripción],Tabla10[Precio Unitario],0))</f>
        <v>12537.5</v>
      </c>
      <c r="P45" s="506">
        <f>IF(Tabla1[[#This Row],[Cantidad de Insumos]]="","",Tabla1[[#This Row],[Precio Unitario]]*Tabla1[[#This Row],[Cantidad de Insumos]])</f>
        <v>37612.5</v>
      </c>
      <c r="Q45" s="506" t="str">
        <f>IF(Tabla1[[#This Row],[Descripción]]="","",_xlfn.XLOOKUP(Tabla1[[#This Row],[Descripción]],Tabla10[Descripción],Tabla10[CODIGO PRESUPUESTARIO],0))</f>
        <v>2.3.1.1.01</v>
      </c>
      <c r="R45" s="507"/>
    </row>
    <row r="46" spans="2:18" ht="22.5" customHeight="1" x14ac:dyDescent="0.3">
      <c r="B46" s="190" t="e">
        <f>IF('Formulario PPGR3'!$G46="","",CONCATENATE('Formulario PPGR3'!$C46,".",'Formulario PPGR3'!$D46,".",'Formulario PPGR3'!$E46,".",'Formulario PPGR3'!$F46))</f>
        <v>#REF!</v>
      </c>
      <c r="C46" s="190" t="e">
        <f>IF('Formulario PPGR3'!$G46="","",'Formulario PPGR1'!#REF!)</f>
        <v>#REF!</v>
      </c>
      <c r="D46" s="190" t="e">
        <f>IF('Formulario PPGR3'!$G46="","",'Formulario PPGR1'!#REF!)</f>
        <v>#REF!</v>
      </c>
      <c r="E46" s="190" t="e">
        <f>IF('Formulario PPGR3'!$G46="","",'Formulario PPGR1'!#REF!)</f>
        <v>#REF!</v>
      </c>
      <c r="F46" s="190" t="e">
        <f>IF('Formulario PPGR3'!$G46="","",'Formulario PPGR1'!#REF!)</f>
        <v>#REF!</v>
      </c>
      <c r="G46" s="241" t="s">
        <v>443</v>
      </c>
      <c r="H46" s="503" t="str">
        <f>IF(Tabla1[[#This Row],[Código_Actividad]]="","",_xlfn.XLOOKUP(Tabla1[[#This Row],[Código_Actividad]],Tabla2[Código],Tabla2[Actividades Programables Presupuestables],"",0))</f>
        <v>Seguimiento a la ejecución de los planes de mejora para la disminucion de las glosas y el incremento de la facturación de los CEAS.</v>
      </c>
      <c r="I46" s="504">
        <f>IFERROR(VLOOKUP('Formulario PPGR3'!$G46,'Formulario PPGR2'!$H$9:$V$269,15,FALSE),"")</f>
        <v>2</v>
      </c>
      <c r="J46" s="509" t="s">
        <v>1047</v>
      </c>
      <c r="K46" s="507" t="s">
        <v>1056</v>
      </c>
      <c r="L46" s="508" t="s">
        <v>1048</v>
      </c>
      <c r="M46" s="505" t="str">
        <f>IF(Tabla1[[#This Row],[Descripción]]="","",_xlfn.XLOOKUP(Tabla1[[#This Row],[Descripción]],Tabla10[Descripción],Tabla10[Unidad de Medida],"",0))</f>
        <v>galon</v>
      </c>
      <c r="N46" s="295">
        <v>30</v>
      </c>
      <c r="O46" s="506">
        <f>IF(Tabla1[[#This Row],[Descripción]]="","",_xlfn.XLOOKUP(Tabla1[[#This Row],[Descripción]],Tabla10[Descripción],Tabla10[Precio Unitario],0))</f>
        <v>240</v>
      </c>
      <c r="P46" s="506">
        <f>IF(Tabla1[[#This Row],[Cantidad de Insumos]]="","",Tabla1[[#This Row],[Precio Unitario]]*Tabla1[[#This Row],[Cantidad de Insumos]])</f>
        <v>7200</v>
      </c>
      <c r="Q46" s="506" t="str">
        <f>IF(Tabla1[[#This Row],[Descripción]]="","",_xlfn.XLOOKUP(Tabla1[[#This Row],[Descripción]],Tabla10[Descripción],Tabla10[CODIGO PRESUPUESTARIO],0))</f>
        <v>2.3.7.1.02</v>
      </c>
      <c r="R46" s="507"/>
    </row>
    <row r="47" spans="2:18" ht="22.5" customHeight="1" x14ac:dyDescent="0.3">
      <c r="B47" s="190" t="e">
        <f>IF('Formulario PPGR3'!$G47="","",CONCATENATE('Formulario PPGR3'!$C47,".",'Formulario PPGR3'!$D47,".",'Formulario PPGR3'!$E47,".",'Formulario PPGR3'!$F47))</f>
        <v>#REF!</v>
      </c>
      <c r="C47" s="190" t="e">
        <f>IF('Formulario PPGR3'!$G47="","",'Formulario PPGR1'!#REF!)</f>
        <v>#REF!</v>
      </c>
      <c r="D47" s="190" t="e">
        <f>IF('Formulario PPGR3'!$G47="","",'Formulario PPGR1'!#REF!)</f>
        <v>#REF!</v>
      </c>
      <c r="E47" s="190" t="e">
        <f>IF('Formulario PPGR3'!$G47="","",'Formulario PPGR1'!#REF!)</f>
        <v>#REF!</v>
      </c>
      <c r="F47" s="190" t="e">
        <f>IF('Formulario PPGR3'!$G47="","",'Formulario PPGR1'!#REF!)</f>
        <v>#REF!</v>
      </c>
      <c r="G47" s="241" t="s">
        <v>443</v>
      </c>
      <c r="H47" s="503" t="str">
        <f>IF(Tabla1[[#This Row],[Código_Actividad]]="","",_xlfn.XLOOKUP(Tabla1[[#This Row],[Código_Actividad]],Tabla2[Código],Tabla2[Actividades Programables Presupuestables],"",0))</f>
        <v>Seguimiento a la ejecución de los planes de mejora para la disminucion de las glosas y el incremento de la facturación de los CEAS.</v>
      </c>
      <c r="I47" s="504">
        <f>IFERROR(VLOOKUP('Formulario PPGR3'!$G47,'Formulario PPGR2'!$H$9:$V$269,15,FALSE),"")</f>
        <v>2</v>
      </c>
      <c r="J47" s="509" t="s">
        <v>1049</v>
      </c>
      <c r="K47" s="507" t="s">
        <v>1057</v>
      </c>
      <c r="L47" s="508" t="s">
        <v>1050</v>
      </c>
      <c r="M47" s="505" t="str">
        <f>IF(Tabla1[[#This Row],[Descripción]]="","",_xlfn.XLOOKUP(Tabla1[[#This Row],[Descripción]],Tabla10[Descripción],Tabla10[Unidad de Medida],"",0))</f>
        <v>Depósito</v>
      </c>
      <c r="N47" s="295">
        <v>3</v>
      </c>
      <c r="O47" s="506">
        <f>IF(Tabla1[[#This Row],[Descripción]]="","",_xlfn.XLOOKUP(Tabla1[[#This Row],[Descripción]],Tabla10[Descripción],Tabla10[Precio Unitario],0))</f>
        <v>1700</v>
      </c>
      <c r="P47" s="506">
        <f>IF(Tabla1[[#This Row],[Cantidad de Insumos]]="","",Tabla1[[#This Row],[Precio Unitario]]*Tabla1[[#This Row],[Cantidad de Insumos]])</f>
        <v>5100</v>
      </c>
      <c r="Q47" s="506" t="str">
        <f>IF(Tabla1[[#This Row],[Descripción]]="","",_xlfn.XLOOKUP(Tabla1[[#This Row],[Descripción]],Tabla10[Descripción],Tabla10[CODIGO PRESUPUESTARIO],0))</f>
        <v>2.2.3.1.01</v>
      </c>
      <c r="R47" s="507"/>
    </row>
    <row r="48" spans="2:18" ht="22.5" customHeight="1" x14ac:dyDescent="0.3">
      <c r="B48" s="190" t="e">
        <f>IF('Formulario PPGR3'!$G48="","",CONCATENATE('Formulario PPGR3'!$C48,".",'Formulario PPGR3'!$D48,".",'Formulario PPGR3'!$E48,".",'Formulario PPGR3'!$F48))</f>
        <v>#REF!</v>
      </c>
      <c r="C48" s="190" t="e">
        <f>IF('Formulario PPGR3'!$G48="","",'Formulario PPGR1'!#REF!)</f>
        <v>#REF!</v>
      </c>
      <c r="D48" s="190" t="e">
        <f>IF('Formulario PPGR3'!$G48="","",'Formulario PPGR1'!#REF!)</f>
        <v>#REF!</v>
      </c>
      <c r="E48" s="190" t="e">
        <f>IF('Formulario PPGR3'!$G48="","",'Formulario PPGR1'!#REF!)</f>
        <v>#REF!</v>
      </c>
      <c r="F48" s="190" t="e">
        <f>IF('Formulario PPGR3'!$G48="","",'Formulario PPGR1'!#REF!)</f>
        <v>#REF!</v>
      </c>
      <c r="G48" s="241" t="s">
        <v>443</v>
      </c>
      <c r="H48" s="503" t="str">
        <f>IF(Tabla1[[#This Row],[Código_Actividad]]="","",_xlfn.XLOOKUP(Tabla1[[#This Row],[Código_Actividad]],Tabla2[Código],Tabla2[Actividades Programables Presupuestables],"",0))</f>
        <v>Seguimiento a la ejecución de los planes de mejora para la disminucion de las glosas y el incremento de la facturación de los CEAS.</v>
      </c>
      <c r="I48" s="504">
        <f>IFERROR(VLOOKUP('Formulario PPGR3'!$G48,'Formulario PPGR2'!$H$9:$V$269,15,FALSE),"")</f>
        <v>2</v>
      </c>
      <c r="J48" s="509" t="s">
        <v>1049</v>
      </c>
      <c r="K48" s="507" t="s">
        <v>1057</v>
      </c>
      <c r="L48" s="508" t="s">
        <v>1051</v>
      </c>
      <c r="M48" s="505" t="str">
        <f>IF(Tabla1[[#This Row],[Descripción]]="","",_xlfn.XLOOKUP(Tabla1[[#This Row],[Descripción]],Tabla10[Descripción],Tabla10[Unidad de Medida],"",0))</f>
        <v>Depósito</v>
      </c>
      <c r="N48" s="295">
        <v>3</v>
      </c>
      <c r="O48" s="506">
        <f>IF(Tabla1[[#This Row],[Descripción]]="","",_xlfn.XLOOKUP(Tabla1[[#This Row],[Descripción]],Tabla10[Descripción],Tabla10[Precio Unitario],0))</f>
        <v>1900</v>
      </c>
      <c r="P48" s="506">
        <f>IF(Tabla1[[#This Row],[Cantidad de Insumos]]="","",Tabla1[[#This Row],[Precio Unitario]]*Tabla1[[#This Row],[Cantidad de Insumos]])</f>
        <v>5700</v>
      </c>
      <c r="Q48" s="506" t="str">
        <f>IF(Tabla1[[#This Row],[Descripción]]="","",_xlfn.XLOOKUP(Tabla1[[#This Row],[Descripción]],Tabla10[Descripción],Tabla10[CODIGO PRESUPUESTARIO],0))</f>
        <v>2.2.3.1.01</v>
      </c>
      <c r="R48" s="507"/>
    </row>
    <row r="49" spans="2:18" ht="22.5" customHeight="1" x14ac:dyDescent="0.3">
      <c r="B49" s="190" t="e">
        <f>IF('Formulario PPGR3'!$G49="","",CONCATENATE('Formulario PPGR3'!$C49,".",'Formulario PPGR3'!$D49,".",'Formulario PPGR3'!$E49,".",'Formulario PPGR3'!$F49))</f>
        <v>#REF!</v>
      </c>
      <c r="C49" s="190" t="e">
        <f>IF('Formulario PPGR3'!$G49="","",'Formulario PPGR1'!#REF!)</f>
        <v>#REF!</v>
      </c>
      <c r="D49" s="190" t="e">
        <f>IF('Formulario PPGR3'!$G49="","",'Formulario PPGR1'!#REF!)</f>
        <v>#REF!</v>
      </c>
      <c r="E49" s="190" t="e">
        <f>IF('Formulario PPGR3'!$G49="","",'Formulario PPGR1'!#REF!)</f>
        <v>#REF!</v>
      </c>
      <c r="F49" s="190" t="e">
        <f>IF('Formulario PPGR3'!$G49="","",'Formulario PPGR1'!#REF!)</f>
        <v>#REF!</v>
      </c>
      <c r="G49" s="241" t="s">
        <v>448</v>
      </c>
      <c r="H49" s="503" t="str">
        <f>IF(Tabla1[[#This Row],[Código_Actividad]]="","",_xlfn.XLOOKUP(Tabla1[[#This Row],[Código_Actividad]],Tabla2[Código],Tabla2[Actividades Programables Presupuestables],"",0))</f>
        <v>Seguimiento a la implementacion del proceso de prefactura para la optimizacion y efectividad del proceso de factura en los centros priorizados.</v>
      </c>
      <c r="I49" s="504">
        <f>IFERROR(VLOOKUP('Formulario PPGR3'!$G49,'Formulario PPGR2'!$H$9:$V$269,15,FALSE),"")</f>
        <v>4</v>
      </c>
      <c r="J49" s="509" t="s">
        <v>1047</v>
      </c>
      <c r="K49" s="507" t="s">
        <v>1056</v>
      </c>
      <c r="L49" s="508" t="s">
        <v>1048</v>
      </c>
      <c r="M49" s="505" t="str">
        <f>IF(Tabla1[[#This Row],[Descripción]]="","",_xlfn.XLOOKUP(Tabla1[[#This Row],[Descripción]],Tabla10[Descripción],Tabla10[Unidad de Medida],"",0))</f>
        <v>galon</v>
      </c>
      <c r="N49" s="295">
        <v>40</v>
      </c>
      <c r="O49" s="506">
        <f>IF(Tabla1[[#This Row],[Descripción]]="","",_xlfn.XLOOKUP(Tabla1[[#This Row],[Descripción]],Tabla10[Descripción],Tabla10[Precio Unitario],0))</f>
        <v>240</v>
      </c>
      <c r="P49" s="506">
        <f>IF(Tabla1[[#This Row],[Cantidad de Insumos]]="","",Tabla1[[#This Row],[Precio Unitario]]*Tabla1[[#This Row],[Cantidad de Insumos]])</f>
        <v>9600</v>
      </c>
      <c r="Q49" s="506" t="str">
        <f>IF(Tabla1[[#This Row],[Descripción]]="","",_xlfn.XLOOKUP(Tabla1[[#This Row],[Descripción]],Tabla10[Descripción],Tabla10[CODIGO PRESUPUESTARIO],0))</f>
        <v>2.3.7.1.02</v>
      </c>
      <c r="R49" s="507"/>
    </row>
    <row r="50" spans="2:18" ht="22.5" customHeight="1" x14ac:dyDescent="0.3">
      <c r="B50" s="190" t="e">
        <f>IF('Formulario PPGR3'!$G50="","",CONCATENATE('Formulario PPGR3'!$C50,".",'Formulario PPGR3'!$D50,".",'Formulario PPGR3'!$E50,".",'Formulario PPGR3'!$F50))</f>
        <v>#REF!</v>
      </c>
      <c r="C50" s="190" t="e">
        <f>IF('Formulario PPGR3'!$G50="","",'Formulario PPGR1'!#REF!)</f>
        <v>#REF!</v>
      </c>
      <c r="D50" s="190" t="e">
        <f>IF('Formulario PPGR3'!$G50="","",'Formulario PPGR1'!#REF!)</f>
        <v>#REF!</v>
      </c>
      <c r="E50" s="190" t="e">
        <f>IF('Formulario PPGR3'!$G50="","",'Formulario PPGR1'!#REF!)</f>
        <v>#REF!</v>
      </c>
      <c r="F50" s="190" t="e">
        <f>IF('Formulario PPGR3'!$G50="","",'Formulario PPGR1'!#REF!)</f>
        <v>#REF!</v>
      </c>
      <c r="G50" s="241" t="s">
        <v>448</v>
      </c>
      <c r="H50" s="503" t="str">
        <f>IF(Tabla1[[#This Row],[Código_Actividad]]="","",_xlfn.XLOOKUP(Tabla1[[#This Row],[Código_Actividad]],Tabla2[Código],Tabla2[Actividades Programables Presupuestables],"",0))</f>
        <v>Seguimiento a la implementacion del proceso de prefactura para la optimizacion y efectividad del proceso de factura en los centros priorizados.</v>
      </c>
      <c r="I50" s="504">
        <f>IFERROR(VLOOKUP('Formulario PPGR3'!$G50,'Formulario PPGR2'!$H$9:$V$269,15,FALSE),"")</f>
        <v>4</v>
      </c>
      <c r="J50" s="509" t="s">
        <v>1049</v>
      </c>
      <c r="K50" s="507" t="s">
        <v>1057</v>
      </c>
      <c r="L50" s="508" t="s">
        <v>1050</v>
      </c>
      <c r="M50" s="505" t="str">
        <f>IF(Tabla1[[#This Row],[Descripción]]="","",_xlfn.XLOOKUP(Tabla1[[#This Row],[Descripción]],Tabla10[Descripción],Tabla10[Unidad de Medida],"",0))</f>
        <v>Depósito</v>
      </c>
      <c r="N50" s="295">
        <v>4</v>
      </c>
      <c r="O50" s="506">
        <f>IF(Tabla1[[#This Row],[Descripción]]="","",_xlfn.XLOOKUP(Tabla1[[#This Row],[Descripción]],Tabla10[Descripción],Tabla10[Precio Unitario],0))</f>
        <v>1700</v>
      </c>
      <c r="P50" s="506">
        <f>IF(Tabla1[[#This Row],[Cantidad de Insumos]]="","",Tabla1[[#This Row],[Precio Unitario]]*Tabla1[[#This Row],[Cantidad de Insumos]])</f>
        <v>6800</v>
      </c>
      <c r="Q50" s="506" t="str">
        <f>IF(Tabla1[[#This Row],[Descripción]]="","",_xlfn.XLOOKUP(Tabla1[[#This Row],[Descripción]],Tabla10[Descripción],Tabla10[CODIGO PRESUPUESTARIO],0))</f>
        <v>2.2.3.1.01</v>
      </c>
      <c r="R50" s="507"/>
    </row>
    <row r="51" spans="2:18" ht="22.5" customHeight="1" x14ac:dyDescent="0.3">
      <c r="B51" s="190" t="e">
        <f>IF('Formulario PPGR3'!$G51="","",CONCATENATE('Formulario PPGR3'!$C51,".",'Formulario PPGR3'!$D51,".",'Formulario PPGR3'!$E51,".",'Formulario PPGR3'!$F51))</f>
        <v>#REF!</v>
      </c>
      <c r="C51" s="190" t="e">
        <f>IF('Formulario PPGR3'!$G51="","",'Formulario PPGR1'!#REF!)</f>
        <v>#REF!</v>
      </c>
      <c r="D51" s="190" t="e">
        <f>IF('Formulario PPGR3'!$G51="","",'Formulario PPGR1'!#REF!)</f>
        <v>#REF!</v>
      </c>
      <c r="E51" s="190" t="e">
        <f>IF('Formulario PPGR3'!$G51="","",'Formulario PPGR1'!#REF!)</f>
        <v>#REF!</v>
      </c>
      <c r="F51" s="190" t="e">
        <f>IF('Formulario PPGR3'!$G51="","",'Formulario PPGR1'!#REF!)</f>
        <v>#REF!</v>
      </c>
      <c r="G51" s="241" t="s">
        <v>448</v>
      </c>
      <c r="H51" s="503" t="str">
        <f>IF(Tabla1[[#This Row],[Código_Actividad]]="","",_xlfn.XLOOKUP(Tabla1[[#This Row],[Código_Actividad]],Tabla2[Código],Tabla2[Actividades Programables Presupuestables],"",0))</f>
        <v>Seguimiento a la implementacion del proceso de prefactura para la optimizacion y efectividad del proceso de factura en los centros priorizados.</v>
      </c>
      <c r="I51" s="504">
        <f>IFERROR(VLOOKUP('Formulario PPGR3'!$G51,'Formulario PPGR2'!$H$9:$V$269,15,FALSE),"")</f>
        <v>4</v>
      </c>
      <c r="J51" s="509" t="s">
        <v>1049</v>
      </c>
      <c r="K51" s="507" t="s">
        <v>1057</v>
      </c>
      <c r="L51" s="508" t="s">
        <v>1051</v>
      </c>
      <c r="M51" s="505" t="str">
        <f>IF(Tabla1[[#This Row],[Descripción]]="","",_xlfn.XLOOKUP(Tabla1[[#This Row],[Descripción]],Tabla10[Descripción],Tabla10[Unidad de Medida],"",0))</f>
        <v>Depósito</v>
      </c>
      <c r="N51" s="295">
        <v>4</v>
      </c>
      <c r="O51" s="506">
        <f>IF(Tabla1[[#This Row],[Descripción]]="","",_xlfn.XLOOKUP(Tabla1[[#This Row],[Descripción]],Tabla10[Descripción],Tabla10[Precio Unitario],0))</f>
        <v>1900</v>
      </c>
      <c r="P51" s="506">
        <f>IF(Tabla1[[#This Row],[Cantidad de Insumos]]="","",Tabla1[[#This Row],[Precio Unitario]]*Tabla1[[#This Row],[Cantidad de Insumos]])</f>
        <v>7600</v>
      </c>
      <c r="Q51" s="506" t="str">
        <f>IF(Tabla1[[#This Row],[Descripción]]="","",_xlfn.XLOOKUP(Tabla1[[#This Row],[Descripción]],Tabla10[Descripción],Tabla10[CODIGO PRESUPUESTARIO],0))</f>
        <v>2.2.3.1.01</v>
      </c>
      <c r="R51" s="507"/>
    </row>
    <row r="52" spans="2:18" ht="22.5" customHeight="1" x14ac:dyDescent="0.3">
      <c r="B52" s="190" t="e">
        <f>IF('Formulario PPGR3'!$G52="","",CONCATENATE('Formulario PPGR3'!$C52,".",'Formulario PPGR3'!$D52,".",'Formulario PPGR3'!$E52,".",'Formulario PPGR3'!$F52))</f>
        <v>#REF!</v>
      </c>
      <c r="C52" s="190" t="e">
        <f>IF('Formulario PPGR3'!$G52="","",'Formulario PPGR1'!#REF!)</f>
        <v>#REF!</v>
      </c>
      <c r="D52" s="190" t="e">
        <f>IF('Formulario PPGR3'!$G52="","",'Formulario PPGR1'!#REF!)</f>
        <v>#REF!</v>
      </c>
      <c r="E52" s="190" t="e">
        <f>IF('Formulario PPGR3'!$G52="","",'Formulario PPGR1'!#REF!)</f>
        <v>#REF!</v>
      </c>
      <c r="F52" s="190" t="e">
        <f>IF('Formulario PPGR3'!$G52="","",'Formulario PPGR1'!#REF!)</f>
        <v>#REF!</v>
      </c>
      <c r="G52" s="241" t="s">
        <v>450</v>
      </c>
      <c r="H52" s="503" t="str">
        <f>IF(Tabla1[[#This Row],[Código_Actividad]]="","",_xlfn.XLOOKUP(Tabla1[[#This Row],[Código_Actividad]],Tabla2[Código],Tabla2[Actividades Programables Presupuestables],"",0))</f>
        <v>Revisión y validación de los autodiagnósticos realizados por hospitales piloto para la implementación de MGPSS</v>
      </c>
      <c r="I52" s="504">
        <f>IFERROR(VLOOKUP('Formulario PPGR3'!$G52,'Formulario PPGR2'!$H$9:$V$269,15,FALSE),"")</f>
        <v>1</v>
      </c>
      <c r="J52" s="509" t="s">
        <v>1052</v>
      </c>
      <c r="K52" s="507" t="str">
        <f>IF(Tabla1[[#This Row],[Insumos]]="","",_xlfn.XLOOKUP(Tabla1[[#This Row],[Insumos]],Tabla10[Insumo],Tabla10[InsumoAbrev],"",0))</f>
        <v>lsAlimentosyBebidas</v>
      </c>
      <c r="L52" s="508" t="s">
        <v>1061</v>
      </c>
      <c r="M52" s="505" t="str">
        <f>IF(Tabla1[[#This Row],[Descripción]]="","",_xlfn.XLOOKUP(Tabla1[[#This Row],[Descripción]],Tabla10[Descripción],Tabla10[Unidad de Medida],"",0))</f>
        <v>unidad</v>
      </c>
      <c r="N52" s="295">
        <v>1</v>
      </c>
      <c r="O52" s="506">
        <f>IF(Tabla1[[#This Row],[Descripción]]="","",_xlfn.XLOOKUP(Tabla1[[#This Row],[Descripción]],Tabla10[Descripción],Tabla10[Precio Unitario],0))</f>
        <v>24225.4</v>
      </c>
      <c r="P52" s="506">
        <f>IF(Tabla1[[#This Row],[Cantidad de Insumos]]="","",Tabla1[[#This Row],[Precio Unitario]]*Tabla1[[#This Row],[Cantidad de Insumos]])</f>
        <v>24225.4</v>
      </c>
      <c r="Q52" s="506" t="str">
        <f>IF(Tabla1[[#This Row],[Descripción]]="","",_xlfn.XLOOKUP(Tabla1[[#This Row],[Descripción]],Tabla10[Descripción],Tabla10[CODIGO PRESUPUESTARIO],0))</f>
        <v>2.3.1.1.01</v>
      </c>
      <c r="R52" s="507"/>
    </row>
    <row r="53" spans="2:18" ht="22.5" customHeight="1" x14ac:dyDescent="0.3">
      <c r="B53" s="190" t="e">
        <f>IF('Formulario PPGR3'!$G53="","",CONCATENATE('Formulario PPGR3'!$C53,".",'Formulario PPGR3'!$D53,".",'Formulario PPGR3'!$E53,".",'Formulario PPGR3'!$F53))</f>
        <v>#REF!</v>
      </c>
      <c r="C53" s="190" t="e">
        <f>IF('Formulario PPGR3'!$G53="","",'Formulario PPGR1'!#REF!)</f>
        <v>#REF!</v>
      </c>
      <c r="D53" s="190" t="e">
        <f>IF('Formulario PPGR3'!$G53="","",'Formulario PPGR1'!#REF!)</f>
        <v>#REF!</v>
      </c>
      <c r="E53" s="190" t="e">
        <f>IF('Formulario PPGR3'!$G53="","",'Formulario PPGR1'!#REF!)</f>
        <v>#REF!</v>
      </c>
      <c r="F53" s="190" t="e">
        <f>IF('Formulario PPGR3'!$G53="","",'Formulario PPGR1'!#REF!)</f>
        <v>#REF!</v>
      </c>
      <c r="G53" s="241" t="s">
        <v>456</v>
      </c>
      <c r="H53" s="503" t="str">
        <f>IF(Tabla1[[#This Row],[Código_Actividad]]="","",_xlfn.XLOOKUP(Tabla1[[#This Row],[Código_Actividad]],Tabla2[Código],Tabla2[Actividades Programables Presupuestables],"",0))</f>
        <v>Seguimiento a la implementación del procedimiento de hosteleria hospitalaria en los CEAS de su demarcación</v>
      </c>
      <c r="I53" s="504">
        <f>IFERROR(VLOOKUP('Formulario PPGR3'!$G53,'Formulario PPGR2'!$H$9:$V$269,15,FALSE),"")</f>
        <v>2</v>
      </c>
      <c r="J53" s="509" t="s">
        <v>1047</v>
      </c>
      <c r="K53" s="507" t="s">
        <v>1056</v>
      </c>
      <c r="L53" s="508" t="s">
        <v>1048</v>
      </c>
      <c r="M53" s="505" t="str">
        <f>IF(Tabla1[[#This Row],[Descripción]]="","",_xlfn.XLOOKUP(Tabla1[[#This Row],[Descripción]],Tabla10[Descripción],Tabla10[Unidad de Medida],"",0))</f>
        <v>galon</v>
      </c>
      <c r="N53" s="295">
        <v>40</v>
      </c>
      <c r="O53" s="506">
        <f>IF(Tabla1[[#This Row],[Descripción]]="","",_xlfn.XLOOKUP(Tabla1[[#This Row],[Descripción]],Tabla10[Descripción],Tabla10[Precio Unitario],0))</f>
        <v>240</v>
      </c>
      <c r="P53" s="506">
        <f>IF(Tabla1[[#This Row],[Cantidad de Insumos]]="","",Tabla1[[#This Row],[Precio Unitario]]*Tabla1[[#This Row],[Cantidad de Insumos]])</f>
        <v>9600</v>
      </c>
      <c r="Q53" s="506" t="str">
        <f>IF(Tabla1[[#This Row],[Descripción]]="","",_xlfn.XLOOKUP(Tabla1[[#This Row],[Descripción]],Tabla10[Descripción],Tabla10[CODIGO PRESUPUESTARIO],0))</f>
        <v>2.3.7.1.02</v>
      </c>
      <c r="R53" s="507"/>
    </row>
    <row r="54" spans="2:18" ht="22.5" customHeight="1" x14ac:dyDescent="0.3">
      <c r="B54" s="190" t="e">
        <f>IF('Formulario PPGR3'!$G54="","",CONCATENATE('Formulario PPGR3'!$C54,".",'Formulario PPGR3'!$D54,".",'Formulario PPGR3'!$E54,".",'Formulario PPGR3'!$F54))</f>
        <v>#REF!</v>
      </c>
      <c r="C54" s="190" t="e">
        <f>IF('Formulario PPGR3'!$G54="","",'Formulario PPGR1'!#REF!)</f>
        <v>#REF!</v>
      </c>
      <c r="D54" s="190" t="e">
        <f>IF('Formulario PPGR3'!$G54="","",'Formulario PPGR1'!#REF!)</f>
        <v>#REF!</v>
      </c>
      <c r="E54" s="190" t="e">
        <f>IF('Formulario PPGR3'!$G54="","",'Formulario PPGR1'!#REF!)</f>
        <v>#REF!</v>
      </c>
      <c r="F54" s="190" t="e">
        <f>IF('Formulario PPGR3'!$G54="","",'Formulario PPGR1'!#REF!)</f>
        <v>#REF!</v>
      </c>
      <c r="G54" s="241" t="s">
        <v>456</v>
      </c>
      <c r="H54" s="503" t="str">
        <f>IF(Tabla1[[#This Row],[Código_Actividad]]="","",_xlfn.XLOOKUP(Tabla1[[#This Row],[Código_Actividad]],Tabla2[Código],Tabla2[Actividades Programables Presupuestables],"",0))</f>
        <v>Seguimiento a la implementación del procedimiento de hosteleria hospitalaria en los CEAS de su demarcación</v>
      </c>
      <c r="I54" s="504">
        <f>IFERROR(VLOOKUP('Formulario PPGR3'!$G54,'Formulario PPGR2'!$H$9:$V$269,15,FALSE),"")</f>
        <v>2</v>
      </c>
      <c r="J54" s="509" t="s">
        <v>1049</v>
      </c>
      <c r="K54" s="507" t="s">
        <v>1057</v>
      </c>
      <c r="L54" s="508" t="s">
        <v>1050</v>
      </c>
      <c r="M54" s="505" t="str">
        <f>IF(Tabla1[[#This Row],[Descripción]]="","",_xlfn.XLOOKUP(Tabla1[[#This Row],[Descripción]],Tabla10[Descripción],Tabla10[Unidad de Medida],"",0))</f>
        <v>Depósito</v>
      </c>
      <c r="N54" s="295">
        <v>4</v>
      </c>
      <c r="O54" s="506">
        <f>IF(Tabla1[[#This Row],[Descripción]]="","",_xlfn.XLOOKUP(Tabla1[[#This Row],[Descripción]],Tabla10[Descripción],Tabla10[Precio Unitario],0))</f>
        <v>1700</v>
      </c>
      <c r="P54" s="506">
        <f>IF(Tabla1[[#This Row],[Cantidad de Insumos]]="","",Tabla1[[#This Row],[Precio Unitario]]*Tabla1[[#This Row],[Cantidad de Insumos]])</f>
        <v>6800</v>
      </c>
      <c r="Q54" s="506" t="str">
        <f>IF(Tabla1[[#This Row],[Descripción]]="","",_xlfn.XLOOKUP(Tabla1[[#This Row],[Descripción]],Tabla10[Descripción],Tabla10[CODIGO PRESUPUESTARIO],0))</f>
        <v>2.2.3.1.01</v>
      </c>
      <c r="R54" s="507"/>
    </row>
    <row r="55" spans="2:18" ht="22.5" customHeight="1" x14ac:dyDescent="0.3">
      <c r="B55" s="190" t="e">
        <f>IF('Formulario PPGR3'!$G55="","",CONCATENATE('Formulario PPGR3'!$C55,".",'Formulario PPGR3'!$D55,".",'Formulario PPGR3'!$E55,".",'Formulario PPGR3'!$F55))</f>
        <v>#REF!</v>
      </c>
      <c r="C55" s="190" t="e">
        <f>IF('Formulario PPGR3'!$G55="","",'Formulario PPGR1'!#REF!)</f>
        <v>#REF!</v>
      </c>
      <c r="D55" s="190" t="e">
        <f>IF('Formulario PPGR3'!$G55="","",'Formulario PPGR1'!#REF!)</f>
        <v>#REF!</v>
      </c>
      <c r="E55" s="190" t="e">
        <f>IF('Formulario PPGR3'!$G55="","",'Formulario PPGR1'!#REF!)</f>
        <v>#REF!</v>
      </c>
      <c r="F55" s="190" t="e">
        <f>IF('Formulario PPGR3'!$G55="","",'Formulario PPGR1'!#REF!)</f>
        <v>#REF!</v>
      </c>
      <c r="G55" s="241" t="s">
        <v>456</v>
      </c>
      <c r="H55" s="503" t="str">
        <f>IF(Tabla1[[#This Row],[Código_Actividad]]="","",_xlfn.XLOOKUP(Tabla1[[#This Row],[Código_Actividad]],Tabla2[Código],Tabla2[Actividades Programables Presupuestables],"",0))</f>
        <v>Seguimiento a la implementación del procedimiento de hosteleria hospitalaria en los CEAS de su demarcación</v>
      </c>
      <c r="I55" s="504">
        <f>IFERROR(VLOOKUP('Formulario PPGR3'!$G55,'Formulario PPGR2'!$H$9:$V$269,15,FALSE),"")</f>
        <v>2</v>
      </c>
      <c r="J55" s="509" t="s">
        <v>1049</v>
      </c>
      <c r="K55" s="507" t="s">
        <v>1057</v>
      </c>
      <c r="L55" s="508" t="s">
        <v>1051</v>
      </c>
      <c r="M55" s="505" t="str">
        <f>IF(Tabla1[[#This Row],[Descripción]]="","",_xlfn.XLOOKUP(Tabla1[[#This Row],[Descripción]],Tabla10[Descripción],Tabla10[Unidad de Medida],"",0))</f>
        <v>Depósito</v>
      </c>
      <c r="N55" s="295">
        <v>4</v>
      </c>
      <c r="O55" s="506">
        <f>IF(Tabla1[[#This Row],[Descripción]]="","",_xlfn.XLOOKUP(Tabla1[[#This Row],[Descripción]],Tabla10[Descripción],Tabla10[Precio Unitario],0))</f>
        <v>1900</v>
      </c>
      <c r="P55" s="506">
        <f>IF(Tabla1[[#This Row],[Cantidad de Insumos]]="","",Tabla1[[#This Row],[Precio Unitario]]*Tabla1[[#This Row],[Cantidad de Insumos]])</f>
        <v>7600</v>
      </c>
      <c r="Q55" s="506" t="str">
        <f>IF(Tabla1[[#This Row],[Descripción]]="","",_xlfn.XLOOKUP(Tabla1[[#This Row],[Descripción]],Tabla10[Descripción],Tabla10[CODIGO PRESUPUESTARIO],0))</f>
        <v>2.2.3.1.01</v>
      </c>
      <c r="R55" s="507"/>
    </row>
    <row r="56" spans="2:18" ht="22.5" customHeight="1" x14ac:dyDescent="0.3">
      <c r="B56" s="190" t="e">
        <f>IF('Formulario PPGR3'!$G56="","",CONCATENATE('Formulario PPGR3'!$C56,".",'Formulario PPGR3'!$D56,".",'Formulario PPGR3'!$E56,".",'Formulario PPGR3'!$F56))</f>
        <v>#REF!</v>
      </c>
      <c r="C56" s="190" t="e">
        <f>IF('Formulario PPGR3'!$G56="","",'Formulario PPGR1'!#REF!)</f>
        <v>#REF!</v>
      </c>
      <c r="D56" s="190" t="e">
        <f>IF('Formulario PPGR3'!$G56="","",'Formulario PPGR1'!#REF!)</f>
        <v>#REF!</v>
      </c>
      <c r="E56" s="190" t="e">
        <f>IF('Formulario PPGR3'!$G56="","",'Formulario PPGR1'!#REF!)</f>
        <v>#REF!</v>
      </c>
      <c r="F56" s="190" t="e">
        <f>IF('Formulario PPGR3'!$G56="","",'Formulario PPGR1'!#REF!)</f>
        <v>#REF!</v>
      </c>
      <c r="G56" s="241" t="s">
        <v>458</v>
      </c>
      <c r="H56" s="503" t="str">
        <f>IF(Tabla1[[#This Row],[Código_Actividad]]="","",_xlfn.XLOOKUP(Tabla1[[#This Row],[Código_Actividad]],Tabla2[Código],Tabla2[Actividades Programables Presupuestables],"",0))</f>
        <v>Seguimiento a la  elaboración y ejecución de los planes de mejora de los procesos de bioseguridad hospitalaria</v>
      </c>
      <c r="I56" s="504">
        <f>IFERROR(VLOOKUP('Formulario PPGR3'!$G56,'Formulario PPGR2'!$H$9:$V$269,15,FALSE),"")</f>
        <v>3</v>
      </c>
      <c r="J56" s="509" t="s">
        <v>1047</v>
      </c>
      <c r="K56" s="507" t="s">
        <v>1056</v>
      </c>
      <c r="L56" s="508" t="s">
        <v>1048</v>
      </c>
      <c r="M56" s="505" t="str">
        <f>IF(Tabla1[[#This Row],[Descripción]]="","",_xlfn.XLOOKUP(Tabla1[[#This Row],[Descripción]],Tabla10[Descripción],Tabla10[Unidad de Medida],"",0))</f>
        <v>galon</v>
      </c>
      <c r="N56" s="295">
        <v>30</v>
      </c>
      <c r="O56" s="506">
        <f>IF(Tabla1[[#This Row],[Descripción]]="","",_xlfn.XLOOKUP(Tabla1[[#This Row],[Descripción]],Tabla10[Descripción],Tabla10[Precio Unitario],0))</f>
        <v>240</v>
      </c>
      <c r="P56" s="506">
        <f>IF(Tabla1[[#This Row],[Cantidad de Insumos]]="","",Tabla1[[#This Row],[Precio Unitario]]*Tabla1[[#This Row],[Cantidad de Insumos]])</f>
        <v>7200</v>
      </c>
      <c r="Q56" s="506" t="str">
        <f>IF(Tabla1[[#This Row],[Descripción]]="","",_xlfn.XLOOKUP(Tabla1[[#This Row],[Descripción]],Tabla10[Descripción],Tabla10[CODIGO PRESUPUESTARIO],0))</f>
        <v>2.3.7.1.02</v>
      </c>
      <c r="R56" s="507"/>
    </row>
    <row r="57" spans="2:18" ht="22.5" customHeight="1" x14ac:dyDescent="0.3">
      <c r="B57" s="190" t="e">
        <f>IF('Formulario PPGR3'!$G57="","",CONCATENATE('Formulario PPGR3'!$C57,".",'Formulario PPGR3'!$D57,".",'Formulario PPGR3'!$E57,".",'Formulario PPGR3'!$F57))</f>
        <v>#REF!</v>
      </c>
      <c r="C57" s="190" t="e">
        <f>IF('Formulario PPGR3'!$G57="","",'Formulario PPGR1'!#REF!)</f>
        <v>#REF!</v>
      </c>
      <c r="D57" s="190" t="e">
        <f>IF('Formulario PPGR3'!$G57="","",'Formulario PPGR1'!#REF!)</f>
        <v>#REF!</v>
      </c>
      <c r="E57" s="190" t="e">
        <f>IF('Formulario PPGR3'!$G57="","",'Formulario PPGR1'!#REF!)</f>
        <v>#REF!</v>
      </c>
      <c r="F57" s="190" t="e">
        <f>IF('Formulario PPGR3'!$G57="","",'Formulario PPGR1'!#REF!)</f>
        <v>#REF!</v>
      </c>
      <c r="G57" s="241" t="s">
        <v>458</v>
      </c>
      <c r="H57" s="503" t="str">
        <f>IF(Tabla1[[#This Row],[Código_Actividad]]="","",_xlfn.XLOOKUP(Tabla1[[#This Row],[Código_Actividad]],Tabla2[Código],Tabla2[Actividades Programables Presupuestables],"",0))</f>
        <v>Seguimiento a la  elaboración y ejecución de los planes de mejora de los procesos de bioseguridad hospitalaria</v>
      </c>
      <c r="I57" s="504">
        <f>IFERROR(VLOOKUP('Formulario PPGR3'!$G57,'Formulario PPGR2'!$H$9:$V$269,15,FALSE),"")</f>
        <v>3</v>
      </c>
      <c r="J57" s="509" t="s">
        <v>1049</v>
      </c>
      <c r="K57" s="507" t="s">
        <v>1057</v>
      </c>
      <c r="L57" s="508" t="s">
        <v>1050</v>
      </c>
      <c r="M57" s="505" t="str">
        <f>IF(Tabla1[[#This Row],[Descripción]]="","",_xlfn.XLOOKUP(Tabla1[[#This Row],[Descripción]],Tabla10[Descripción],Tabla10[Unidad de Medida],"",0))</f>
        <v>Depósito</v>
      </c>
      <c r="N57" s="295">
        <v>3</v>
      </c>
      <c r="O57" s="506">
        <f>IF(Tabla1[[#This Row],[Descripción]]="","",_xlfn.XLOOKUP(Tabla1[[#This Row],[Descripción]],Tabla10[Descripción],Tabla10[Precio Unitario],0))</f>
        <v>1700</v>
      </c>
      <c r="P57" s="506">
        <f>IF(Tabla1[[#This Row],[Cantidad de Insumos]]="","",Tabla1[[#This Row],[Precio Unitario]]*Tabla1[[#This Row],[Cantidad de Insumos]])</f>
        <v>5100</v>
      </c>
      <c r="Q57" s="506" t="str">
        <f>IF(Tabla1[[#This Row],[Descripción]]="","",_xlfn.XLOOKUP(Tabla1[[#This Row],[Descripción]],Tabla10[Descripción],Tabla10[CODIGO PRESUPUESTARIO],0))</f>
        <v>2.2.3.1.01</v>
      </c>
      <c r="R57" s="507"/>
    </row>
    <row r="58" spans="2:18" ht="22.5" customHeight="1" x14ac:dyDescent="0.3">
      <c r="B58" s="190" t="e">
        <f>IF('Formulario PPGR3'!$G58="","",CONCATENATE('Formulario PPGR3'!$C58,".",'Formulario PPGR3'!$D58,".",'Formulario PPGR3'!$E58,".",'Formulario PPGR3'!$F58))</f>
        <v>#REF!</v>
      </c>
      <c r="C58" s="190" t="e">
        <f>IF('Formulario PPGR3'!$G58="","",'Formulario PPGR1'!#REF!)</f>
        <v>#REF!</v>
      </c>
      <c r="D58" s="190" t="e">
        <f>IF('Formulario PPGR3'!$G58="","",'Formulario PPGR1'!#REF!)</f>
        <v>#REF!</v>
      </c>
      <c r="E58" s="190" t="e">
        <f>IF('Formulario PPGR3'!$G58="","",'Formulario PPGR1'!#REF!)</f>
        <v>#REF!</v>
      </c>
      <c r="F58" s="190" t="e">
        <f>IF('Formulario PPGR3'!$G58="","",'Formulario PPGR1'!#REF!)</f>
        <v>#REF!</v>
      </c>
      <c r="G58" s="241" t="s">
        <v>458</v>
      </c>
      <c r="H58" s="503" t="str">
        <f>IF(Tabla1[[#This Row],[Código_Actividad]]="","",_xlfn.XLOOKUP(Tabla1[[#This Row],[Código_Actividad]],Tabla2[Código],Tabla2[Actividades Programables Presupuestables],"",0))</f>
        <v>Seguimiento a la  elaboración y ejecución de los planes de mejora de los procesos de bioseguridad hospitalaria</v>
      </c>
      <c r="I58" s="504">
        <f>IFERROR(VLOOKUP('Formulario PPGR3'!$G58,'Formulario PPGR2'!$H$9:$V$269,15,FALSE),"")</f>
        <v>3</v>
      </c>
      <c r="J58" s="509" t="s">
        <v>1049</v>
      </c>
      <c r="K58" s="507" t="s">
        <v>1057</v>
      </c>
      <c r="L58" s="508" t="s">
        <v>1051</v>
      </c>
      <c r="M58" s="505" t="str">
        <f>IF(Tabla1[[#This Row],[Descripción]]="","",_xlfn.XLOOKUP(Tabla1[[#This Row],[Descripción]],Tabla10[Descripción],Tabla10[Unidad de Medida],"",0))</f>
        <v>Depósito</v>
      </c>
      <c r="N58" s="295">
        <v>3</v>
      </c>
      <c r="O58" s="506">
        <f>IF(Tabla1[[#This Row],[Descripción]]="","",_xlfn.XLOOKUP(Tabla1[[#This Row],[Descripción]],Tabla10[Descripción],Tabla10[Precio Unitario],0))</f>
        <v>1900</v>
      </c>
      <c r="P58" s="506">
        <f>IF(Tabla1[[#This Row],[Cantidad de Insumos]]="","",Tabla1[[#This Row],[Precio Unitario]]*Tabla1[[#This Row],[Cantidad de Insumos]])</f>
        <v>5700</v>
      </c>
      <c r="Q58" s="506" t="str">
        <f>IF(Tabla1[[#This Row],[Descripción]]="","",_xlfn.XLOOKUP(Tabla1[[#This Row],[Descripción]],Tabla10[Descripción],Tabla10[CODIGO PRESUPUESTARIO],0))</f>
        <v>2.2.3.1.01</v>
      </c>
      <c r="R58" s="507"/>
    </row>
    <row r="59" spans="2:18" ht="22.5" customHeight="1" x14ac:dyDescent="0.3">
      <c r="B59" s="190" t="e">
        <f>IF('Formulario PPGR3'!$G59="","",CONCATENATE('Formulario PPGR3'!$C59,".",'Formulario PPGR3'!$D59,".",'Formulario PPGR3'!$E59,".",'Formulario PPGR3'!$F59))</f>
        <v>#REF!</v>
      </c>
      <c r="C59" s="190" t="e">
        <f>IF('Formulario PPGR3'!$G59="","",'Formulario PPGR1'!#REF!)</f>
        <v>#REF!</v>
      </c>
      <c r="D59" s="190" t="e">
        <f>IF('Formulario PPGR3'!$G59="","",'Formulario PPGR1'!#REF!)</f>
        <v>#REF!</v>
      </c>
      <c r="E59" s="190" t="e">
        <f>IF('Formulario PPGR3'!$G59="","",'Formulario PPGR1'!#REF!)</f>
        <v>#REF!</v>
      </c>
      <c r="F59" s="190" t="e">
        <f>IF('Formulario PPGR3'!$G59="","",'Formulario PPGR1'!#REF!)</f>
        <v>#REF!</v>
      </c>
      <c r="G59" s="241" t="s">
        <v>458</v>
      </c>
      <c r="H59" s="503" t="str">
        <f>IF(Tabla1[[#This Row],[Código_Actividad]]="","",_xlfn.XLOOKUP(Tabla1[[#This Row],[Código_Actividad]],Tabla2[Código],Tabla2[Actividades Programables Presupuestables],"",0))</f>
        <v>Seguimiento a la  elaboración y ejecución de los planes de mejora de los procesos de bioseguridad hospitalaria</v>
      </c>
      <c r="I59" s="504">
        <f>IFERROR(VLOOKUP('Formulario PPGR3'!$G59,'Formulario PPGR2'!$H$9:$V$269,15,FALSE),"")</f>
        <v>3</v>
      </c>
      <c r="J59" s="509" t="s">
        <v>1052</v>
      </c>
      <c r="K59" s="507" t="str">
        <f>IF(Tabla1[[#This Row],[Insumos]]="","",_xlfn.XLOOKUP(Tabla1[[#This Row],[Insumos]],Tabla10[Insumo],Tabla10[InsumoAbrev],"",0))</f>
        <v>lsAlimentosyBebidas</v>
      </c>
      <c r="L59" s="508" t="s">
        <v>1061</v>
      </c>
      <c r="M59" s="505" t="str">
        <f>IF(Tabla1[[#This Row],[Descripción]]="","",_xlfn.XLOOKUP(Tabla1[[#This Row],[Descripción]],Tabla10[Descripción],Tabla10[Unidad de Medida],"",0))</f>
        <v>unidad</v>
      </c>
      <c r="N59" s="295">
        <v>1</v>
      </c>
      <c r="O59" s="506">
        <f>IF(Tabla1[[#This Row],[Descripción]]="","",_xlfn.XLOOKUP(Tabla1[[#This Row],[Descripción]],Tabla10[Descripción],Tabla10[Precio Unitario],0))</f>
        <v>24225.4</v>
      </c>
      <c r="P59" s="506">
        <f>IF(Tabla1[[#This Row],[Cantidad de Insumos]]="","",Tabla1[[#This Row],[Precio Unitario]]*Tabla1[[#This Row],[Cantidad de Insumos]])</f>
        <v>24225.4</v>
      </c>
      <c r="Q59" s="506" t="str">
        <f>IF(Tabla1[[#This Row],[Descripción]]="","",_xlfn.XLOOKUP(Tabla1[[#This Row],[Descripción]],Tabla10[Descripción],Tabla10[CODIGO PRESUPUESTARIO],0))</f>
        <v>2.3.1.1.01</v>
      </c>
      <c r="R59" s="507"/>
    </row>
    <row r="60" spans="2:18" ht="22.5" customHeight="1" x14ac:dyDescent="0.3">
      <c r="B60" s="190" t="e">
        <f>IF('Formulario PPGR3'!$G60="","",CONCATENATE('Formulario PPGR3'!$C60,".",'Formulario PPGR3'!$D60,".",'Formulario PPGR3'!$E60,".",'Formulario PPGR3'!$F60))</f>
        <v>#REF!</v>
      </c>
      <c r="C60" s="190" t="e">
        <f>IF('Formulario PPGR3'!$G60="","",'Formulario PPGR1'!#REF!)</f>
        <v>#REF!</v>
      </c>
      <c r="D60" s="190" t="e">
        <f>IF('Formulario PPGR3'!$G60="","",'Formulario PPGR1'!#REF!)</f>
        <v>#REF!</v>
      </c>
      <c r="E60" s="190" t="e">
        <f>IF('Formulario PPGR3'!$G60="","",'Formulario PPGR1'!#REF!)</f>
        <v>#REF!</v>
      </c>
      <c r="F60" s="190" t="e">
        <f>IF('Formulario PPGR3'!$G60="","",'Formulario PPGR1'!#REF!)</f>
        <v>#REF!</v>
      </c>
      <c r="G60" s="241" t="s">
        <v>1021</v>
      </c>
      <c r="H60" s="503" t="str">
        <f>IF(Tabla1[[#This Row],[Código_Actividad]]="","",_xlfn.XLOOKUP(Tabla1[[#This Row],[Código_Actividad]],Tabla2[Código],Tabla2[Actividades Programables Presupuestables],"",0))</f>
        <v>Seguimiento a la funcionalidad de los comités hospitalarios (comités priorizados en reglamento hospitalario) y comités de salud</v>
      </c>
      <c r="I60" s="504">
        <f>IFERROR(VLOOKUP('Formulario PPGR3'!$G60,'Formulario PPGR2'!$H$9:$V$269,15,FALSE),"")</f>
        <v>4</v>
      </c>
      <c r="J60" s="509" t="s">
        <v>1047</v>
      </c>
      <c r="K60" s="507" t="s">
        <v>1056</v>
      </c>
      <c r="L60" s="508" t="s">
        <v>1048</v>
      </c>
      <c r="M60" s="505" t="str">
        <f>IF(Tabla1[[#This Row],[Descripción]]="","",_xlfn.XLOOKUP(Tabla1[[#This Row],[Descripción]],Tabla10[Descripción],Tabla10[Unidad de Medida],"",0))</f>
        <v>galon</v>
      </c>
      <c r="N60" s="295">
        <v>40</v>
      </c>
      <c r="O60" s="506">
        <f>IF(Tabla1[[#This Row],[Descripción]]="","",_xlfn.XLOOKUP(Tabla1[[#This Row],[Descripción]],Tabla10[Descripción],Tabla10[Precio Unitario],0))</f>
        <v>240</v>
      </c>
      <c r="P60" s="506">
        <f>IF(Tabla1[[#This Row],[Cantidad de Insumos]]="","",Tabla1[[#This Row],[Precio Unitario]]*Tabla1[[#This Row],[Cantidad de Insumos]])</f>
        <v>9600</v>
      </c>
      <c r="Q60" s="506" t="str">
        <f>IF(Tabla1[[#This Row],[Descripción]]="","",_xlfn.XLOOKUP(Tabla1[[#This Row],[Descripción]],Tabla10[Descripción],Tabla10[CODIGO PRESUPUESTARIO],0))</f>
        <v>2.3.7.1.02</v>
      </c>
      <c r="R60" s="507"/>
    </row>
    <row r="61" spans="2:18" ht="22.5" customHeight="1" x14ac:dyDescent="0.3">
      <c r="B61" s="190" t="e">
        <f>IF('Formulario PPGR3'!$G61="","",CONCATENATE('Formulario PPGR3'!$C61,".",'Formulario PPGR3'!$D61,".",'Formulario PPGR3'!$E61,".",'Formulario PPGR3'!$F61))</f>
        <v>#REF!</v>
      </c>
      <c r="C61" s="190" t="e">
        <f>IF('Formulario PPGR3'!$G61="","",'Formulario PPGR1'!#REF!)</f>
        <v>#REF!</v>
      </c>
      <c r="D61" s="190" t="e">
        <f>IF('Formulario PPGR3'!$G61="","",'Formulario PPGR1'!#REF!)</f>
        <v>#REF!</v>
      </c>
      <c r="E61" s="190" t="e">
        <f>IF('Formulario PPGR3'!$G61="","",'Formulario PPGR1'!#REF!)</f>
        <v>#REF!</v>
      </c>
      <c r="F61" s="190" t="e">
        <f>IF('Formulario PPGR3'!$G61="","",'Formulario PPGR1'!#REF!)</f>
        <v>#REF!</v>
      </c>
      <c r="G61" s="241" t="s">
        <v>1021</v>
      </c>
      <c r="H61" s="503" t="str">
        <f>IF(Tabla1[[#This Row],[Código_Actividad]]="","",_xlfn.XLOOKUP(Tabla1[[#This Row],[Código_Actividad]],Tabla2[Código],Tabla2[Actividades Programables Presupuestables],"",0))</f>
        <v>Seguimiento a la funcionalidad de los comités hospitalarios (comités priorizados en reglamento hospitalario) y comités de salud</v>
      </c>
      <c r="I61" s="504">
        <f>IFERROR(VLOOKUP('Formulario PPGR3'!$G61,'Formulario PPGR2'!$H$9:$V$269,15,FALSE),"")</f>
        <v>4</v>
      </c>
      <c r="J61" s="509" t="s">
        <v>1049</v>
      </c>
      <c r="K61" s="507" t="s">
        <v>1057</v>
      </c>
      <c r="L61" s="508" t="s">
        <v>1050</v>
      </c>
      <c r="M61" s="505" t="str">
        <f>IF(Tabla1[[#This Row],[Descripción]]="","",_xlfn.XLOOKUP(Tabla1[[#This Row],[Descripción]],Tabla10[Descripción],Tabla10[Unidad de Medida],"",0))</f>
        <v>Depósito</v>
      </c>
      <c r="N61" s="295">
        <v>4</v>
      </c>
      <c r="O61" s="506">
        <f>IF(Tabla1[[#This Row],[Descripción]]="","",_xlfn.XLOOKUP(Tabla1[[#This Row],[Descripción]],Tabla10[Descripción],Tabla10[Precio Unitario],0))</f>
        <v>1700</v>
      </c>
      <c r="P61" s="506">
        <f>IF(Tabla1[[#This Row],[Cantidad de Insumos]]="","",Tabla1[[#This Row],[Precio Unitario]]*Tabla1[[#This Row],[Cantidad de Insumos]])</f>
        <v>6800</v>
      </c>
      <c r="Q61" s="506" t="str">
        <f>IF(Tabla1[[#This Row],[Descripción]]="","",_xlfn.XLOOKUP(Tabla1[[#This Row],[Descripción]],Tabla10[Descripción],Tabla10[CODIGO PRESUPUESTARIO],0))</f>
        <v>2.2.3.1.01</v>
      </c>
      <c r="R61" s="507"/>
    </row>
    <row r="62" spans="2:18" ht="22.5" customHeight="1" x14ac:dyDescent="0.3">
      <c r="B62" s="190" t="e">
        <f>IF('Formulario PPGR3'!$G62="","",CONCATENATE('Formulario PPGR3'!$C62,".",'Formulario PPGR3'!$D62,".",'Formulario PPGR3'!$E62,".",'Formulario PPGR3'!$F62))</f>
        <v>#REF!</v>
      </c>
      <c r="C62" s="190" t="e">
        <f>IF('Formulario PPGR3'!$G62="","",'Formulario PPGR1'!#REF!)</f>
        <v>#REF!</v>
      </c>
      <c r="D62" s="190" t="e">
        <f>IF('Formulario PPGR3'!$G62="","",'Formulario PPGR1'!#REF!)</f>
        <v>#REF!</v>
      </c>
      <c r="E62" s="190" t="e">
        <f>IF('Formulario PPGR3'!$G62="","",'Formulario PPGR1'!#REF!)</f>
        <v>#REF!</v>
      </c>
      <c r="F62" s="190" t="e">
        <f>IF('Formulario PPGR3'!$G62="","",'Formulario PPGR1'!#REF!)</f>
        <v>#REF!</v>
      </c>
      <c r="G62" s="241" t="s">
        <v>1021</v>
      </c>
      <c r="H62" s="503" t="str">
        <f>IF(Tabla1[[#This Row],[Código_Actividad]]="","",_xlfn.XLOOKUP(Tabla1[[#This Row],[Código_Actividad]],Tabla2[Código],Tabla2[Actividades Programables Presupuestables],"",0))</f>
        <v>Seguimiento a la funcionalidad de los comités hospitalarios (comités priorizados en reglamento hospitalario) y comités de salud</v>
      </c>
      <c r="I62" s="504">
        <f>IFERROR(VLOOKUP('Formulario PPGR3'!$G62,'Formulario PPGR2'!$H$9:$V$269,15,FALSE),"")</f>
        <v>4</v>
      </c>
      <c r="J62" s="509" t="s">
        <v>1049</v>
      </c>
      <c r="K62" s="507" t="s">
        <v>1057</v>
      </c>
      <c r="L62" s="508" t="s">
        <v>1051</v>
      </c>
      <c r="M62" s="505" t="str">
        <f>IF(Tabla1[[#This Row],[Descripción]]="","",_xlfn.XLOOKUP(Tabla1[[#This Row],[Descripción]],Tabla10[Descripción],Tabla10[Unidad de Medida],"",0))</f>
        <v>Depósito</v>
      </c>
      <c r="N62" s="295">
        <v>4</v>
      </c>
      <c r="O62" s="506">
        <f>IF(Tabla1[[#This Row],[Descripción]]="","",_xlfn.XLOOKUP(Tabla1[[#This Row],[Descripción]],Tabla10[Descripción],Tabla10[Precio Unitario],0))</f>
        <v>1900</v>
      </c>
      <c r="P62" s="506">
        <f>IF(Tabla1[[#This Row],[Cantidad de Insumos]]="","",Tabla1[[#This Row],[Precio Unitario]]*Tabla1[[#This Row],[Cantidad de Insumos]])</f>
        <v>7600</v>
      </c>
      <c r="Q62" s="506" t="str">
        <f>IF(Tabla1[[#This Row],[Descripción]]="","",_xlfn.XLOOKUP(Tabla1[[#This Row],[Descripción]],Tabla10[Descripción],Tabla10[CODIGO PRESUPUESTARIO],0))</f>
        <v>2.2.3.1.01</v>
      </c>
      <c r="R62" s="507"/>
    </row>
    <row r="63" spans="2:18" ht="22.5" customHeight="1" x14ac:dyDescent="0.3">
      <c r="B63" s="190" t="e">
        <f>IF('Formulario PPGR3'!$G63="","",CONCATENATE('Formulario PPGR3'!$C63,".",'Formulario PPGR3'!$D63,".",'Formulario PPGR3'!$E63,".",'Formulario PPGR3'!$F63))</f>
        <v>#REF!</v>
      </c>
      <c r="C63" s="190" t="e">
        <f>IF('Formulario PPGR3'!$G63="","",'Formulario PPGR1'!#REF!)</f>
        <v>#REF!</v>
      </c>
      <c r="D63" s="190" t="e">
        <f>IF('Formulario PPGR3'!$G63="","",'Formulario PPGR1'!#REF!)</f>
        <v>#REF!</v>
      </c>
      <c r="E63" s="190" t="e">
        <f>IF('Formulario PPGR3'!$G63="","",'Formulario PPGR1'!#REF!)</f>
        <v>#REF!</v>
      </c>
      <c r="F63" s="190" t="e">
        <f>IF('Formulario PPGR3'!$G63="","",'Formulario PPGR1'!#REF!)</f>
        <v>#REF!</v>
      </c>
      <c r="G63" s="241" t="s">
        <v>462</v>
      </c>
      <c r="H63" s="503" t="str">
        <f>IF(Tabla1[[#This Row],[Código_Actividad]]="","",_xlfn.XLOOKUP(Tabla1[[#This Row],[Código_Actividad]],Tabla2[Código],Tabla2[Actividades Programables Presupuestables],"",0))</f>
        <v/>
      </c>
      <c r="I63" s="504" t="str">
        <f>IFERROR(VLOOKUP('Formulario PPGR3'!$G63,'Formulario PPGR2'!$H$9:$V$269,15,FALSE),"")</f>
        <v/>
      </c>
      <c r="J63" s="509" t="s">
        <v>1052</v>
      </c>
      <c r="K63" s="507" t="str">
        <f>IF(Tabla1[[#This Row],[Insumos]]="","",_xlfn.XLOOKUP(Tabla1[[#This Row],[Insumos]],Tabla10[Insumo],Tabla10[InsumoAbrev],"",0))</f>
        <v>lsAlimentosyBebidas</v>
      </c>
      <c r="L63" s="508" t="s">
        <v>1058</v>
      </c>
      <c r="M63" s="505" t="str">
        <f>IF(Tabla1[[#This Row],[Descripción]]="","",_xlfn.XLOOKUP(Tabla1[[#This Row],[Descripción]],Tabla10[Descripción],Tabla10[Unidad de Medida],"",0))</f>
        <v>unidad</v>
      </c>
      <c r="N63" s="295">
        <v>1</v>
      </c>
      <c r="O63" s="506">
        <f>IF(Tabla1[[#This Row],[Descripción]]="","",_xlfn.XLOOKUP(Tabla1[[#This Row],[Descripción]],Tabla10[Descripción],Tabla10[Precio Unitario],0))</f>
        <v>61419</v>
      </c>
      <c r="P63" s="506">
        <f>IF(Tabla1[[#This Row],[Cantidad de Insumos]]="","",Tabla1[[#This Row],[Precio Unitario]]*Tabla1[[#This Row],[Cantidad de Insumos]])</f>
        <v>61419</v>
      </c>
      <c r="Q63" s="506" t="str">
        <f>IF(Tabla1[[#This Row],[Descripción]]="","",_xlfn.XLOOKUP(Tabla1[[#This Row],[Descripción]],Tabla10[Descripción],Tabla10[CODIGO PRESUPUESTARIO],0))</f>
        <v>2.3.1.1.01</v>
      </c>
      <c r="R63" s="507"/>
    </row>
    <row r="64" spans="2:18" ht="22.5" customHeight="1" x14ac:dyDescent="0.3">
      <c r="B64" s="190" t="e">
        <f>IF('Formulario PPGR3'!$G64="","",CONCATENATE('Formulario PPGR3'!$C64,".",'Formulario PPGR3'!$D64,".",'Formulario PPGR3'!$E64,".",'Formulario PPGR3'!$F64))</f>
        <v>#REF!</v>
      </c>
      <c r="C64" s="190" t="e">
        <f>IF('Formulario PPGR3'!$G64="","",'Formulario PPGR1'!#REF!)</f>
        <v>#REF!</v>
      </c>
      <c r="D64" s="190" t="e">
        <f>IF('Formulario PPGR3'!$G64="","",'Formulario PPGR1'!#REF!)</f>
        <v>#REF!</v>
      </c>
      <c r="E64" s="190" t="e">
        <f>IF('Formulario PPGR3'!$G64="","",'Formulario PPGR1'!#REF!)</f>
        <v>#REF!</v>
      </c>
      <c r="F64" s="190" t="e">
        <f>IF('Formulario PPGR3'!$G64="","",'Formulario PPGR1'!#REF!)</f>
        <v>#REF!</v>
      </c>
      <c r="G64" s="241" t="s">
        <v>462</v>
      </c>
      <c r="H64" s="503" t="str">
        <f>IF(Tabla1[[#This Row],[Código_Actividad]]="","",_xlfn.XLOOKUP(Tabla1[[#This Row],[Código_Actividad]],Tabla2[Código],Tabla2[Actividades Programables Presupuestables],"",0))</f>
        <v/>
      </c>
      <c r="I64" s="504" t="str">
        <f>IFERROR(VLOOKUP('Formulario PPGR3'!$G64,'Formulario PPGR2'!$H$9:$V$269,15,FALSE),"")</f>
        <v/>
      </c>
      <c r="J64" s="509" t="s">
        <v>1052</v>
      </c>
      <c r="K64" s="507" t="str">
        <f>IF(Tabla1[[#This Row],[Insumos]]="","",_xlfn.XLOOKUP(Tabla1[[#This Row],[Insumos]],Tabla10[Insumo],Tabla10[InsumoAbrev],"",0))</f>
        <v>lsAlimentosyBebidas</v>
      </c>
      <c r="L64" s="508" t="s">
        <v>1055</v>
      </c>
      <c r="M64" s="505" t="str">
        <f>IF(Tabla1[[#This Row],[Descripción]]="","",_xlfn.XLOOKUP(Tabla1[[#This Row],[Descripción]],Tabla10[Descripción],Tabla10[Unidad de Medida],"",0))</f>
        <v>unidad</v>
      </c>
      <c r="N64" s="295">
        <v>1</v>
      </c>
      <c r="O64" s="506">
        <f>IF(Tabla1[[#This Row],[Descripción]]="","",_xlfn.XLOOKUP(Tabla1[[#This Row],[Descripción]],Tabla10[Descripción],Tabla10[Precio Unitario],0))</f>
        <v>29393.8</v>
      </c>
      <c r="P64" s="506">
        <f>IF(Tabla1[[#This Row],[Cantidad de Insumos]]="","",Tabla1[[#This Row],[Precio Unitario]]*Tabla1[[#This Row],[Cantidad de Insumos]])</f>
        <v>29393.8</v>
      </c>
      <c r="Q64" s="506" t="str">
        <f>IF(Tabla1[[#This Row],[Descripción]]="","",_xlfn.XLOOKUP(Tabla1[[#This Row],[Descripción]],Tabla10[Descripción],Tabla10[CODIGO PRESUPUESTARIO],0))</f>
        <v>2.3.1.1.01</v>
      </c>
      <c r="R64" s="507"/>
    </row>
    <row r="65" spans="2:18" ht="22.5" customHeight="1" x14ac:dyDescent="0.3">
      <c r="B65" s="190" t="e">
        <f>IF('Formulario PPGR3'!$G65="","",CONCATENATE('Formulario PPGR3'!$C65,".",'Formulario PPGR3'!$D65,".",'Formulario PPGR3'!$E65,".",'Formulario PPGR3'!$F65))</f>
        <v>#REF!</v>
      </c>
      <c r="C65" s="190" t="e">
        <f>IF('Formulario PPGR3'!$G65="","",'Formulario PPGR1'!#REF!)</f>
        <v>#REF!</v>
      </c>
      <c r="D65" s="190" t="e">
        <f>IF('Formulario PPGR3'!$G65="","",'Formulario PPGR1'!#REF!)</f>
        <v>#REF!</v>
      </c>
      <c r="E65" s="190" t="e">
        <f>IF('Formulario PPGR3'!$G65="","",'Formulario PPGR1'!#REF!)</f>
        <v>#REF!</v>
      </c>
      <c r="F65" s="190" t="e">
        <f>IF('Formulario PPGR3'!$G65="","",'Formulario PPGR1'!#REF!)</f>
        <v>#REF!</v>
      </c>
      <c r="G65" s="241" t="s">
        <v>465</v>
      </c>
      <c r="H65" s="503" t="str">
        <f>IF(Tabla1[[#This Row],[Código_Actividad]]="","",_xlfn.XLOOKUP(Tabla1[[#This Row],[Código_Actividad]],Tabla2[Código],Tabla2[Actividades Programables Presupuestables],"",0))</f>
        <v>Seguimiento Plan Interconexión Red Pública de Servicio de Salud (Etrategia de educación en Salud).</v>
      </c>
      <c r="I65" s="504">
        <f>IFERROR(VLOOKUP('Formulario PPGR3'!$G65,'Formulario PPGR2'!$H$9:$V$269,15,FALSE),"")</f>
        <v>4</v>
      </c>
      <c r="J65" s="509" t="s">
        <v>1064</v>
      </c>
      <c r="K65" s="507" t="str">
        <f>IF(Tabla1[[#This Row],[Insumos]]="","",_xlfn.XLOOKUP(Tabla1[[#This Row],[Insumos]],Tabla10[Insumo],Tabla10[InsumoAbrev],"",0))</f>
        <v>lsElectrodomesticos</v>
      </c>
      <c r="L65" s="508" t="s">
        <v>1065</v>
      </c>
      <c r="M65" s="505" t="str">
        <f>IF(Tabla1[[#This Row],[Descripción]]="","",_xlfn.XLOOKUP(Tabla1[[#This Row],[Descripción]],Tabla10[Descripción],Tabla10[Unidad de Medida],"",0))</f>
        <v>unidad</v>
      </c>
      <c r="N65" s="295">
        <v>1</v>
      </c>
      <c r="O65" s="506">
        <f>IF(Tabla1[[#This Row],[Descripción]]="","",_xlfn.XLOOKUP(Tabla1[[#This Row],[Descripción]],Tabla10[Descripción],Tabla10[Precio Unitario],0))</f>
        <v>15163</v>
      </c>
      <c r="P65" s="506">
        <f>IF(Tabla1[[#This Row],[Cantidad de Insumos]]="","",Tabla1[[#This Row],[Precio Unitario]]*Tabla1[[#This Row],[Cantidad de Insumos]])</f>
        <v>15163</v>
      </c>
      <c r="Q65" s="506" t="str">
        <f>IF(Tabla1[[#This Row],[Descripción]]="","",_xlfn.XLOOKUP(Tabla1[[#This Row],[Descripción]],Tabla10[Descripción],Tabla10[CODIGO PRESUPUESTARIO],0))</f>
        <v>2.6.1.4.01</v>
      </c>
      <c r="R65" s="507"/>
    </row>
    <row r="66" spans="2:18" ht="22.5" customHeight="1" x14ac:dyDescent="0.3">
      <c r="B66" s="190" t="e">
        <f>IF('Formulario PPGR3'!$G66="","",CONCATENATE('Formulario PPGR3'!$C66,".",'Formulario PPGR3'!$D66,".",'Formulario PPGR3'!$E66,".",'Formulario PPGR3'!$F66))</f>
        <v>#REF!</v>
      </c>
      <c r="C66" s="190" t="e">
        <f>IF('Formulario PPGR3'!$G66="","",'Formulario PPGR1'!#REF!)</f>
        <v>#REF!</v>
      </c>
      <c r="D66" s="190" t="e">
        <f>IF('Formulario PPGR3'!$G66="","",'Formulario PPGR1'!#REF!)</f>
        <v>#REF!</v>
      </c>
      <c r="E66" s="190" t="e">
        <f>IF('Formulario PPGR3'!$G66="","",'Formulario PPGR1'!#REF!)</f>
        <v>#REF!</v>
      </c>
      <c r="F66" s="190" t="e">
        <f>IF('Formulario PPGR3'!$G66="","",'Formulario PPGR1'!#REF!)</f>
        <v>#REF!</v>
      </c>
      <c r="G66" s="241" t="s">
        <v>472</v>
      </c>
      <c r="H66" s="503" t="str">
        <f>IF(Tabla1[[#This Row],[Código_Actividad]]="","",_xlfn.XLOOKUP(Tabla1[[#This Row],[Código_Actividad]],Tabla2[Código],Tabla2[Actividades Programables Presupuestables],"",0))</f>
        <v>Taller coordinado con la DCOM-SNS: Sensibilización en la Gestión de residuos peligrosos (para Hospitales / SRS).</v>
      </c>
      <c r="I66" s="504">
        <f>IFERROR(VLOOKUP('Formulario PPGR3'!$G66,'Formulario PPGR2'!$H$9:$V$269,15,FALSE),"")</f>
        <v>3</v>
      </c>
      <c r="J66" s="509" t="s">
        <v>1052</v>
      </c>
      <c r="K66" s="507" t="str">
        <f>IF(Tabla1[[#This Row],[Insumos]]="","",_xlfn.XLOOKUP(Tabla1[[#This Row],[Insumos]],Tabla10[Insumo],Tabla10[InsumoAbrev],"",0))</f>
        <v>lsAlimentosyBebidas</v>
      </c>
      <c r="L66" s="508" t="s">
        <v>1053</v>
      </c>
      <c r="M66" s="505" t="str">
        <f>IF(Tabla1[[#This Row],[Descripción]]="","",_xlfn.XLOOKUP(Tabla1[[#This Row],[Descripción]],Tabla10[Descripción],Tabla10[Unidad de Medida],"",0))</f>
        <v>unidad</v>
      </c>
      <c r="N66" s="295">
        <v>3</v>
      </c>
      <c r="O66" s="506">
        <f>IF(Tabla1[[#This Row],[Descripción]]="","",_xlfn.XLOOKUP(Tabla1[[#This Row],[Descripción]],Tabla10[Descripción],Tabla10[Precio Unitario],0))</f>
        <v>30975</v>
      </c>
      <c r="P66" s="506">
        <f>IF(Tabla1[[#This Row],[Cantidad de Insumos]]="","",Tabla1[[#This Row],[Precio Unitario]]*Tabla1[[#This Row],[Cantidad de Insumos]])</f>
        <v>92925</v>
      </c>
      <c r="Q66" s="506" t="str">
        <f>IF(Tabla1[[#This Row],[Descripción]]="","",_xlfn.XLOOKUP(Tabla1[[#This Row],[Descripción]],Tabla10[Descripción],Tabla10[CODIGO PRESUPUESTARIO],0))</f>
        <v>2.3.1.1.01</v>
      </c>
      <c r="R66" s="507"/>
    </row>
    <row r="67" spans="2:18" ht="22.5" customHeight="1" x14ac:dyDescent="0.3">
      <c r="B67" s="190" t="e">
        <f>IF('Formulario PPGR3'!$G67="","",CONCATENATE('Formulario PPGR3'!$C67,".",'Formulario PPGR3'!$D67,".",'Formulario PPGR3'!$E67,".",'Formulario PPGR3'!$F67))</f>
        <v>#REF!</v>
      </c>
      <c r="C67" s="190" t="e">
        <f>IF('Formulario PPGR3'!$G67="","",'Formulario PPGR1'!#REF!)</f>
        <v>#REF!</v>
      </c>
      <c r="D67" s="190" t="e">
        <f>IF('Formulario PPGR3'!$G67="","",'Formulario PPGR1'!#REF!)</f>
        <v>#REF!</v>
      </c>
      <c r="E67" s="190" t="e">
        <f>IF('Formulario PPGR3'!$G67="","",'Formulario PPGR1'!#REF!)</f>
        <v>#REF!</v>
      </c>
      <c r="F67" s="190" t="e">
        <f>IF('Formulario PPGR3'!$G67="","",'Formulario PPGR1'!#REF!)</f>
        <v>#REF!</v>
      </c>
      <c r="G67" s="241" t="s">
        <v>474</v>
      </c>
      <c r="H67" s="503" t="str">
        <f>IF(Tabla1[[#This Row],[Código_Actividad]]="","",_xlfn.XLOOKUP(Tabla1[[#This Row],[Código_Actividad]],Tabla2[Código],Tabla2[Actividades Programables Presupuestables],"",0))</f>
        <v>Jornada ambiental (reforestación / limpieza de costas/otras) coordinada con instituciones públicas, privada y ONGs.</v>
      </c>
      <c r="I67" s="504">
        <f>IFERROR(VLOOKUP('Formulario PPGR3'!$G67,'Formulario PPGR2'!$H$9:$V$269,15,FALSE),"")</f>
        <v>3</v>
      </c>
      <c r="J67" s="509" t="s">
        <v>1052</v>
      </c>
      <c r="K67" s="507" t="str">
        <f>IF(Tabla1[[#This Row],[Insumos]]="","",_xlfn.XLOOKUP(Tabla1[[#This Row],[Insumos]],Tabla10[Insumo],Tabla10[InsumoAbrev],"",0))</f>
        <v>lsAlimentosyBebidas</v>
      </c>
      <c r="L67" s="508" t="s">
        <v>1062</v>
      </c>
      <c r="M67" s="505" t="str">
        <f>IF(Tabla1[[#This Row],[Descripción]]="","",_xlfn.XLOOKUP(Tabla1[[#This Row],[Descripción]],Tabla10[Descripción],Tabla10[Unidad de Medida],"",0))</f>
        <v>unidad</v>
      </c>
      <c r="N67" s="295">
        <v>3</v>
      </c>
      <c r="O67" s="506">
        <f>IF(Tabla1[[#This Row],[Descripción]]="","",_xlfn.XLOOKUP(Tabla1[[#This Row],[Descripción]],Tabla10[Descripción],Tabla10[Precio Unitario],0))</f>
        <v>12626</v>
      </c>
      <c r="P67" s="506">
        <f>IF(Tabla1[[#This Row],[Cantidad de Insumos]]="","",Tabla1[[#This Row],[Precio Unitario]]*Tabla1[[#This Row],[Cantidad de Insumos]])</f>
        <v>37878</v>
      </c>
      <c r="Q67" s="506" t="str">
        <f>IF(Tabla1[[#This Row],[Descripción]]="","",_xlfn.XLOOKUP(Tabla1[[#This Row],[Descripción]],Tabla10[Descripción],Tabla10[CODIGO PRESUPUESTARIO],0))</f>
        <v>2.3.1.1.01</v>
      </c>
      <c r="R67" s="507"/>
    </row>
    <row r="68" spans="2:18" ht="22.5" customHeight="1" x14ac:dyDescent="0.3">
      <c r="B68" s="190" t="e">
        <f>IF('Formulario PPGR3'!$G68="","",CONCATENATE('Formulario PPGR3'!$C68,".",'Formulario PPGR3'!$D68,".",'Formulario PPGR3'!$E68,".",'Formulario PPGR3'!$F68))</f>
        <v>#REF!</v>
      </c>
      <c r="C68" s="190" t="e">
        <f>IF('Formulario PPGR3'!$G68="","",'Formulario PPGR1'!#REF!)</f>
        <v>#REF!</v>
      </c>
      <c r="D68" s="190" t="e">
        <f>IF('Formulario PPGR3'!$G68="","",'Formulario PPGR1'!#REF!)</f>
        <v>#REF!</v>
      </c>
      <c r="E68" s="190" t="e">
        <f>IF('Formulario PPGR3'!$G68="","",'Formulario PPGR1'!#REF!)</f>
        <v>#REF!</v>
      </c>
      <c r="F68" s="190" t="e">
        <f>IF('Formulario PPGR3'!$G68="","",'Formulario PPGR1'!#REF!)</f>
        <v>#REF!</v>
      </c>
      <c r="G68" s="241" t="s">
        <v>474</v>
      </c>
      <c r="H68" s="503" t="str">
        <f>IF(Tabla1[[#This Row],[Código_Actividad]]="","",_xlfn.XLOOKUP(Tabla1[[#This Row],[Código_Actividad]],Tabla2[Código],Tabla2[Actividades Programables Presupuestables],"",0))</f>
        <v>Jornada ambiental (reforestación / limpieza de costas/otras) coordinada con instituciones públicas, privada y ONGs.</v>
      </c>
      <c r="I68" s="504">
        <f>IFERROR(VLOOKUP('Formulario PPGR3'!$G68,'Formulario PPGR2'!$H$9:$V$269,15,FALSE),"")</f>
        <v>3</v>
      </c>
      <c r="J68" s="509" t="s">
        <v>1066</v>
      </c>
      <c r="K68" s="507" t="str">
        <f>IF(Tabla1[[#This Row],[Insumos]]="","",_xlfn.XLOOKUP(Tabla1[[#This Row],[Insumos]],Tabla10[Insumo],Tabla10[InsumoAbrev],"",0))</f>
        <v>lsArticulosdePlastico</v>
      </c>
      <c r="L68" s="508" t="s">
        <v>1067</v>
      </c>
      <c r="M68" s="505" t="str">
        <f>IF(Tabla1[[#This Row],[Descripción]]="","",_xlfn.XLOOKUP(Tabla1[[#This Row],[Descripción]],Tabla10[Descripción],Tabla10[Unidad de Medida],"",0))</f>
        <v>unidad</v>
      </c>
      <c r="N68" s="295">
        <v>2</v>
      </c>
      <c r="O68" s="506">
        <f>IF(Tabla1[[#This Row],[Descripción]]="","",_xlfn.XLOOKUP(Tabla1[[#This Row],[Descripción]],Tabla10[Descripción],Tabla10[Precio Unitario],0))</f>
        <v>421.26</v>
      </c>
      <c r="P68" s="506">
        <f>IF(Tabla1[[#This Row],[Cantidad de Insumos]]="","",Tabla1[[#This Row],[Precio Unitario]]*Tabla1[[#This Row],[Cantidad de Insumos]])</f>
        <v>842.52</v>
      </c>
      <c r="Q68" s="506" t="str">
        <f>IF(Tabla1[[#This Row],[Descripción]]="","",_xlfn.XLOOKUP(Tabla1[[#This Row],[Descripción]],Tabla10[Descripción],Tabla10[CODIGO PRESUPUESTARIO],0))</f>
        <v>2.3.5.5.01</v>
      </c>
      <c r="R68" s="507"/>
    </row>
    <row r="69" spans="2:18" ht="22.5" customHeight="1" x14ac:dyDescent="0.3">
      <c r="B69" s="190" t="e">
        <f>IF('Formulario PPGR3'!$G69="","",CONCATENATE('Formulario PPGR3'!$C69,".",'Formulario PPGR3'!$D69,".",'Formulario PPGR3'!$E69,".",'Formulario PPGR3'!$F69))</f>
        <v>#REF!</v>
      </c>
      <c r="C69" s="190" t="e">
        <f>IF('Formulario PPGR3'!$G69="","",'Formulario PPGR1'!#REF!)</f>
        <v>#REF!</v>
      </c>
      <c r="D69" s="190" t="e">
        <f>IF('Formulario PPGR3'!$G69="","",'Formulario PPGR1'!#REF!)</f>
        <v>#REF!</v>
      </c>
      <c r="E69" s="190" t="e">
        <f>IF('Formulario PPGR3'!$G69="","",'Formulario PPGR1'!#REF!)</f>
        <v>#REF!</v>
      </c>
      <c r="F69" s="190" t="e">
        <f>IF('Formulario PPGR3'!$G69="","",'Formulario PPGR1'!#REF!)</f>
        <v>#REF!</v>
      </c>
      <c r="G69" s="241" t="s">
        <v>477</v>
      </c>
      <c r="H69" s="503" t="str">
        <f>IF(Tabla1[[#This Row],[Código_Actividad]]="","",_xlfn.XLOOKUP(Tabla1[[#This Row],[Código_Actividad]],Tabla2[Código],Tabla2[Actividades Programables Presupuestables],"",0))</f>
        <v>Jornadas para fomento de actividad física en los colaboradores</v>
      </c>
      <c r="I69" s="504">
        <f>IFERROR(VLOOKUP('Formulario PPGR3'!$G69,'Formulario PPGR2'!$H$9:$V$269,15,FALSE),"")</f>
        <v>1</v>
      </c>
      <c r="J69" s="509" t="s">
        <v>1052</v>
      </c>
      <c r="K69" s="507" t="str">
        <f>IF(Tabla1[[#This Row],[Insumos]]="","",_xlfn.XLOOKUP(Tabla1[[#This Row],[Insumos]],Tabla10[Insumo],Tabla10[InsumoAbrev],"",0))</f>
        <v>lsAlimentosyBebidas</v>
      </c>
      <c r="L69" s="508" t="s">
        <v>1059</v>
      </c>
      <c r="M69" s="505" t="str">
        <f>IF(Tabla1[[#This Row],[Descripción]]="","",_xlfn.XLOOKUP(Tabla1[[#This Row],[Descripción]],Tabla10[Descripción],Tabla10[Unidad de Medida],"",0))</f>
        <v>unidad</v>
      </c>
      <c r="N69" s="295">
        <v>1</v>
      </c>
      <c r="O69" s="506">
        <f>IF(Tabla1[[#This Row],[Descripción]]="","",_xlfn.XLOOKUP(Tabla1[[#This Row],[Descripción]],Tabla10[Descripción],Tabla10[Precio Unitario],0))</f>
        <v>33435.300000000003</v>
      </c>
      <c r="P69" s="506">
        <f>IF(Tabla1[[#This Row],[Cantidad de Insumos]]="","",Tabla1[[#This Row],[Precio Unitario]]*Tabla1[[#This Row],[Cantidad de Insumos]])</f>
        <v>33435.300000000003</v>
      </c>
      <c r="Q69" s="506" t="str">
        <f>IF(Tabla1[[#This Row],[Descripción]]="","",_xlfn.XLOOKUP(Tabla1[[#This Row],[Descripción]],Tabla10[Descripción],Tabla10[CODIGO PRESUPUESTARIO],0))</f>
        <v>2.3.1.1.01</v>
      </c>
      <c r="R69" s="507"/>
    </row>
    <row r="70" spans="2:18" ht="22.5" customHeight="1" x14ac:dyDescent="0.3">
      <c r="B70" s="190" t="e">
        <f>IF('Formulario PPGR3'!$G70="","",CONCATENATE('Formulario PPGR3'!$C70,".",'Formulario PPGR3'!$D70,".",'Formulario PPGR3'!$E70,".",'Formulario PPGR3'!$F70))</f>
        <v>#REF!</v>
      </c>
      <c r="C70" s="190" t="e">
        <f>IF('Formulario PPGR3'!$G70="","",'Formulario PPGR1'!#REF!)</f>
        <v>#REF!</v>
      </c>
      <c r="D70" s="190" t="e">
        <f>IF('Formulario PPGR3'!$G70="","",'Formulario PPGR1'!#REF!)</f>
        <v>#REF!</v>
      </c>
      <c r="E70" s="190" t="e">
        <f>IF('Formulario PPGR3'!$G70="","",'Formulario PPGR1'!#REF!)</f>
        <v>#REF!</v>
      </c>
      <c r="F70" s="190" t="e">
        <f>IF('Formulario PPGR3'!$G70="","",'Formulario PPGR1'!#REF!)</f>
        <v>#REF!</v>
      </c>
      <c r="G70" s="241" t="s">
        <v>462</v>
      </c>
      <c r="H70" s="503" t="str">
        <f>IF(Tabla1[[#This Row],[Código_Actividad]]="","",_xlfn.XLOOKUP(Tabla1[[#This Row],[Código_Actividad]],Tabla2[Código],Tabla2[Actividades Programables Presupuestables],"",0))</f>
        <v/>
      </c>
      <c r="I70" s="504" t="str">
        <f>IFERROR(VLOOKUP('Formulario PPGR3'!$G70,'Formulario PPGR2'!$H$9:$V$269,15,FALSE),"")</f>
        <v/>
      </c>
      <c r="J70" s="509" t="s">
        <v>1047</v>
      </c>
      <c r="K70" s="507" t="s">
        <v>1056</v>
      </c>
      <c r="L70" s="508" t="s">
        <v>1048</v>
      </c>
      <c r="M70" s="505" t="str">
        <f>IF(Tabla1[[#This Row],[Descripción]]="","",_xlfn.XLOOKUP(Tabla1[[#This Row],[Descripción]],Tabla10[Descripción],Tabla10[Unidad de Medida],"",0))</f>
        <v>galon</v>
      </c>
      <c r="N70" s="295">
        <v>10</v>
      </c>
      <c r="O70" s="506">
        <f>IF(Tabla1[[#This Row],[Descripción]]="","",_xlfn.XLOOKUP(Tabla1[[#This Row],[Descripción]],Tabla10[Descripción],Tabla10[Precio Unitario],0))</f>
        <v>240</v>
      </c>
      <c r="P70" s="506">
        <f>IF(Tabla1[[#This Row],[Cantidad de Insumos]]="","",Tabla1[[#This Row],[Precio Unitario]]*Tabla1[[#This Row],[Cantidad de Insumos]])</f>
        <v>2400</v>
      </c>
      <c r="Q70" s="506" t="str">
        <f>IF(Tabla1[[#This Row],[Descripción]]="","",_xlfn.XLOOKUP(Tabla1[[#This Row],[Descripción]],Tabla10[Descripción],Tabla10[CODIGO PRESUPUESTARIO],0))</f>
        <v>2.3.7.1.02</v>
      </c>
      <c r="R70" s="507"/>
    </row>
    <row r="71" spans="2:18" ht="22.5" customHeight="1" x14ac:dyDescent="0.3">
      <c r="B71" s="190" t="e">
        <f>IF('Formulario PPGR3'!$G71="","",CONCATENATE('Formulario PPGR3'!$C71,".",'Formulario PPGR3'!$D71,".",'Formulario PPGR3'!$E71,".",'Formulario PPGR3'!$F71))</f>
        <v>#REF!</v>
      </c>
      <c r="C71" s="190" t="e">
        <f>IF('Formulario PPGR3'!$G71="","",'Formulario PPGR1'!#REF!)</f>
        <v>#REF!</v>
      </c>
      <c r="D71" s="190" t="e">
        <f>IF('Formulario PPGR3'!$G71="","",'Formulario PPGR1'!#REF!)</f>
        <v>#REF!</v>
      </c>
      <c r="E71" s="190" t="e">
        <f>IF('Formulario PPGR3'!$G71="","",'Formulario PPGR1'!#REF!)</f>
        <v>#REF!</v>
      </c>
      <c r="F71" s="190" t="e">
        <f>IF('Formulario PPGR3'!$G71="","",'Formulario PPGR1'!#REF!)</f>
        <v>#REF!</v>
      </c>
      <c r="G71" s="241" t="s">
        <v>462</v>
      </c>
      <c r="H71" s="503" t="str">
        <f>IF(Tabla1[[#This Row],[Código_Actividad]]="","",_xlfn.XLOOKUP(Tabla1[[#This Row],[Código_Actividad]],Tabla2[Código],Tabla2[Actividades Programables Presupuestables],"",0))</f>
        <v/>
      </c>
      <c r="I71" s="504" t="str">
        <f>IFERROR(VLOOKUP('Formulario PPGR3'!$G71,'Formulario PPGR2'!$H$9:$V$269,15,FALSE),"")</f>
        <v/>
      </c>
      <c r="J71" s="509" t="s">
        <v>1049</v>
      </c>
      <c r="K71" s="507" t="s">
        <v>1057</v>
      </c>
      <c r="L71" s="508" t="s">
        <v>1050</v>
      </c>
      <c r="M71" s="505" t="str">
        <f>IF(Tabla1[[#This Row],[Descripción]]="","",_xlfn.XLOOKUP(Tabla1[[#This Row],[Descripción]],Tabla10[Descripción],Tabla10[Unidad de Medida],"",0))</f>
        <v>Depósito</v>
      </c>
      <c r="N71" s="295">
        <v>1</v>
      </c>
      <c r="O71" s="506">
        <f>IF(Tabla1[[#This Row],[Descripción]]="","",_xlfn.XLOOKUP(Tabla1[[#This Row],[Descripción]],Tabla10[Descripción],Tabla10[Precio Unitario],0))</f>
        <v>1700</v>
      </c>
      <c r="P71" s="506">
        <f>IF(Tabla1[[#This Row],[Cantidad de Insumos]]="","",Tabla1[[#This Row],[Precio Unitario]]*Tabla1[[#This Row],[Cantidad de Insumos]])</f>
        <v>1700</v>
      </c>
      <c r="Q71" s="506" t="str">
        <f>IF(Tabla1[[#This Row],[Descripción]]="","",_xlfn.XLOOKUP(Tabla1[[#This Row],[Descripción]],Tabla10[Descripción],Tabla10[CODIGO PRESUPUESTARIO],0))</f>
        <v>2.2.3.1.01</v>
      </c>
      <c r="R71" s="507"/>
    </row>
    <row r="72" spans="2:18" ht="22.5" customHeight="1" x14ac:dyDescent="0.3">
      <c r="B72" s="190" t="e">
        <f>IF('Formulario PPGR3'!$G72="","",CONCATENATE('Formulario PPGR3'!$C72,".",'Formulario PPGR3'!$D72,".",'Formulario PPGR3'!$E72,".",'Formulario PPGR3'!$F72))</f>
        <v>#REF!</v>
      </c>
      <c r="C72" s="190" t="e">
        <f>IF('Formulario PPGR3'!$G72="","",'Formulario PPGR1'!#REF!)</f>
        <v>#REF!</v>
      </c>
      <c r="D72" s="190" t="e">
        <f>IF('Formulario PPGR3'!$G72="","",'Formulario PPGR1'!#REF!)</f>
        <v>#REF!</v>
      </c>
      <c r="E72" s="190" t="e">
        <f>IF('Formulario PPGR3'!$G72="","",'Formulario PPGR1'!#REF!)</f>
        <v>#REF!</v>
      </c>
      <c r="F72" s="190" t="e">
        <f>IF('Formulario PPGR3'!$G72="","",'Formulario PPGR1'!#REF!)</f>
        <v>#REF!</v>
      </c>
      <c r="G72" s="241" t="s">
        <v>462</v>
      </c>
      <c r="H72" s="503" t="str">
        <f>IF(Tabla1[[#This Row],[Código_Actividad]]="","",_xlfn.XLOOKUP(Tabla1[[#This Row],[Código_Actividad]],Tabla2[Código],Tabla2[Actividades Programables Presupuestables],"",0))</f>
        <v/>
      </c>
      <c r="I72" s="504" t="str">
        <f>IFERROR(VLOOKUP('Formulario PPGR3'!$G72,'Formulario PPGR2'!$H$9:$V$269,15,FALSE),"")</f>
        <v/>
      </c>
      <c r="J72" s="509" t="s">
        <v>1049</v>
      </c>
      <c r="K72" s="507" t="s">
        <v>1057</v>
      </c>
      <c r="L72" s="508" t="s">
        <v>1051</v>
      </c>
      <c r="M72" s="505" t="str">
        <f>IF(Tabla1[[#This Row],[Descripción]]="","",_xlfn.XLOOKUP(Tabla1[[#This Row],[Descripción]],Tabla10[Descripción],Tabla10[Unidad de Medida],"",0))</f>
        <v>Depósito</v>
      </c>
      <c r="N72" s="295">
        <v>1</v>
      </c>
      <c r="O72" s="506">
        <f>IF(Tabla1[[#This Row],[Descripción]]="","",_xlfn.XLOOKUP(Tabla1[[#This Row],[Descripción]],Tabla10[Descripción],Tabla10[Precio Unitario],0))</f>
        <v>1900</v>
      </c>
      <c r="P72" s="506">
        <f>IF(Tabla1[[#This Row],[Cantidad de Insumos]]="","",Tabla1[[#This Row],[Precio Unitario]]*Tabla1[[#This Row],[Cantidad de Insumos]])</f>
        <v>1900</v>
      </c>
      <c r="Q72" s="506" t="str">
        <f>IF(Tabla1[[#This Row],[Descripción]]="","",_xlfn.XLOOKUP(Tabla1[[#This Row],[Descripción]],Tabla10[Descripción],Tabla10[CODIGO PRESUPUESTARIO],0))</f>
        <v>2.2.3.1.01</v>
      </c>
      <c r="R72" s="507"/>
    </row>
    <row r="73" spans="2:18" ht="22.5" customHeight="1" x14ac:dyDescent="0.3">
      <c r="B73" s="190" t="e">
        <f>IF('Formulario PPGR3'!$G73="","",CONCATENATE('Formulario PPGR3'!$C73,".",'Formulario PPGR3'!$D73,".",'Formulario PPGR3'!$E73,".",'Formulario PPGR3'!$F73))</f>
        <v>#REF!</v>
      </c>
      <c r="C73" s="190" t="e">
        <f>IF('Formulario PPGR3'!$G73="","",'Formulario PPGR1'!#REF!)</f>
        <v>#REF!</v>
      </c>
      <c r="D73" s="190" t="e">
        <f>IF('Formulario PPGR3'!$G73="","",'Formulario PPGR1'!#REF!)</f>
        <v>#REF!</v>
      </c>
      <c r="E73" s="190" t="e">
        <f>IF('Formulario PPGR3'!$G73="","",'Formulario PPGR1'!#REF!)</f>
        <v>#REF!</v>
      </c>
      <c r="F73" s="190" t="e">
        <f>IF('Formulario PPGR3'!$G73="","",'Formulario PPGR1'!#REF!)</f>
        <v>#REF!</v>
      </c>
      <c r="G73" s="241" t="s">
        <v>472</v>
      </c>
      <c r="H73" s="503" t="str">
        <f>IF(Tabla1[[#This Row],[Código_Actividad]]="","",_xlfn.XLOOKUP(Tabla1[[#This Row],[Código_Actividad]],Tabla2[Código],Tabla2[Actividades Programables Presupuestables],"",0))</f>
        <v>Taller coordinado con la DCOM-SNS: Sensibilización en la Gestión de residuos peligrosos (para Hospitales / SRS).</v>
      </c>
      <c r="I73" s="504">
        <f>IFERROR(VLOOKUP('Formulario PPGR3'!$G73,'Formulario PPGR2'!$H$9:$V$269,15,FALSE),"")</f>
        <v>3</v>
      </c>
      <c r="J73" s="509" t="s">
        <v>1047</v>
      </c>
      <c r="K73" s="507" t="s">
        <v>1056</v>
      </c>
      <c r="L73" s="508" t="s">
        <v>1048</v>
      </c>
      <c r="M73" s="505" t="str">
        <f>IF(Tabla1[[#This Row],[Descripción]]="","",_xlfn.XLOOKUP(Tabla1[[#This Row],[Descripción]],Tabla10[Descripción],Tabla10[Unidad de Medida],"",0))</f>
        <v>galon</v>
      </c>
      <c r="N73" s="295">
        <v>10</v>
      </c>
      <c r="O73" s="506">
        <f>IF(Tabla1[[#This Row],[Descripción]]="","",_xlfn.XLOOKUP(Tabla1[[#This Row],[Descripción]],Tabla10[Descripción],Tabla10[Precio Unitario],0))</f>
        <v>240</v>
      </c>
      <c r="P73" s="506">
        <f>IF(Tabla1[[#This Row],[Cantidad de Insumos]]="","",Tabla1[[#This Row],[Precio Unitario]]*Tabla1[[#This Row],[Cantidad de Insumos]])</f>
        <v>2400</v>
      </c>
      <c r="Q73" s="506" t="str">
        <f>IF(Tabla1[[#This Row],[Descripción]]="","",_xlfn.XLOOKUP(Tabla1[[#This Row],[Descripción]],Tabla10[Descripción],Tabla10[CODIGO PRESUPUESTARIO],0))</f>
        <v>2.3.7.1.02</v>
      </c>
      <c r="R73" s="507"/>
    </row>
    <row r="74" spans="2:18" ht="22.5" customHeight="1" x14ac:dyDescent="0.3">
      <c r="B74" s="190" t="e">
        <f>IF('Formulario PPGR3'!$G74="","",CONCATENATE('Formulario PPGR3'!$C74,".",'Formulario PPGR3'!$D74,".",'Formulario PPGR3'!$E74,".",'Formulario PPGR3'!$F74))</f>
        <v>#REF!</v>
      </c>
      <c r="C74" s="190" t="e">
        <f>IF('Formulario PPGR3'!$G74="","",'Formulario PPGR1'!#REF!)</f>
        <v>#REF!</v>
      </c>
      <c r="D74" s="190" t="e">
        <f>IF('Formulario PPGR3'!$G74="","",'Formulario PPGR1'!#REF!)</f>
        <v>#REF!</v>
      </c>
      <c r="E74" s="190" t="e">
        <f>IF('Formulario PPGR3'!$G74="","",'Formulario PPGR1'!#REF!)</f>
        <v>#REF!</v>
      </c>
      <c r="F74" s="190" t="e">
        <f>IF('Formulario PPGR3'!$G74="","",'Formulario PPGR1'!#REF!)</f>
        <v>#REF!</v>
      </c>
      <c r="G74" s="241" t="s">
        <v>472</v>
      </c>
      <c r="H74" s="503" t="str">
        <f>IF(Tabla1[[#This Row],[Código_Actividad]]="","",_xlfn.XLOOKUP(Tabla1[[#This Row],[Código_Actividad]],Tabla2[Código],Tabla2[Actividades Programables Presupuestables],"",0))</f>
        <v>Taller coordinado con la DCOM-SNS: Sensibilización en la Gestión de residuos peligrosos (para Hospitales / SRS).</v>
      </c>
      <c r="I74" s="504">
        <f>IFERROR(VLOOKUP('Formulario PPGR3'!$G74,'Formulario PPGR2'!$H$9:$V$269,15,FALSE),"")</f>
        <v>3</v>
      </c>
      <c r="J74" s="509" t="s">
        <v>1049</v>
      </c>
      <c r="K74" s="507" t="s">
        <v>1057</v>
      </c>
      <c r="L74" s="508" t="s">
        <v>1050</v>
      </c>
      <c r="M74" s="505" t="str">
        <f>IF(Tabla1[[#This Row],[Descripción]]="","",_xlfn.XLOOKUP(Tabla1[[#This Row],[Descripción]],Tabla10[Descripción],Tabla10[Unidad de Medida],"",0))</f>
        <v>Depósito</v>
      </c>
      <c r="N74" s="295">
        <v>1</v>
      </c>
      <c r="O74" s="506">
        <f>IF(Tabla1[[#This Row],[Descripción]]="","",_xlfn.XLOOKUP(Tabla1[[#This Row],[Descripción]],Tabla10[Descripción],Tabla10[Precio Unitario],0))</f>
        <v>1700</v>
      </c>
      <c r="P74" s="506">
        <f>IF(Tabla1[[#This Row],[Cantidad de Insumos]]="","",Tabla1[[#This Row],[Precio Unitario]]*Tabla1[[#This Row],[Cantidad de Insumos]])</f>
        <v>1700</v>
      </c>
      <c r="Q74" s="506" t="str">
        <f>IF(Tabla1[[#This Row],[Descripción]]="","",_xlfn.XLOOKUP(Tabla1[[#This Row],[Descripción]],Tabla10[Descripción],Tabla10[CODIGO PRESUPUESTARIO],0))</f>
        <v>2.2.3.1.01</v>
      </c>
      <c r="R74" s="507"/>
    </row>
    <row r="75" spans="2:18" ht="22.5" customHeight="1" x14ac:dyDescent="0.3">
      <c r="B75" s="190" t="e">
        <f>IF('Formulario PPGR3'!$G75="","",CONCATENATE('Formulario PPGR3'!$C75,".",'Formulario PPGR3'!$D75,".",'Formulario PPGR3'!$E75,".",'Formulario PPGR3'!$F75))</f>
        <v>#REF!</v>
      </c>
      <c r="C75" s="190" t="e">
        <f>IF('Formulario PPGR3'!$G75="","",'Formulario PPGR1'!#REF!)</f>
        <v>#REF!</v>
      </c>
      <c r="D75" s="190" t="e">
        <f>IF('Formulario PPGR3'!$G75="","",'Formulario PPGR1'!#REF!)</f>
        <v>#REF!</v>
      </c>
      <c r="E75" s="190" t="e">
        <f>IF('Formulario PPGR3'!$G75="","",'Formulario PPGR1'!#REF!)</f>
        <v>#REF!</v>
      </c>
      <c r="F75" s="190" t="e">
        <f>IF('Formulario PPGR3'!$G75="","",'Formulario PPGR1'!#REF!)</f>
        <v>#REF!</v>
      </c>
      <c r="G75" s="241" t="s">
        <v>472</v>
      </c>
      <c r="H75" s="503" t="str">
        <f>IF(Tabla1[[#This Row],[Código_Actividad]]="","",_xlfn.XLOOKUP(Tabla1[[#This Row],[Código_Actividad]],Tabla2[Código],Tabla2[Actividades Programables Presupuestables],"",0))</f>
        <v>Taller coordinado con la DCOM-SNS: Sensibilización en la Gestión de residuos peligrosos (para Hospitales / SRS).</v>
      </c>
      <c r="I75" s="504">
        <f>IFERROR(VLOOKUP('Formulario PPGR3'!$G75,'Formulario PPGR2'!$H$9:$V$269,15,FALSE),"")</f>
        <v>3</v>
      </c>
      <c r="J75" s="509" t="s">
        <v>1049</v>
      </c>
      <c r="K75" s="507" t="s">
        <v>1057</v>
      </c>
      <c r="L75" s="508" t="s">
        <v>1051</v>
      </c>
      <c r="M75" s="505" t="str">
        <f>IF(Tabla1[[#This Row],[Descripción]]="","",_xlfn.XLOOKUP(Tabla1[[#This Row],[Descripción]],Tabla10[Descripción],Tabla10[Unidad de Medida],"",0))</f>
        <v>Depósito</v>
      </c>
      <c r="N75" s="295">
        <v>1</v>
      </c>
      <c r="O75" s="506">
        <f>IF(Tabla1[[#This Row],[Descripción]]="","",_xlfn.XLOOKUP(Tabla1[[#This Row],[Descripción]],Tabla10[Descripción],Tabla10[Precio Unitario],0))</f>
        <v>1900</v>
      </c>
      <c r="P75" s="506">
        <f>IF(Tabla1[[#This Row],[Cantidad de Insumos]]="","",Tabla1[[#This Row],[Precio Unitario]]*Tabla1[[#This Row],[Cantidad de Insumos]])</f>
        <v>1900</v>
      </c>
      <c r="Q75" s="506" t="str">
        <f>IF(Tabla1[[#This Row],[Descripción]]="","",_xlfn.XLOOKUP(Tabla1[[#This Row],[Descripción]],Tabla10[Descripción],Tabla10[CODIGO PRESUPUESTARIO],0))</f>
        <v>2.2.3.1.01</v>
      </c>
      <c r="R75" s="507"/>
    </row>
    <row r="76" spans="2:18" ht="22.5" customHeight="1" x14ac:dyDescent="0.3">
      <c r="B76" s="190" t="e">
        <f>IF('Formulario PPGR3'!$G76="","",CONCATENATE('Formulario PPGR3'!$C76,".",'Formulario PPGR3'!$D76,".",'Formulario PPGR3'!$E76,".",'Formulario PPGR3'!$F76))</f>
        <v>#REF!</v>
      </c>
      <c r="C76" s="190" t="e">
        <f>IF('Formulario PPGR3'!$G76="","",'Formulario PPGR1'!#REF!)</f>
        <v>#REF!</v>
      </c>
      <c r="D76" s="190" t="e">
        <f>IF('Formulario PPGR3'!$G76="","",'Formulario PPGR1'!#REF!)</f>
        <v>#REF!</v>
      </c>
      <c r="E76" s="190" t="e">
        <f>IF('Formulario PPGR3'!$G76="","",'Formulario PPGR1'!#REF!)</f>
        <v>#REF!</v>
      </c>
      <c r="F76" s="190" t="e">
        <f>IF('Formulario PPGR3'!$G76="","",'Formulario PPGR1'!#REF!)</f>
        <v>#REF!</v>
      </c>
      <c r="G76" s="241" t="s">
        <v>495</v>
      </c>
      <c r="H76" s="503" t="str">
        <f>IF(Tabla1[[#This Row],[Código_Actividad]]="","",_xlfn.XLOOKUP(Tabla1[[#This Row],[Código_Actividad]],Tabla2[Código],Tabla2[Actividades Programables Presupuestables],"",0))</f>
        <v>Reunion de coordinación para la gestión de la red de emergencias médicas de su demarcación</v>
      </c>
      <c r="I76" s="504">
        <f>IFERROR(VLOOKUP('Formulario PPGR3'!$G76,'Formulario PPGR2'!$H$9:$V$269,15,FALSE),"")</f>
        <v>1</v>
      </c>
      <c r="J76" s="509" t="s">
        <v>1052</v>
      </c>
      <c r="K76" s="507" t="str">
        <f>IF(Tabla1[[#This Row],[Insumos]]="","",_xlfn.XLOOKUP(Tabla1[[#This Row],[Insumos]],Tabla10[Insumo],Tabla10[InsumoAbrev],"",0))</f>
        <v>lsAlimentosyBebidas</v>
      </c>
      <c r="L76" s="508" t="s">
        <v>1063</v>
      </c>
      <c r="M76" s="505" t="str">
        <f>IF(Tabla1[[#This Row],[Descripción]]="","",_xlfn.XLOOKUP(Tabla1[[#This Row],[Descripción]],Tabla10[Descripción],Tabla10[Unidad de Medida],"",0))</f>
        <v>unidad</v>
      </c>
      <c r="N76" s="295">
        <v>1</v>
      </c>
      <c r="O76" s="506">
        <f>IF(Tabla1[[#This Row],[Descripción]]="","",_xlfn.XLOOKUP(Tabla1[[#This Row],[Descripción]],Tabla10[Descripción],Tabla10[Precio Unitario],0))</f>
        <v>12537.5</v>
      </c>
      <c r="P76" s="506">
        <f>IF(Tabla1[[#This Row],[Cantidad de Insumos]]="","",Tabla1[[#This Row],[Precio Unitario]]*Tabla1[[#This Row],[Cantidad de Insumos]])</f>
        <v>12537.5</v>
      </c>
      <c r="Q76" s="506" t="str">
        <f>IF(Tabla1[[#This Row],[Descripción]]="","",_xlfn.XLOOKUP(Tabla1[[#This Row],[Descripción]],Tabla10[Descripción],Tabla10[CODIGO PRESUPUESTARIO],0))</f>
        <v>2.3.1.1.01</v>
      </c>
      <c r="R76" s="507"/>
    </row>
    <row r="77" spans="2:18" ht="22.5" customHeight="1" x14ac:dyDescent="0.3">
      <c r="B77" s="190" t="e">
        <f>IF('Formulario PPGR3'!$G77="","",CONCATENATE('Formulario PPGR3'!$C77,".",'Formulario PPGR3'!$D77,".",'Formulario PPGR3'!$E77,".",'Formulario PPGR3'!$F77))</f>
        <v>#REF!</v>
      </c>
      <c r="C77" s="190" t="e">
        <f>IF('Formulario PPGR3'!$G77="","",'Formulario PPGR1'!#REF!)</f>
        <v>#REF!</v>
      </c>
      <c r="D77" s="190" t="e">
        <f>IF('Formulario PPGR3'!$G77="","",'Formulario PPGR1'!#REF!)</f>
        <v>#REF!</v>
      </c>
      <c r="E77" s="190" t="e">
        <f>IF('Formulario PPGR3'!$G77="","",'Formulario PPGR1'!#REF!)</f>
        <v>#REF!</v>
      </c>
      <c r="F77" s="190" t="e">
        <f>IF('Formulario PPGR3'!$G77="","",'Formulario PPGR1'!#REF!)</f>
        <v>#REF!</v>
      </c>
      <c r="G77" s="241" t="s">
        <v>499</v>
      </c>
      <c r="H77" s="503" t="str">
        <f>IF(Tabla1[[#This Row],[Código_Actividad]]="","",_xlfn.XLOOKUP(Tabla1[[#This Row],[Código_Actividad]],Tabla2[Código],Tabla2[Actividades Programables Presupuestables],"",0))</f>
        <v xml:space="preserve"> Reunion de Coordinación de la implementación del Modelo Integrado de Atención de Emergencias y Urgencias</v>
      </c>
      <c r="I77" s="504">
        <f>IFERROR(VLOOKUP('Formulario PPGR3'!$G77,'Formulario PPGR2'!$H$9:$V$269,15,FALSE),"")</f>
        <v>2</v>
      </c>
      <c r="J77" s="509" t="s">
        <v>1052</v>
      </c>
      <c r="K77" s="507" t="s">
        <v>1054</v>
      </c>
      <c r="L77" s="508" t="s">
        <v>1063</v>
      </c>
      <c r="M77" s="505" t="str">
        <f>IF(Tabla1[[#This Row],[Descripción]]="","",_xlfn.XLOOKUP(Tabla1[[#This Row],[Descripción]],Tabla10[Descripción],Tabla10[Unidad de Medida],"",0))</f>
        <v>unidad</v>
      </c>
      <c r="N77" s="295">
        <v>2</v>
      </c>
      <c r="O77" s="506">
        <f>IF(Tabla1[[#This Row],[Descripción]]="","",_xlfn.XLOOKUP(Tabla1[[#This Row],[Descripción]],Tabla10[Descripción],Tabla10[Precio Unitario],0))</f>
        <v>12537.5</v>
      </c>
      <c r="P77" s="506">
        <f>IF(Tabla1[[#This Row],[Cantidad de Insumos]]="","",Tabla1[[#This Row],[Precio Unitario]]*Tabla1[[#This Row],[Cantidad de Insumos]])</f>
        <v>25075</v>
      </c>
      <c r="Q77" s="506" t="str">
        <f>IF(Tabla1[[#This Row],[Descripción]]="","",_xlfn.XLOOKUP(Tabla1[[#This Row],[Descripción]],Tabla10[Descripción],Tabla10[CODIGO PRESUPUESTARIO],0))</f>
        <v>2.3.1.1.01</v>
      </c>
      <c r="R77" s="507"/>
    </row>
    <row r="78" spans="2:18" ht="22.5" customHeight="1" x14ac:dyDescent="0.3">
      <c r="B78" s="190" t="e">
        <f>IF('Formulario PPGR3'!$G78="","",CONCATENATE('Formulario PPGR3'!$C78,".",'Formulario PPGR3'!$D78,".",'Formulario PPGR3'!$E78,".",'Formulario PPGR3'!$F78))</f>
        <v>#REF!</v>
      </c>
      <c r="C78" s="190" t="e">
        <f>IF('Formulario PPGR3'!$G78="","",'Formulario PPGR1'!#REF!)</f>
        <v>#REF!</v>
      </c>
      <c r="D78" s="190" t="e">
        <f>IF('Formulario PPGR3'!$G78="","",'Formulario PPGR1'!#REF!)</f>
        <v>#REF!</v>
      </c>
      <c r="E78" s="190" t="e">
        <f>IF('Formulario PPGR3'!$G78="","",'Formulario PPGR1'!#REF!)</f>
        <v>#REF!</v>
      </c>
      <c r="F78" s="190" t="e">
        <f>IF('Formulario PPGR3'!$G78="","",'Formulario PPGR1'!#REF!)</f>
        <v>#REF!</v>
      </c>
      <c r="G78" s="241" t="s">
        <v>501</v>
      </c>
      <c r="H78" s="503" t="str">
        <f>IF(Tabla1[[#This Row],[Código_Actividad]]="","",_xlfn.XLOOKUP(Tabla1[[#This Row],[Código_Actividad]],Tabla2[Código],Tabla2[Actividades Programables Presupuestables],"",0))</f>
        <v>Supervisión de Oficiales RAC-Triaje y la implementación de RAC-Triaje en Salas de Emergencias Hospitalarias</v>
      </c>
      <c r="I78" s="504">
        <f>IFERROR(VLOOKUP('Formulario PPGR3'!$G78,'Formulario PPGR2'!$H$9:$V$269,15,FALSE),"")</f>
        <v>3</v>
      </c>
      <c r="J78" s="509" t="s">
        <v>1049</v>
      </c>
      <c r="K78" s="507" t="s">
        <v>1057</v>
      </c>
      <c r="L78" s="508" t="s">
        <v>1050</v>
      </c>
      <c r="M78" s="505" t="str">
        <f>IF(Tabla1[[#This Row],[Descripción]]="","",_xlfn.XLOOKUP(Tabla1[[#This Row],[Descripción]],Tabla10[Descripción],Tabla10[Unidad de Medida],"",0))</f>
        <v>Depósito</v>
      </c>
      <c r="N78" s="295">
        <v>4</v>
      </c>
      <c r="O78" s="506">
        <f>IF(Tabla1[[#This Row],[Descripción]]="","",_xlfn.XLOOKUP(Tabla1[[#This Row],[Descripción]],Tabla10[Descripción],Tabla10[Precio Unitario],0))</f>
        <v>1700</v>
      </c>
      <c r="P78" s="506">
        <f>IF(Tabla1[[#This Row],[Cantidad de Insumos]]="","",Tabla1[[#This Row],[Precio Unitario]]*Tabla1[[#This Row],[Cantidad de Insumos]])</f>
        <v>6800</v>
      </c>
      <c r="Q78" s="506" t="str">
        <f>IF(Tabla1[[#This Row],[Descripción]]="","",_xlfn.XLOOKUP(Tabla1[[#This Row],[Descripción]],Tabla10[Descripción],Tabla10[CODIGO PRESUPUESTARIO],0))</f>
        <v>2.2.3.1.01</v>
      </c>
      <c r="R78" s="507"/>
    </row>
    <row r="79" spans="2:18" ht="22.5" customHeight="1" x14ac:dyDescent="0.3">
      <c r="B79" s="190" t="e">
        <f>IF('Formulario PPGR3'!$G79="","",CONCATENATE('Formulario PPGR3'!$C79,".",'Formulario PPGR3'!$D79,".",'Formulario PPGR3'!$E79,".",'Formulario PPGR3'!$F79))</f>
        <v>#REF!</v>
      </c>
      <c r="C79" s="190" t="e">
        <f>IF('Formulario PPGR3'!$G79="","",'Formulario PPGR1'!#REF!)</f>
        <v>#REF!</v>
      </c>
      <c r="D79" s="190" t="e">
        <f>IF('Formulario PPGR3'!$G79="","",'Formulario PPGR1'!#REF!)</f>
        <v>#REF!</v>
      </c>
      <c r="E79" s="190" t="e">
        <f>IF('Formulario PPGR3'!$G79="","",'Formulario PPGR1'!#REF!)</f>
        <v>#REF!</v>
      </c>
      <c r="F79" s="190" t="e">
        <f>IF('Formulario PPGR3'!$G79="","",'Formulario PPGR1'!#REF!)</f>
        <v>#REF!</v>
      </c>
      <c r="G79" s="241" t="s">
        <v>501</v>
      </c>
      <c r="H79" s="503" t="str">
        <f>IF(Tabla1[[#This Row],[Código_Actividad]]="","",_xlfn.XLOOKUP(Tabla1[[#This Row],[Código_Actividad]],Tabla2[Código],Tabla2[Actividades Programables Presupuestables],"",0))</f>
        <v>Supervisión de Oficiales RAC-Triaje y la implementación de RAC-Triaje en Salas de Emergencias Hospitalarias</v>
      </c>
      <c r="I79" s="504">
        <f>IFERROR(VLOOKUP('Formulario PPGR3'!$G79,'Formulario PPGR2'!$H$9:$V$269,15,FALSE),"")</f>
        <v>3</v>
      </c>
      <c r="J79" s="509" t="s">
        <v>1049</v>
      </c>
      <c r="K79" s="507" t="s">
        <v>1057</v>
      </c>
      <c r="L79" s="508" t="s">
        <v>1051</v>
      </c>
      <c r="M79" s="505" t="str">
        <f>IF(Tabla1[[#This Row],[Descripción]]="","",_xlfn.XLOOKUP(Tabla1[[#This Row],[Descripción]],Tabla10[Descripción],Tabla10[Unidad de Medida],"",0))</f>
        <v>Depósito</v>
      </c>
      <c r="N79" s="295">
        <v>4</v>
      </c>
      <c r="O79" s="506">
        <f>IF(Tabla1[[#This Row],[Descripción]]="","",_xlfn.XLOOKUP(Tabla1[[#This Row],[Descripción]],Tabla10[Descripción],Tabla10[Precio Unitario],0))</f>
        <v>1900</v>
      </c>
      <c r="P79" s="506">
        <f>IF(Tabla1[[#This Row],[Cantidad de Insumos]]="","",Tabla1[[#This Row],[Precio Unitario]]*Tabla1[[#This Row],[Cantidad de Insumos]])</f>
        <v>7600</v>
      </c>
      <c r="Q79" s="506" t="str">
        <f>IF(Tabla1[[#This Row],[Descripción]]="","",_xlfn.XLOOKUP(Tabla1[[#This Row],[Descripción]],Tabla10[Descripción],Tabla10[CODIGO PRESUPUESTARIO],0))</f>
        <v>2.2.3.1.01</v>
      </c>
      <c r="R79" s="507"/>
    </row>
    <row r="80" spans="2:18" ht="22.5" customHeight="1" x14ac:dyDescent="0.3">
      <c r="B80" s="190" t="e">
        <f>IF('Formulario PPGR3'!$G80="","",CONCATENATE('Formulario PPGR3'!$C80,".",'Formulario PPGR3'!$D80,".",'Formulario PPGR3'!$E80,".",'Formulario PPGR3'!$F80))</f>
        <v>#REF!</v>
      </c>
      <c r="C80" s="190" t="e">
        <f>IF('Formulario PPGR3'!$G80="","",'Formulario PPGR1'!#REF!)</f>
        <v>#REF!</v>
      </c>
      <c r="D80" s="190" t="e">
        <f>IF('Formulario PPGR3'!$G80="","",'Formulario PPGR1'!#REF!)</f>
        <v>#REF!</v>
      </c>
      <c r="E80" s="190" t="e">
        <f>IF('Formulario PPGR3'!$G80="","",'Formulario PPGR1'!#REF!)</f>
        <v>#REF!</v>
      </c>
      <c r="F80" s="190" t="e">
        <f>IF('Formulario PPGR3'!$G80="","",'Formulario PPGR1'!#REF!)</f>
        <v>#REF!</v>
      </c>
      <c r="G80" s="241" t="s">
        <v>501</v>
      </c>
      <c r="H80" s="503" t="str">
        <f>IF(Tabla1[[#This Row],[Código_Actividad]]="","",_xlfn.XLOOKUP(Tabla1[[#This Row],[Código_Actividad]],Tabla2[Código],Tabla2[Actividades Programables Presupuestables],"",0))</f>
        <v>Supervisión de Oficiales RAC-Triaje y la implementación de RAC-Triaje en Salas de Emergencias Hospitalarias</v>
      </c>
      <c r="I80" s="504">
        <f>IFERROR(VLOOKUP('Formulario PPGR3'!$G80,'Formulario PPGR2'!$H$9:$V$269,15,FALSE),"")</f>
        <v>3</v>
      </c>
      <c r="J80" s="509" t="s">
        <v>1047</v>
      </c>
      <c r="K80" s="507" t="s">
        <v>1056</v>
      </c>
      <c r="L80" s="508" t="s">
        <v>1048</v>
      </c>
      <c r="M80" s="505" t="str">
        <f>IF(Tabla1[[#This Row],[Descripción]]="","",_xlfn.XLOOKUP(Tabla1[[#This Row],[Descripción]],Tabla10[Descripción],Tabla10[Unidad de Medida],"",0))</f>
        <v>galon</v>
      </c>
      <c r="N80" s="295">
        <v>40</v>
      </c>
      <c r="O80" s="506">
        <f>IF(Tabla1[[#This Row],[Descripción]]="","",_xlfn.XLOOKUP(Tabla1[[#This Row],[Descripción]],Tabla10[Descripción],Tabla10[Precio Unitario],0))</f>
        <v>240</v>
      </c>
      <c r="P80" s="506">
        <f>IF(Tabla1[[#This Row],[Cantidad de Insumos]]="","",Tabla1[[#This Row],[Precio Unitario]]*Tabla1[[#This Row],[Cantidad de Insumos]])</f>
        <v>9600</v>
      </c>
      <c r="Q80" s="506" t="str">
        <f>IF(Tabla1[[#This Row],[Descripción]]="","",_xlfn.XLOOKUP(Tabla1[[#This Row],[Descripción]],Tabla10[Descripción],Tabla10[CODIGO PRESUPUESTARIO],0))</f>
        <v>2.3.7.1.02</v>
      </c>
      <c r="R80" s="507"/>
    </row>
    <row r="81" spans="2:18" ht="41.4" x14ac:dyDescent="0.3">
      <c r="B81" s="190" t="e">
        <f>IF('Formulario PPGR3'!$G81="","",CONCATENATE('Formulario PPGR3'!$C81,".",'Formulario PPGR3'!$D81,".",'Formulario PPGR3'!$E81,".",'Formulario PPGR3'!$F81))</f>
        <v>#REF!</v>
      </c>
      <c r="C81" s="190" t="e">
        <f>IF('Formulario PPGR3'!$G81="","",'Formulario PPGR1'!#REF!)</f>
        <v>#REF!</v>
      </c>
      <c r="D81" s="190" t="e">
        <f>IF('Formulario PPGR3'!$G81="","",'Formulario PPGR1'!#REF!)</f>
        <v>#REF!</v>
      </c>
      <c r="E81" s="190" t="e">
        <f>IF('Formulario PPGR3'!$G81="","",'Formulario PPGR1'!#REF!)</f>
        <v>#REF!</v>
      </c>
      <c r="F81" s="190" t="e">
        <f>IF('Formulario PPGR3'!$G81="","",'Formulario PPGR1'!#REF!)</f>
        <v>#REF!</v>
      </c>
      <c r="G81" s="241" t="s">
        <v>503</v>
      </c>
      <c r="H81" s="503" t="str">
        <f>IF(Tabla1[[#This Row],[Código_Actividad]]="","",_xlfn.XLOOKUP(Tabla1[[#This Row],[Código_Actividad]],Tabla2[Código],Tabla2[Actividades Programables Presupuestables],"",0))</f>
        <v xml:space="preserve">Supervisión al llenado de historia clinica de emergencias, reporte de indicadores y del registro de los pacientes en el libro de emergencias </v>
      </c>
      <c r="I81" s="504">
        <f>IFERROR(VLOOKUP('Formulario PPGR3'!$G81,'Formulario PPGR2'!$H$9:$V$269,15,FALSE),"")</f>
        <v>2</v>
      </c>
      <c r="J81" s="509" t="s">
        <v>1049</v>
      </c>
      <c r="K81" s="507" t="s">
        <v>1057</v>
      </c>
      <c r="L81" s="508" t="s">
        <v>1050</v>
      </c>
      <c r="M81" s="505" t="str">
        <f>IF(Tabla1[[#This Row],[Descripción]]="","",_xlfn.XLOOKUP(Tabla1[[#This Row],[Descripción]],Tabla10[Descripción],Tabla10[Unidad de Medida],"",0))</f>
        <v>Depósito</v>
      </c>
      <c r="N81" s="295">
        <v>2</v>
      </c>
      <c r="O81" s="506">
        <f>IF(Tabla1[[#This Row],[Descripción]]="","",_xlfn.XLOOKUP(Tabla1[[#This Row],[Descripción]],Tabla10[Descripción],Tabla10[Precio Unitario],0))</f>
        <v>1700</v>
      </c>
      <c r="P81" s="506">
        <f>IF(Tabla1[[#This Row],[Cantidad de Insumos]]="","",Tabla1[[#This Row],[Precio Unitario]]*Tabla1[[#This Row],[Cantidad de Insumos]])</f>
        <v>3400</v>
      </c>
      <c r="Q81" s="506" t="str">
        <f>IF(Tabla1[[#This Row],[Descripción]]="","",_xlfn.XLOOKUP(Tabla1[[#This Row],[Descripción]],Tabla10[Descripción],Tabla10[CODIGO PRESUPUESTARIO],0))</f>
        <v>2.2.3.1.01</v>
      </c>
      <c r="R81" s="507"/>
    </row>
    <row r="82" spans="2:18" ht="41.4" x14ac:dyDescent="0.3">
      <c r="B82" s="190" t="e">
        <f>IF('Formulario PPGR3'!$G82="","",CONCATENATE('Formulario PPGR3'!$C82,".",'Formulario PPGR3'!$D82,".",'Formulario PPGR3'!$E82,".",'Formulario PPGR3'!$F82))</f>
        <v>#REF!</v>
      </c>
      <c r="C82" s="190" t="e">
        <f>IF('Formulario PPGR3'!$G82="","",'Formulario PPGR1'!#REF!)</f>
        <v>#REF!</v>
      </c>
      <c r="D82" s="190" t="e">
        <f>IF('Formulario PPGR3'!$G82="","",'Formulario PPGR1'!#REF!)</f>
        <v>#REF!</v>
      </c>
      <c r="E82" s="190" t="e">
        <f>IF('Formulario PPGR3'!$G82="","",'Formulario PPGR1'!#REF!)</f>
        <v>#REF!</v>
      </c>
      <c r="F82" s="190" t="e">
        <f>IF('Formulario PPGR3'!$G82="","",'Formulario PPGR1'!#REF!)</f>
        <v>#REF!</v>
      </c>
      <c r="G82" s="241" t="s">
        <v>503</v>
      </c>
      <c r="H82" s="503" t="str">
        <f>IF(Tabla1[[#This Row],[Código_Actividad]]="","",_xlfn.XLOOKUP(Tabla1[[#This Row],[Código_Actividad]],Tabla2[Código],Tabla2[Actividades Programables Presupuestables],"",0))</f>
        <v xml:space="preserve">Supervisión al llenado de historia clinica de emergencias, reporte de indicadores y del registro de los pacientes en el libro de emergencias </v>
      </c>
      <c r="I82" s="504">
        <f>IFERROR(VLOOKUP('Formulario PPGR3'!$G82,'Formulario PPGR2'!$H$9:$V$269,15,FALSE),"")</f>
        <v>2</v>
      </c>
      <c r="J82" s="509" t="s">
        <v>1049</v>
      </c>
      <c r="K82" s="507" t="s">
        <v>1057</v>
      </c>
      <c r="L82" s="508" t="s">
        <v>1051</v>
      </c>
      <c r="M82" s="505" t="str">
        <f>IF(Tabla1[[#This Row],[Descripción]]="","",_xlfn.XLOOKUP(Tabla1[[#This Row],[Descripción]],Tabla10[Descripción],Tabla10[Unidad de Medida],"",0))</f>
        <v>Depósito</v>
      </c>
      <c r="N82" s="295">
        <v>2</v>
      </c>
      <c r="O82" s="506">
        <f>IF(Tabla1[[#This Row],[Descripción]]="","",_xlfn.XLOOKUP(Tabla1[[#This Row],[Descripción]],Tabla10[Descripción],Tabla10[Precio Unitario],0))</f>
        <v>1900</v>
      </c>
      <c r="P82" s="506">
        <f>IF(Tabla1[[#This Row],[Cantidad de Insumos]]="","",Tabla1[[#This Row],[Precio Unitario]]*Tabla1[[#This Row],[Cantidad de Insumos]])</f>
        <v>3800</v>
      </c>
      <c r="Q82" s="506" t="str">
        <f>IF(Tabla1[[#This Row],[Descripción]]="","",_xlfn.XLOOKUP(Tabla1[[#This Row],[Descripción]],Tabla10[Descripción],Tabla10[CODIGO PRESUPUESTARIO],0))</f>
        <v>2.2.3.1.01</v>
      </c>
      <c r="R82" s="507"/>
    </row>
    <row r="83" spans="2:18" ht="41.4" x14ac:dyDescent="0.3">
      <c r="B83" s="190" t="e">
        <f>IF('Formulario PPGR3'!$G83="","",CONCATENATE('Formulario PPGR3'!$C83,".",'Formulario PPGR3'!$D83,".",'Formulario PPGR3'!$E83,".",'Formulario PPGR3'!$F83))</f>
        <v>#REF!</v>
      </c>
      <c r="C83" s="190" t="e">
        <f>IF('Formulario PPGR3'!$G83="","",'Formulario PPGR1'!#REF!)</f>
        <v>#REF!</v>
      </c>
      <c r="D83" s="190" t="e">
        <f>IF('Formulario PPGR3'!$G83="","",'Formulario PPGR1'!#REF!)</f>
        <v>#REF!</v>
      </c>
      <c r="E83" s="190" t="e">
        <f>IF('Formulario PPGR3'!$G83="","",'Formulario PPGR1'!#REF!)</f>
        <v>#REF!</v>
      </c>
      <c r="F83" s="190" t="e">
        <f>IF('Formulario PPGR3'!$G83="","",'Formulario PPGR1'!#REF!)</f>
        <v>#REF!</v>
      </c>
      <c r="G83" s="241" t="s">
        <v>503</v>
      </c>
      <c r="H83" s="503" t="str">
        <f>IF(Tabla1[[#This Row],[Código_Actividad]]="","",_xlfn.XLOOKUP(Tabla1[[#This Row],[Código_Actividad]],Tabla2[Código],Tabla2[Actividades Programables Presupuestables],"",0))</f>
        <v xml:space="preserve">Supervisión al llenado de historia clinica de emergencias, reporte de indicadores y del registro de los pacientes en el libro de emergencias </v>
      </c>
      <c r="I83" s="504">
        <f>IFERROR(VLOOKUP('Formulario PPGR3'!$G83,'Formulario PPGR2'!$H$9:$V$269,15,FALSE),"")</f>
        <v>2</v>
      </c>
      <c r="J83" s="509" t="s">
        <v>1047</v>
      </c>
      <c r="K83" s="507" t="s">
        <v>1056</v>
      </c>
      <c r="L83" s="508" t="s">
        <v>1048</v>
      </c>
      <c r="M83" s="505" t="str">
        <f>IF(Tabla1[[#This Row],[Descripción]]="","",_xlfn.XLOOKUP(Tabla1[[#This Row],[Descripción]],Tabla10[Descripción],Tabla10[Unidad de Medida],"",0))</f>
        <v>galon</v>
      </c>
      <c r="N83" s="295">
        <v>20</v>
      </c>
      <c r="O83" s="506">
        <f>IF(Tabla1[[#This Row],[Descripción]]="","",_xlfn.XLOOKUP(Tabla1[[#This Row],[Descripción]],Tabla10[Descripción],Tabla10[Precio Unitario],0))</f>
        <v>240</v>
      </c>
      <c r="P83" s="506">
        <f>IF(Tabla1[[#This Row],[Cantidad de Insumos]]="","",Tabla1[[#This Row],[Precio Unitario]]*Tabla1[[#This Row],[Cantidad de Insumos]])</f>
        <v>4800</v>
      </c>
      <c r="Q83" s="506" t="str">
        <f>IF(Tabla1[[#This Row],[Descripción]]="","",_xlfn.XLOOKUP(Tabla1[[#This Row],[Descripción]],Tabla10[Descripción],Tabla10[CODIGO PRESUPUESTARIO],0))</f>
        <v>2.3.7.1.02</v>
      </c>
      <c r="R83" s="507"/>
    </row>
    <row r="84" spans="2:18" ht="27.6" x14ac:dyDescent="0.3">
      <c r="B84" s="190" t="e">
        <f>IF('Formulario PPGR3'!$G84="","",CONCATENATE('Formulario PPGR3'!$C84,".",'Formulario PPGR3'!$D84,".",'Formulario PPGR3'!$E84,".",'Formulario PPGR3'!$F84))</f>
        <v>#REF!</v>
      </c>
      <c r="C84" s="190" t="e">
        <f>IF('Formulario PPGR3'!$G84="","",'Formulario PPGR1'!#REF!)</f>
        <v>#REF!</v>
      </c>
      <c r="D84" s="190" t="e">
        <f>IF('Formulario PPGR3'!$G84="","",'Formulario PPGR1'!#REF!)</f>
        <v>#REF!</v>
      </c>
      <c r="E84" s="190" t="e">
        <f>IF('Formulario PPGR3'!$G84="","",'Formulario PPGR1'!#REF!)</f>
        <v>#REF!</v>
      </c>
      <c r="F84" s="190" t="e">
        <f>IF('Formulario PPGR3'!$G84="","",'Formulario PPGR1'!#REF!)</f>
        <v>#REF!</v>
      </c>
      <c r="G84" s="241" t="s">
        <v>505</v>
      </c>
      <c r="H84" s="503" t="str">
        <f>IF(Tabla1[[#This Row],[Código_Actividad]]="","",_xlfn.XLOOKUP(Tabla1[[#This Row],[Código_Actividad]],Tabla2[Código],Tabla2[Actividades Programables Presupuestables],"",0))</f>
        <v xml:space="preserve">Supervisión procedimiento de entrega, recibo y reposicion de carro de paro en salas de emergencias </v>
      </c>
      <c r="I84" s="504">
        <f>IFERROR(VLOOKUP('Formulario PPGR3'!$G84,'Formulario PPGR2'!$H$9:$V$269,15,FALSE),"")</f>
        <v>2</v>
      </c>
      <c r="J84" s="509" t="s">
        <v>1049</v>
      </c>
      <c r="K84" s="507" t="s">
        <v>1057</v>
      </c>
      <c r="L84" s="508" t="s">
        <v>1050</v>
      </c>
      <c r="M84" s="505" t="str">
        <f>IF(Tabla1[[#This Row],[Descripción]]="","",_xlfn.XLOOKUP(Tabla1[[#This Row],[Descripción]],Tabla10[Descripción],Tabla10[Unidad de Medida],"",0))</f>
        <v>Depósito</v>
      </c>
      <c r="N84" s="295">
        <v>2</v>
      </c>
      <c r="O84" s="506">
        <f>IF(Tabla1[[#This Row],[Descripción]]="","",_xlfn.XLOOKUP(Tabla1[[#This Row],[Descripción]],Tabla10[Descripción],Tabla10[Precio Unitario],0))</f>
        <v>1700</v>
      </c>
      <c r="P84" s="506">
        <f>IF(Tabla1[[#This Row],[Cantidad de Insumos]]="","",Tabla1[[#This Row],[Precio Unitario]]*Tabla1[[#This Row],[Cantidad de Insumos]])</f>
        <v>3400</v>
      </c>
      <c r="Q84" s="506" t="str">
        <f>IF(Tabla1[[#This Row],[Descripción]]="","",_xlfn.XLOOKUP(Tabla1[[#This Row],[Descripción]],Tabla10[Descripción],Tabla10[CODIGO PRESUPUESTARIO],0))</f>
        <v>2.2.3.1.01</v>
      </c>
      <c r="R84" s="507"/>
    </row>
    <row r="85" spans="2:18" ht="27.6" x14ac:dyDescent="0.3">
      <c r="B85" s="190" t="e">
        <f>IF('Formulario PPGR3'!$G85="","",CONCATENATE('Formulario PPGR3'!$C85,".",'Formulario PPGR3'!$D85,".",'Formulario PPGR3'!$E85,".",'Formulario PPGR3'!$F85))</f>
        <v>#REF!</v>
      </c>
      <c r="C85" s="190" t="e">
        <f>IF('Formulario PPGR3'!$G85="","",'Formulario PPGR1'!#REF!)</f>
        <v>#REF!</v>
      </c>
      <c r="D85" s="190" t="e">
        <f>IF('Formulario PPGR3'!$G85="","",'Formulario PPGR1'!#REF!)</f>
        <v>#REF!</v>
      </c>
      <c r="E85" s="190" t="e">
        <f>IF('Formulario PPGR3'!$G85="","",'Formulario PPGR1'!#REF!)</f>
        <v>#REF!</v>
      </c>
      <c r="F85" s="190" t="e">
        <f>IF('Formulario PPGR3'!$G85="","",'Formulario PPGR1'!#REF!)</f>
        <v>#REF!</v>
      </c>
      <c r="G85" s="241" t="s">
        <v>505</v>
      </c>
      <c r="H85" s="503" t="str">
        <f>IF(Tabla1[[#This Row],[Código_Actividad]]="","",_xlfn.XLOOKUP(Tabla1[[#This Row],[Código_Actividad]],Tabla2[Código],Tabla2[Actividades Programables Presupuestables],"",0))</f>
        <v xml:space="preserve">Supervisión procedimiento de entrega, recibo y reposicion de carro de paro en salas de emergencias </v>
      </c>
      <c r="I85" s="504">
        <f>IFERROR(VLOOKUP('Formulario PPGR3'!$G85,'Formulario PPGR2'!$H$9:$V$269,15,FALSE),"")</f>
        <v>2</v>
      </c>
      <c r="J85" s="509" t="s">
        <v>1049</v>
      </c>
      <c r="K85" s="507" t="s">
        <v>1057</v>
      </c>
      <c r="L85" s="508" t="s">
        <v>1051</v>
      </c>
      <c r="M85" s="505" t="str">
        <f>IF(Tabla1[[#This Row],[Descripción]]="","",_xlfn.XLOOKUP(Tabla1[[#This Row],[Descripción]],Tabla10[Descripción],Tabla10[Unidad de Medida],"",0))</f>
        <v>Depósito</v>
      </c>
      <c r="N85" s="295">
        <v>2</v>
      </c>
      <c r="O85" s="506">
        <f>IF(Tabla1[[#This Row],[Descripción]]="","",_xlfn.XLOOKUP(Tabla1[[#This Row],[Descripción]],Tabla10[Descripción],Tabla10[Precio Unitario],0))</f>
        <v>1900</v>
      </c>
      <c r="P85" s="506">
        <f>IF(Tabla1[[#This Row],[Cantidad de Insumos]]="","",Tabla1[[#This Row],[Precio Unitario]]*Tabla1[[#This Row],[Cantidad de Insumos]])</f>
        <v>3800</v>
      </c>
      <c r="Q85" s="506" t="str">
        <f>IF(Tabla1[[#This Row],[Descripción]]="","",_xlfn.XLOOKUP(Tabla1[[#This Row],[Descripción]],Tabla10[Descripción],Tabla10[CODIGO PRESUPUESTARIO],0))</f>
        <v>2.2.3.1.01</v>
      </c>
      <c r="R85" s="507"/>
    </row>
    <row r="86" spans="2:18" ht="27.6" x14ac:dyDescent="0.3">
      <c r="B86" s="190" t="e">
        <f>IF('Formulario PPGR3'!$G86="","",CONCATENATE('Formulario PPGR3'!$C86,".",'Formulario PPGR3'!$D86,".",'Formulario PPGR3'!$E86,".",'Formulario PPGR3'!$F86))</f>
        <v>#REF!</v>
      </c>
      <c r="C86" s="190" t="e">
        <f>IF('Formulario PPGR3'!$G86="","",'Formulario PPGR1'!#REF!)</f>
        <v>#REF!</v>
      </c>
      <c r="D86" s="190" t="e">
        <f>IF('Formulario PPGR3'!$G86="","",'Formulario PPGR1'!#REF!)</f>
        <v>#REF!</v>
      </c>
      <c r="E86" s="190" t="e">
        <f>IF('Formulario PPGR3'!$G86="","",'Formulario PPGR1'!#REF!)</f>
        <v>#REF!</v>
      </c>
      <c r="F86" s="190" t="e">
        <f>IF('Formulario PPGR3'!$G86="","",'Formulario PPGR1'!#REF!)</f>
        <v>#REF!</v>
      </c>
      <c r="G86" s="241" t="s">
        <v>505</v>
      </c>
      <c r="H86" s="503" t="str">
        <f>IF(Tabla1[[#This Row],[Código_Actividad]]="","",_xlfn.XLOOKUP(Tabla1[[#This Row],[Código_Actividad]],Tabla2[Código],Tabla2[Actividades Programables Presupuestables],"",0))</f>
        <v xml:space="preserve">Supervisión procedimiento de entrega, recibo y reposicion de carro de paro en salas de emergencias </v>
      </c>
      <c r="I86" s="504">
        <f>IFERROR(VLOOKUP('Formulario PPGR3'!$G86,'Formulario PPGR2'!$H$9:$V$269,15,FALSE),"")</f>
        <v>2</v>
      </c>
      <c r="J86" s="509" t="s">
        <v>1047</v>
      </c>
      <c r="K86" s="507" t="s">
        <v>1056</v>
      </c>
      <c r="L86" s="508" t="s">
        <v>1048</v>
      </c>
      <c r="M86" s="505" t="str">
        <f>IF(Tabla1[[#This Row],[Descripción]]="","",_xlfn.XLOOKUP(Tabla1[[#This Row],[Descripción]],Tabla10[Descripción],Tabla10[Unidad de Medida],"",0))</f>
        <v>galon</v>
      </c>
      <c r="N86" s="295">
        <v>20</v>
      </c>
      <c r="O86" s="506">
        <f>IF(Tabla1[[#This Row],[Descripción]]="","",_xlfn.XLOOKUP(Tabla1[[#This Row],[Descripción]],Tabla10[Descripción],Tabla10[Precio Unitario],0))</f>
        <v>240</v>
      </c>
      <c r="P86" s="506">
        <f>IF(Tabla1[[#This Row],[Cantidad de Insumos]]="","",Tabla1[[#This Row],[Precio Unitario]]*Tabla1[[#This Row],[Cantidad de Insumos]])</f>
        <v>4800</v>
      </c>
      <c r="Q86" s="506" t="str">
        <f>IF(Tabla1[[#This Row],[Descripción]]="","",_xlfn.XLOOKUP(Tabla1[[#This Row],[Descripción]],Tabla10[Descripción],Tabla10[CODIGO PRESUPUESTARIO],0))</f>
        <v>2.3.7.1.02</v>
      </c>
      <c r="R86" s="507"/>
    </row>
    <row r="87" spans="2:18" ht="41.4" x14ac:dyDescent="0.3">
      <c r="B87" s="190" t="e">
        <f>IF('Formulario PPGR3'!$G87="","",CONCATENATE('Formulario PPGR3'!$C87,".",'Formulario PPGR3'!$D87,".",'Formulario PPGR3'!$E87,".",'Formulario PPGR3'!$F87))</f>
        <v>#REF!</v>
      </c>
      <c r="C87" s="190" t="e">
        <f>IF('Formulario PPGR3'!$G87="","",'Formulario PPGR1'!#REF!)</f>
        <v>#REF!</v>
      </c>
      <c r="D87" s="190" t="e">
        <f>IF('Formulario PPGR3'!$G87="","",'Formulario PPGR1'!#REF!)</f>
        <v>#REF!</v>
      </c>
      <c r="E87" s="190" t="e">
        <f>IF('Formulario PPGR3'!$G87="","",'Formulario PPGR1'!#REF!)</f>
        <v>#REF!</v>
      </c>
      <c r="F87" s="190" t="e">
        <f>IF('Formulario PPGR3'!$G87="","",'Formulario PPGR1'!#REF!)</f>
        <v>#REF!</v>
      </c>
      <c r="G87" s="241" t="s">
        <v>511</v>
      </c>
      <c r="H87" s="503" t="str">
        <f>IF(Tabla1[[#This Row],[Código_Actividad]]="","",_xlfn.XLOOKUP(Tabla1[[#This Row],[Código_Actividad]],Tabla2[Código],Tabla2[Actividades Programables Presupuestables],"",0))</f>
        <v>Seguimiento a la elaboración y/o actualización de los Planes de Emergencias de Salud y Desastres Naturales ORS y CEAS</v>
      </c>
      <c r="I87" s="504">
        <f>IFERROR(VLOOKUP('Formulario PPGR3'!$G87,'Formulario PPGR2'!$H$9:$V$269,15,FALSE),"")</f>
        <v>1</v>
      </c>
      <c r="J87" s="509" t="s">
        <v>1052</v>
      </c>
      <c r="K87" s="507" t="s">
        <v>1054</v>
      </c>
      <c r="L87" s="508" t="s">
        <v>1063</v>
      </c>
      <c r="M87" s="505" t="str">
        <f>IF(Tabla1[[#This Row],[Descripción]]="","",_xlfn.XLOOKUP(Tabla1[[#This Row],[Descripción]],Tabla10[Descripción],Tabla10[Unidad de Medida],"",0))</f>
        <v>unidad</v>
      </c>
      <c r="N87" s="295">
        <v>1</v>
      </c>
      <c r="O87" s="506">
        <f>IF(Tabla1[[#This Row],[Descripción]]="","",_xlfn.XLOOKUP(Tabla1[[#This Row],[Descripción]],Tabla10[Descripción],Tabla10[Precio Unitario],0))</f>
        <v>12537.5</v>
      </c>
      <c r="P87" s="506">
        <f>IF(Tabla1[[#This Row],[Cantidad de Insumos]]="","",Tabla1[[#This Row],[Precio Unitario]]*Tabla1[[#This Row],[Cantidad de Insumos]])</f>
        <v>12537.5</v>
      </c>
      <c r="Q87" s="506" t="str">
        <f>IF(Tabla1[[#This Row],[Descripción]]="","",_xlfn.XLOOKUP(Tabla1[[#This Row],[Descripción]],Tabla10[Descripción],Tabla10[CODIGO PRESUPUESTARIO],0))</f>
        <v>2.3.1.1.01</v>
      </c>
      <c r="R87" s="507"/>
    </row>
    <row r="88" spans="2:18" ht="41.4" x14ac:dyDescent="0.3">
      <c r="B88" s="190" t="e">
        <f>IF('Formulario PPGR3'!$G88="","",CONCATENATE('Formulario PPGR3'!$C88,".",'Formulario PPGR3'!$D88,".",'Formulario PPGR3'!$E88,".",'Formulario PPGR3'!$F88))</f>
        <v>#REF!</v>
      </c>
      <c r="C88" s="190" t="e">
        <f>IF('Formulario PPGR3'!$G88="","",'Formulario PPGR1'!#REF!)</f>
        <v>#REF!</v>
      </c>
      <c r="D88" s="190" t="e">
        <f>IF('Formulario PPGR3'!$G88="","",'Formulario PPGR1'!#REF!)</f>
        <v>#REF!</v>
      </c>
      <c r="E88" s="190" t="e">
        <f>IF('Formulario PPGR3'!$G88="","",'Formulario PPGR1'!#REF!)</f>
        <v>#REF!</v>
      </c>
      <c r="F88" s="190" t="e">
        <f>IF('Formulario PPGR3'!$G88="","",'Formulario PPGR1'!#REF!)</f>
        <v>#REF!</v>
      </c>
      <c r="G88" s="241" t="s">
        <v>516</v>
      </c>
      <c r="H88" s="503" t="str">
        <f>IF(Tabla1[[#This Row],[Código_Actividad]]="","",_xlfn.XLOOKUP(Tabla1[[#This Row],[Código_Actividad]],Tabla2[Código],Tabla2[Actividades Programables Presupuestables],"",0))</f>
        <v xml:space="preserve">Reunión de coordinación de Operativo Feriado Navidad y Año Nuevo </v>
      </c>
      <c r="I88" s="504">
        <f>IFERROR(VLOOKUP('Formulario PPGR3'!$G88,'Formulario PPGR2'!$H$9:$V$269,15,FALSE),"")</f>
        <v>1</v>
      </c>
      <c r="J88" s="509" t="s">
        <v>1052</v>
      </c>
      <c r="K88" s="507" t="s">
        <v>1054</v>
      </c>
      <c r="L88" s="508" t="s">
        <v>1063</v>
      </c>
      <c r="M88" s="505" t="str">
        <f>IF(Tabla1[[#This Row],[Descripción]]="","",_xlfn.XLOOKUP(Tabla1[[#This Row],[Descripción]],Tabla10[Descripción],Tabla10[Unidad de Medida],"",0))</f>
        <v>unidad</v>
      </c>
      <c r="N88" s="295">
        <v>1</v>
      </c>
      <c r="O88" s="506">
        <f>IF(Tabla1[[#This Row],[Descripción]]="","",_xlfn.XLOOKUP(Tabla1[[#This Row],[Descripción]],Tabla10[Descripción],Tabla10[Precio Unitario],0))</f>
        <v>12537.5</v>
      </c>
      <c r="P88" s="506">
        <f>IF(Tabla1[[#This Row],[Cantidad de Insumos]]="","",Tabla1[[#This Row],[Precio Unitario]]*Tabla1[[#This Row],[Cantidad de Insumos]])</f>
        <v>12537.5</v>
      </c>
      <c r="Q88" s="506" t="str">
        <f>IF(Tabla1[[#This Row],[Descripción]]="","",_xlfn.XLOOKUP(Tabla1[[#This Row],[Descripción]],Tabla10[Descripción],Tabla10[CODIGO PRESUPUESTARIO],0))</f>
        <v>2.3.1.1.01</v>
      </c>
      <c r="R88" s="507"/>
    </row>
    <row r="89" spans="2:18" ht="41.4" x14ac:dyDescent="0.3">
      <c r="B89" s="190" t="e">
        <f>IF('Formulario PPGR3'!$G89="","",CONCATENATE('Formulario PPGR3'!$C89,".",'Formulario PPGR3'!$D89,".",'Formulario PPGR3'!$E89,".",'Formulario PPGR3'!$F89))</f>
        <v>#REF!</v>
      </c>
      <c r="C89" s="190" t="e">
        <f>IF('Formulario PPGR3'!$G89="","",'Formulario PPGR1'!#REF!)</f>
        <v>#REF!</v>
      </c>
      <c r="D89" s="190" t="e">
        <f>IF('Formulario PPGR3'!$G89="","",'Formulario PPGR1'!#REF!)</f>
        <v>#REF!</v>
      </c>
      <c r="E89" s="190" t="e">
        <f>IF('Formulario PPGR3'!$G89="","",'Formulario PPGR1'!#REF!)</f>
        <v>#REF!</v>
      </c>
      <c r="F89" s="190" t="e">
        <f>IF('Formulario PPGR3'!$G89="","",'Formulario PPGR1'!#REF!)</f>
        <v>#REF!</v>
      </c>
      <c r="G89" s="241" t="s">
        <v>520</v>
      </c>
      <c r="H89" s="503" t="str">
        <f>IF(Tabla1[[#This Row],[Código_Actividad]]="","",_xlfn.XLOOKUP(Tabla1[[#This Row],[Código_Actividad]],Tabla2[Código],Tabla2[Actividades Programables Presupuestables],"",0))</f>
        <v>Reunion coordinación  preparativos y pespuesta a Temporada Ciclónica y Eventos de Salud Pública consecuentes</v>
      </c>
      <c r="I89" s="504">
        <f>IFERROR(VLOOKUP('Formulario PPGR3'!$G89,'Formulario PPGR2'!$H$9:$V$269,15,FALSE),"")</f>
        <v>1</v>
      </c>
      <c r="J89" s="509" t="s">
        <v>1052</v>
      </c>
      <c r="K89" s="507" t="s">
        <v>1054</v>
      </c>
      <c r="L89" s="508" t="s">
        <v>1063</v>
      </c>
      <c r="M89" s="505" t="str">
        <f>IF(Tabla1[[#This Row],[Descripción]]="","",_xlfn.XLOOKUP(Tabla1[[#This Row],[Descripción]],Tabla10[Descripción],Tabla10[Unidad de Medida],"",0))</f>
        <v>unidad</v>
      </c>
      <c r="N89" s="295">
        <v>1</v>
      </c>
      <c r="O89" s="506">
        <f>IF(Tabla1[[#This Row],[Descripción]]="","",_xlfn.XLOOKUP(Tabla1[[#This Row],[Descripción]],Tabla10[Descripción],Tabla10[Precio Unitario],0))</f>
        <v>12537.5</v>
      </c>
      <c r="P89" s="506">
        <f>IF(Tabla1[[#This Row],[Cantidad de Insumos]]="","",Tabla1[[#This Row],[Precio Unitario]]*Tabla1[[#This Row],[Cantidad de Insumos]])</f>
        <v>12537.5</v>
      </c>
      <c r="Q89" s="506" t="str">
        <f>IF(Tabla1[[#This Row],[Descripción]]="","",_xlfn.XLOOKUP(Tabla1[[#This Row],[Descripción]],Tabla10[Descripción],Tabla10[CODIGO PRESUPUESTARIO],0))</f>
        <v>2.3.1.1.01</v>
      </c>
      <c r="R89" s="507"/>
    </row>
    <row r="90" spans="2:18" ht="41.4" x14ac:dyDescent="0.3">
      <c r="B90" s="190" t="e">
        <f>IF('Formulario PPGR3'!$G90="","",CONCATENATE('Formulario PPGR3'!$C90,".",'Formulario PPGR3'!$D90,".",'Formulario PPGR3'!$E90,".",'Formulario PPGR3'!$F90))</f>
        <v>#REF!</v>
      </c>
      <c r="C90" s="190" t="e">
        <f>IF('Formulario PPGR3'!$G90="","",'Formulario PPGR1'!#REF!)</f>
        <v>#REF!</v>
      </c>
      <c r="D90" s="190" t="e">
        <f>IF('Formulario PPGR3'!$G90="","",'Formulario PPGR1'!#REF!)</f>
        <v>#REF!</v>
      </c>
      <c r="E90" s="190" t="e">
        <f>IF('Formulario PPGR3'!$G90="","",'Formulario PPGR1'!#REF!)</f>
        <v>#REF!</v>
      </c>
      <c r="F90" s="190" t="e">
        <f>IF('Formulario PPGR3'!$G90="","",'Formulario PPGR1'!#REF!)</f>
        <v>#REF!</v>
      </c>
      <c r="G90" s="241" t="s">
        <v>522</v>
      </c>
      <c r="H90" s="503" t="str">
        <f>IF(Tabla1[[#This Row],[Código_Actividad]]="","",_xlfn.XLOOKUP(Tabla1[[#This Row],[Código_Actividad]],Tabla2[Código],Tabla2[Actividades Programables Presupuestables],"",0))</f>
        <v>Reunión de análisis situacional de salud pública y desastres naturales de su demarcación</v>
      </c>
      <c r="I90" s="504">
        <f>IFERROR(VLOOKUP('Formulario PPGR3'!$G90,'Formulario PPGR2'!$H$9:$V$269,15,FALSE),"")</f>
        <v>1</v>
      </c>
      <c r="J90" s="509" t="s">
        <v>1052</v>
      </c>
      <c r="K90" s="507" t="s">
        <v>1054</v>
      </c>
      <c r="L90" s="508" t="s">
        <v>1063</v>
      </c>
      <c r="M90" s="505" t="str">
        <f>IF(Tabla1[[#This Row],[Descripción]]="","",_xlfn.XLOOKUP(Tabla1[[#This Row],[Descripción]],Tabla10[Descripción],Tabla10[Unidad de Medida],"",0))</f>
        <v>unidad</v>
      </c>
      <c r="N90" s="295">
        <v>1</v>
      </c>
      <c r="O90" s="506">
        <f>IF(Tabla1[[#This Row],[Descripción]]="","",_xlfn.XLOOKUP(Tabla1[[#This Row],[Descripción]],Tabla10[Descripción],Tabla10[Precio Unitario],0))</f>
        <v>12537.5</v>
      </c>
      <c r="P90" s="506">
        <f>IF(Tabla1[[#This Row],[Cantidad de Insumos]]="","",Tabla1[[#This Row],[Precio Unitario]]*Tabla1[[#This Row],[Cantidad de Insumos]])</f>
        <v>12537.5</v>
      </c>
      <c r="Q90" s="506" t="str">
        <f>IF(Tabla1[[#This Row],[Descripción]]="","",_xlfn.XLOOKUP(Tabla1[[#This Row],[Descripción]],Tabla10[Descripción],Tabla10[CODIGO PRESUPUESTARIO],0))</f>
        <v>2.3.1.1.01</v>
      </c>
      <c r="R90" s="507"/>
    </row>
    <row r="91" spans="2:18" x14ac:dyDescent="0.3">
      <c r="B91" s="190" t="e">
        <f>IF('Formulario PPGR3'!$G91="","",CONCATENATE('Formulario PPGR3'!$C91,".",'Formulario PPGR3'!$D91,".",'Formulario PPGR3'!$E91,".",'Formulario PPGR3'!$F91))</f>
        <v>#REF!</v>
      </c>
      <c r="C91" s="190" t="e">
        <f>IF('Formulario PPGR3'!$G91="","",'Formulario PPGR1'!#REF!)</f>
        <v>#REF!</v>
      </c>
      <c r="D91" s="190" t="e">
        <f>IF('Formulario PPGR3'!$G91="","",'Formulario PPGR1'!#REF!)</f>
        <v>#REF!</v>
      </c>
      <c r="E91" s="190" t="e">
        <f>IF('Formulario PPGR3'!$G91="","",'Formulario PPGR1'!#REF!)</f>
        <v>#REF!</v>
      </c>
      <c r="F91" s="190" t="e">
        <f>IF('Formulario PPGR3'!$G91="","",'Formulario PPGR1'!#REF!)</f>
        <v>#REF!</v>
      </c>
      <c r="G91" s="241" t="s">
        <v>652</v>
      </c>
      <c r="H91" s="503" t="str">
        <f>IF(Tabla1[[#This Row],[Código_Actividad]]="","",_xlfn.XLOOKUP(Tabla1[[#This Row],[Código_Actividad]],Tabla2[Código],Tabla2[Actividades Programables Presupuestables],"",0))</f>
        <v>Auditorias de calidad del dato en los EES (PNA y CEAS)</v>
      </c>
      <c r="I91" s="504">
        <f>IFERROR(VLOOKUP('Formulario PPGR3'!$G91,'Formulario PPGR2'!$H$9:$V$269,15,FALSE),"")</f>
        <v>12</v>
      </c>
      <c r="J91" s="509" t="s">
        <v>1049</v>
      </c>
      <c r="K91" s="507" t="s">
        <v>1057</v>
      </c>
      <c r="L91" s="508" t="s">
        <v>1050</v>
      </c>
      <c r="M91" s="505" t="str">
        <f>IF(Tabla1[[#This Row],[Descripción]]="","",_xlfn.XLOOKUP(Tabla1[[#This Row],[Descripción]],Tabla10[Descripción],Tabla10[Unidad de Medida],"",0))</f>
        <v>Depósito</v>
      </c>
      <c r="N91" s="295">
        <v>64</v>
      </c>
      <c r="O91" s="506">
        <f>IF(Tabla1[[#This Row],[Descripción]]="","",_xlfn.XLOOKUP(Tabla1[[#This Row],[Descripción]],Tabla10[Descripción],Tabla10[Precio Unitario],0))</f>
        <v>1700</v>
      </c>
      <c r="P91" s="506">
        <f>IF(Tabla1[[#This Row],[Cantidad de Insumos]]="","",Tabla1[[#This Row],[Precio Unitario]]*Tabla1[[#This Row],[Cantidad de Insumos]])</f>
        <v>108800</v>
      </c>
      <c r="Q91" s="506" t="str">
        <f>IF(Tabla1[[#This Row],[Descripción]]="","",_xlfn.XLOOKUP(Tabla1[[#This Row],[Descripción]],Tabla10[Descripción],Tabla10[CODIGO PRESUPUESTARIO],0))</f>
        <v>2.2.3.1.01</v>
      </c>
      <c r="R91" s="507"/>
    </row>
    <row r="92" spans="2:18" x14ac:dyDescent="0.3">
      <c r="B92" s="190" t="e">
        <f>IF('Formulario PPGR3'!$G92="","",CONCATENATE('Formulario PPGR3'!$C92,".",'Formulario PPGR3'!$D92,".",'Formulario PPGR3'!$E92,".",'Formulario PPGR3'!$F92))</f>
        <v>#REF!</v>
      </c>
      <c r="C92" s="190" t="e">
        <f>IF('Formulario PPGR3'!$G92="","",'Formulario PPGR1'!#REF!)</f>
        <v>#REF!</v>
      </c>
      <c r="D92" s="190" t="e">
        <f>IF('Formulario PPGR3'!$G92="","",'Formulario PPGR1'!#REF!)</f>
        <v>#REF!</v>
      </c>
      <c r="E92" s="190" t="e">
        <f>IF('Formulario PPGR3'!$G92="","",'Formulario PPGR1'!#REF!)</f>
        <v>#REF!</v>
      </c>
      <c r="F92" s="190" t="e">
        <f>IF('Formulario PPGR3'!$G92="","",'Formulario PPGR1'!#REF!)</f>
        <v>#REF!</v>
      </c>
      <c r="G92" s="241" t="s">
        <v>652</v>
      </c>
      <c r="H92" s="503" t="str">
        <f>IF(Tabla1[[#This Row],[Código_Actividad]]="","",_xlfn.XLOOKUP(Tabla1[[#This Row],[Código_Actividad]],Tabla2[Código],Tabla2[Actividades Programables Presupuestables],"",0))</f>
        <v>Auditorias de calidad del dato en los EES (PNA y CEAS)</v>
      </c>
      <c r="I92" s="504">
        <f>IFERROR(VLOOKUP('Formulario PPGR3'!$G92,'Formulario PPGR2'!$H$9:$V$269,15,FALSE),"")</f>
        <v>12</v>
      </c>
      <c r="J92" s="509" t="s">
        <v>1049</v>
      </c>
      <c r="K92" s="507" t="s">
        <v>1057</v>
      </c>
      <c r="L92" s="508" t="s">
        <v>1051</v>
      </c>
      <c r="M92" s="505" t="str">
        <f>IF(Tabla1[[#This Row],[Descripción]]="","",_xlfn.XLOOKUP(Tabla1[[#This Row],[Descripción]],Tabla10[Descripción],Tabla10[Unidad de Medida],"",0))</f>
        <v>Depósito</v>
      </c>
      <c r="N92" s="295">
        <v>64</v>
      </c>
      <c r="O92" s="506">
        <f>IF(Tabla1[[#This Row],[Descripción]]="","",_xlfn.XLOOKUP(Tabla1[[#This Row],[Descripción]],Tabla10[Descripción],Tabla10[Precio Unitario],0))</f>
        <v>1900</v>
      </c>
      <c r="P92" s="506">
        <f>IF(Tabla1[[#This Row],[Cantidad de Insumos]]="","",Tabla1[[#This Row],[Precio Unitario]]*Tabla1[[#This Row],[Cantidad de Insumos]])</f>
        <v>121600</v>
      </c>
      <c r="Q92" s="506" t="str">
        <f>IF(Tabla1[[#This Row],[Descripción]]="","",_xlfn.XLOOKUP(Tabla1[[#This Row],[Descripción]],Tabla10[Descripción],Tabla10[CODIGO PRESUPUESTARIO],0))</f>
        <v>2.2.3.1.01</v>
      </c>
      <c r="R92" s="507"/>
    </row>
    <row r="93" spans="2:18" x14ac:dyDescent="0.3">
      <c r="B93" s="190" t="e">
        <f>IF('Formulario PPGR3'!$G93="","",CONCATENATE('Formulario PPGR3'!$C93,".",'Formulario PPGR3'!$D93,".",'Formulario PPGR3'!$E93,".",'Formulario PPGR3'!$F93))</f>
        <v>#REF!</v>
      </c>
      <c r="C93" s="190" t="e">
        <f>IF('Formulario PPGR3'!$G93="","",'Formulario PPGR1'!#REF!)</f>
        <v>#REF!</v>
      </c>
      <c r="D93" s="190" t="e">
        <f>IF('Formulario PPGR3'!$G93="","",'Formulario PPGR1'!#REF!)</f>
        <v>#REF!</v>
      </c>
      <c r="E93" s="190" t="e">
        <f>IF('Formulario PPGR3'!$G93="","",'Formulario PPGR1'!#REF!)</f>
        <v>#REF!</v>
      </c>
      <c r="F93" s="190" t="e">
        <f>IF('Formulario PPGR3'!$G93="","",'Formulario PPGR1'!#REF!)</f>
        <v>#REF!</v>
      </c>
      <c r="G93" s="241" t="s">
        <v>652</v>
      </c>
      <c r="H93" s="503" t="str">
        <f>IF(Tabla1[[#This Row],[Código_Actividad]]="","",_xlfn.XLOOKUP(Tabla1[[#This Row],[Código_Actividad]],Tabla2[Código],Tabla2[Actividades Programables Presupuestables],"",0))</f>
        <v>Auditorias de calidad del dato en los EES (PNA y CEAS)</v>
      </c>
      <c r="I93" s="504">
        <f>IFERROR(VLOOKUP('Formulario PPGR3'!$G93,'Formulario PPGR2'!$H$9:$V$269,15,FALSE),"")</f>
        <v>12</v>
      </c>
      <c r="J93" s="509" t="s">
        <v>1047</v>
      </c>
      <c r="K93" s="507" t="s">
        <v>1056</v>
      </c>
      <c r="L93" s="508" t="s">
        <v>1048</v>
      </c>
      <c r="M93" s="505" t="str">
        <f>IF(Tabla1[[#This Row],[Descripción]]="","",_xlfn.XLOOKUP(Tabla1[[#This Row],[Descripción]],Tabla10[Descripción],Tabla10[Unidad de Medida],"",0))</f>
        <v>galon</v>
      </c>
      <c r="N93" s="295">
        <v>200</v>
      </c>
      <c r="O93" s="506">
        <f>IF(Tabla1[[#This Row],[Descripción]]="","",_xlfn.XLOOKUP(Tabla1[[#This Row],[Descripción]],Tabla10[Descripción],Tabla10[Precio Unitario],0))</f>
        <v>240</v>
      </c>
      <c r="P93" s="506">
        <f>IF(Tabla1[[#This Row],[Cantidad de Insumos]]="","",Tabla1[[#This Row],[Precio Unitario]]*Tabla1[[#This Row],[Cantidad de Insumos]])</f>
        <v>48000</v>
      </c>
      <c r="Q93" s="506" t="str">
        <f>IF(Tabla1[[#This Row],[Descripción]]="","",_xlfn.XLOOKUP(Tabla1[[#This Row],[Descripción]],Tabla10[Descripción],Tabla10[CODIGO PRESUPUESTARIO],0))</f>
        <v>2.3.7.1.02</v>
      </c>
      <c r="R93" s="507"/>
    </row>
    <row r="94" spans="2:18" ht="41.4" x14ac:dyDescent="0.3">
      <c r="B94" s="190" t="e">
        <f>IF('Formulario PPGR3'!$G94="","",CONCATENATE('Formulario PPGR3'!$C94,".",'Formulario PPGR3'!$D94,".",'Formulario PPGR3'!$E94,".",'Formulario PPGR3'!$F94))</f>
        <v>#REF!</v>
      </c>
      <c r="C94" s="190" t="e">
        <f>IF('Formulario PPGR3'!$G94="","",'Formulario PPGR1'!#REF!)</f>
        <v>#REF!</v>
      </c>
      <c r="D94" s="190" t="e">
        <f>IF('Formulario PPGR3'!$G94="","",'Formulario PPGR1'!#REF!)</f>
        <v>#REF!</v>
      </c>
      <c r="E94" s="190" t="e">
        <f>IF('Formulario PPGR3'!$G94="","",'Formulario PPGR1'!#REF!)</f>
        <v>#REF!</v>
      </c>
      <c r="F94" s="190" t="e">
        <f>IF('Formulario PPGR3'!$G94="","",'Formulario PPGR1'!#REF!)</f>
        <v>#REF!</v>
      </c>
      <c r="G94" s="241" t="s">
        <v>654</v>
      </c>
      <c r="H94" s="503" t="str">
        <f>IF(Tabla1[[#This Row],[Código_Actividad]]="","",_xlfn.XLOOKUP(Tabla1[[#This Row],[Código_Actividad]],Tabla2[Código],Tabla2[Actividades Programables Presupuestables],"",0))</f>
        <v>Reunión de socialización de los informes de calidad del dato con el personal de  estadistica de los EES</v>
      </c>
      <c r="I94" s="504">
        <f>IFERROR(VLOOKUP('Formulario PPGR3'!$G94,'Formulario PPGR2'!$H$9:$V$269,15,FALSE),"")</f>
        <v>3</v>
      </c>
      <c r="J94" s="509" t="s">
        <v>1052</v>
      </c>
      <c r="K94" s="507" t="str">
        <f>IF(Tabla1[[#This Row],[Insumos]]="","",_xlfn.XLOOKUP(Tabla1[[#This Row],[Insumos]],Tabla10[Insumo],Tabla10[InsumoAbrev],"",0))</f>
        <v>lsAlimentosyBebidas</v>
      </c>
      <c r="L94" s="508" t="s">
        <v>1062</v>
      </c>
      <c r="M94" s="505" t="str">
        <f>IF(Tabla1[[#This Row],[Descripción]]="","",_xlfn.XLOOKUP(Tabla1[[#This Row],[Descripción]],Tabla10[Descripción],Tabla10[Unidad de Medida],"",0))</f>
        <v>unidad</v>
      </c>
      <c r="N94" s="295">
        <v>3</v>
      </c>
      <c r="O94" s="506">
        <f>IF(Tabla1[[#This Row],[Descripción]]="","",_xlfn.XLOOKUP(Tabla1[[#This Row],[Descripción]],Tabla10[Descripción],Tabla10[Precio Unitario],0))</f>
        <v>12626</v>
      </c>
      <c r="P94" s="506">
        <f>IF(Tabla1[[#This Row],[Cantidad de Insumos]]="","",Tabla1[[#This Row],[Precio Unitario]]*Tabla1[[#This Row],[Cantidad de Insumos]])</f>
        <v>37878</v>
      </c>
      <c r="Q94" s="506" t="str">
        <f>IF(Tabla1[[#This Row],[Descripción]]="","",_xlfn.XLOOKUP(Tabla1[[#This Row],[Descripción]],Tabla10[Descripción],Tabla10[CODIGO PRESUPUESTARIO],0))</f>
        <v>2.3.1.1.01</v>
      </c>
      <c r="R94" s="507"/>
    </row>
    <row r="95" spans="2:18" ht="41.4" x14ac:dyDescent="0.3">
      <c r="B95" s="190" t="e">
        <f>IF('Formulario PPGR3'!$G95="","",CONCATENATE('Formulario PPGR3'!$C95,".",'Formulario PPGR3'!$D95,".",'Formulario PPGR3'!$E95,".",'Formulario PPGR3'!$F95))</f>
        <v>#REF!</v>
      </c>
      <c r="C95" s="190" t="e">
        <f>IF('Formulario PPGR3'!$G95="","",'Formulario PPGR1'!#REF!)</f>
        <v>#REF!</v>
      </c>
      <c r="D95" s="190" t="e">
        <f>IF('Formulario PPGR3'!$G95="","",'Formulario PPGR1'!#REF!)</f>
        <v>#REF!</v>
      </c>
      <c r="E95" s="190" t="e">
        <f>IF('Formulario PPGR3'!$G95="","",'Formulario PPGR1'!#REF!)</f>
        <v>#REF!</v>
      </c>
      <c r="F95" s="190" t="e">
        <f>IF('Formulario PPGR3'!$G95="","",'Formulario PPGR1'!#REF!)</f>
        <v>#REF!</v>
      </c>
      <c r="G95" s="241" t="s">
        <v>654</v>
      </c>
      <c r="H95" s="503" t="str">
        <f>IF(Tabla1[[#This Row],[Código_Actividad]]="","",_xlfn.XLOOKUP(Tabla1[[#This Row],[Código_Actividad]],Tabla2[Código],Tabla2[Actividades Programables Presupuestables],"",0))</f>
        <v>Reunión de socialización de los informes de calidad del dato con el personal de  estadistica de los EES</v>
      </c>
      <c r="I95" s="504">
        <f>IFERROR(VLOOKUP('Formulario PPGR3'!$G95,'Formulario PPGR2'!$H$9:$V$269,15,FALSE),"")</f>
        <v>3</v>
      </c>
      <c r="J95" s="509" t="s">
        <v>1052</v>
      </c>
      <c r="K95" s="507" t="str">
        <f>IF(Tabla1[[#This Row],[Insumos]]="","",_xlfn.XLOOKUP(Tabla1[[#This Row],[Insumos]],Tabla10[Insumo],Tabla10[InsumoAbrev],"",0))</f>
        <v>lsAlimentosyBebidas</v>
      </c>
      <c r="L95" s="508" t="s">
        <v>1063</v>
      </c>
      <c r="M95" s="505" t="str">
        <f>IF(Tabla1[[#This Row],[Descripción]]="","",_xlfn.XLOOKUP(Tabla1[[#This Row],[Descripción]],Tabla10[Descripción],Tabla10[Unidad de Medida],"",0))</f>
        <v>unidad</v>
      </c>
      <c r="N95" s="295">
        <v>3</v>
      </c>
      <c r="O95" s="506">
        <f>IF(Tabla1[[#This Row],[Descripción]]="","",_xlfn.XLOOKUP(Tabla1[[#This Row],[Descripción]],Tabla10[Descripción],Tabla10[Precio Unitario],0))</f>
        <v>12537.5</v>
      </c>
      <c r="P95" s="506">
        <f>IF(Tabla1[[#This Row],[Cantidad de Insumos]]="","",Tabla1[[#This Row],[Precio Unitario]]*Tabla1[[#This Row],[Cantidad de Insumos]])</f>
        <v>37612.5</v>
      </c>
      <c r="Q95" s="506" t="str">
        <f>IF(Tabla1[[#This Row],[Descripción]]="","",_xlfn.XLOOKUP(Tabla1[[#This Row],[Descripción]],Tabla10[Descripción],Tabla10[CODIGO PRESUPUESTARIO],0))</f>
        <v>2.3.1.1.01</v>
      </c>
      <c r="R95" s="507"/>
    </row>
    <row r="96" spans="2:18" ht="41.4" x14ac:dyDescent="0.3">
      <c r="B96" s="190" t="e">
        <f>IF('Formulario PPGR3'!$G96="","",CONCATENATE('Formulario PPGR3'!$C96,".",'Formulario PPGR3'!$D96,".",'Formulario PPGR3'!$E96,".",'Formulario PPGR3'!$F96))</f>
        <v>#REF!</v>
      </c>
      <c r="C96" s="190" t="e">
        <f>IF('Formulario PPGR3'!$G96="","",'Formulario PPGR1'!#REF!)</f>
        <v>#REF!</v>
      </c>
      <c r="D96" s="190" t="e">
        <f>IF('Formulario PPGR3'!$G96="","",'Formulario PPGR1'!#REF!)</f>
        <v>#REF!</v>
      </c>
      <c r="E96" s="190" t="e">
        <f>IF('Formulario PPGR3'!$G96="","",'Formulario PPGR1'!#REF!)</f>
        <v>#REF!</v>
      </c>
      <c r="F96" s="190" t="e">
        <f>IF('Formulario PPGR3'!$G96="","",'Formulario PPGR1'!#REF!)</f>
        <v>#REF!</v>
      </c>
      <c r="G96" s="241" t="s">
        <v>524</v>
      </c>
      <c r="H96" s="503" t="str">
        <f>IF(Tabla1[[#This Row],[Código_Actividad]]="","",_xlfn.XLOOKUP(Tabla1[[#This Row],[Código_Actividad]],Tabla2[Código],Tabla2[Actividades Programables Presupuestables],"",0))</f>
        <v>Supervisión de la aplicación del carnet de cita en los EES (PNA y NE) en los programas de materno infantil y adolescentes</v>
      </c>
      <c r="I96" s="504">
        <f>IFERROR(VLOOKUP('Formulario PPGR3'!$G96,'Formulario PPGR2'!$H$9:$V$269,15,FALSE),"")</f>
        <v>2</v>
      </c>
      <c r="J96" s="509" t="s">
        <v>1049</v>
      </c>
      <c r="K96" s="507" t="s">
        <v>1057</v>
      </c>
      <c r="L96" s="508" t="s">
        <v>1050</v>
      </c>
      <c r="M96" s="505" t="str">
        <f>IF(Tabla1[[#This Row],[Descripción]]="","",_xlfn.XLOOKUP(Tabla1[[#This Row],[Descripción]],Tabla10[Descripción],Tabla10[Unidad de Medida],"",0))</f>
        <v>Depósito</v>
      </c>
      <c r="N96" s="295">
        <v>18</v>
      </c>
      <c r="O96" s="506">
        <f>IF(Tabla1[[#This Row],[Descripción]]="","",_xlfn.XLOOKUP(Tabla1[[#This Row],[Descripción]],Tabla10[Descripción],Tabla10[Precio Unitario],0))</f>
        <v>1700</v>
      </c>
      <c r="P96" s="506">
        <f>IF(Tabla1[[#This Row],[Cantidad de Insumos]]="","",Tabla1[[#This Row],[Precio Unitario]]*Tabla1[[#This Row],[Cantidad de Insumos]])</f>
        <v>30600</v>
      </c>
      <c r="Q96" s="506" t="str">
        <f>IF(Tabla1[[#This Row],[Descripción]]="","",_xlfn.XLOOKUP(Tabla1[[#This Row],[Descripción]],Tabla10[Descripción],Tabla10[CODIGO PRESUPUESTARIO],0))</f>
        <v>2.2.3.1.01</v>
      </c>
      <c r="R96" s="507"/>
    </row>
    <row r="97" spans="2:18" ht="41.4" x14ac:dyDescent="0.3">
      <c r="B97" s="190" t="e">
        <f>IF('Formulario PPGR3'!$G97="","",CONCATENATE('Formulario PPGR3'!$C97,".",'Formulario PPGR3'!$D97,".",'Formulario PPGR3'!$E97,".",'Formulario PPGR3'!$F97))</f>
        <v>#REF!</v>
      </c>
      <c r="C97" s="190" t="e">
        <f>IF('Formulario PPGR3'!$G97="","",'Formulario PPGR1'!#REF!)</f>
        <v>#REF!</v>
      </c>
      <c r="D97" s="190" t="e">
        <f>IF('Formulario PPGR3'!$G97="","",'Formulario PPGR1'!#REF!)</f>
        <v>#REF!</v>
      </c>
      <c r="E97" s="190" t="e">
        <f>IF('Formulario PPGR3'!$G97="","",'Formulario PPGR1'!#REF!)</f>
        <v>#REF!</v>
      </c>
      <c r="F97" s="190" t="e">
        <f>IF('Formulario PPGR3'!$G97="","",'Formulario PPGR1'!#REF!)</f>
        <v>#REF!</v>
      </c>
      <c r="G97" s="241" t="s">
        <v>524</v>
      </c>
      <c r="H97" s="503" t="str">
        <f>IF(Tabla1[[#This Row],[Código_Actividad]]="","",_xlfn.XLOOKUP(Tabla1[[#This Row],[Código_Actividad]],Tabla2[Código],Tabla2[Actividades Programables Presupuestables],"",0))</f>
        <v>Supervisión de la aplicación del carnet de cita en los EES (PNA y NE) en los programas de materno infantil y adolescentes</v>
      </c>
      <c r="I97" s="504">
        <f>IFERROR(VLOOKUP('Formulario PPGR3'!$G97,'Formulario PPGR2'!$H$9:$V$269,15,FALSE),"")</f>
        <v>2</v>
      </c>
      <c r="J97" s="509" t="s">
        <v>1049</v>
      </c>
      <c r="K97" s="507" t="s">
        <v>1057</v>
      </c>
      <c r="L97" s="508" t="s">
        <v>1051</v>
      </c>
      <c r="M97" s="505" t="str">
        <f>IF(Tabla1[[#This Row],[Descripción]]="","",_xlfn.XLOOKUP(Tabla1[[#This Row],[Descripción]],Tabla10[Descripción],Tabla10[Unidad de Medida],"",0))</f>
        <v>Depósito</v>
      </c>
      <c r="N97" s="295">
        <v>18</v>
      </c>
      <c r="O97" s="506">
        <f>IF(Tabla1[[#This Row],[Descripción]]="","",_xlfn.XLOOKUP(Tabla1[[#This Row],[Descripción]],Tabla10[Descripción],Tabla10[Precio Unitario],0))</f>
        <v>1900</v>
      </c>
      <c r="P97" s="506">
        <f>IF(Tabla1[[#This Row],[Cantidad de Insumos]]="","",Tabla1[[#This Row],[Precio Unitario]]*Tabla1[[#This Row],[Cantidad de Insumos]])</f>
        <v>34200</v>
      </c>
      <c r="Q97" s="506" t="str">
        <f>IF(Tabla1[[#This Row],[Descripción]]="","",_xlfn.XLOOKUP(Tabla1[[#This Row],[Descripción]],Tabla10[Descripción],Tabla10[CODIGO PRESUPUESTARIO],0))</f>
        <v>2.2.3.1.01</v>
      </c>
      <c r="R97" s="507"/>
    </row>
    <row r="98" spans="2:18" ht="41.4" x14ac:dyDescent="0.3">
      <c r="B98" s="190" t="e">
        <f>IF('Formulario PPGR3'!$G98="","",CONCATENATE('Formulario PPGR3'!$C98,".",'Formulario PPGR3'!$D98,".",'Formulario PPGR3'!$E98,".",'Formulario PPGR3'!$F98))</f>
        <v>#REF!</v>
      </c>
      <c r="C98" s="190" t="e">
        <f>IF('Formulario PPGR3'!$G98="","",'Formulario PPGR1'!#REF!)</f>
        <v>#REF!</v>
      </c>
      <c r="D98" s="190" t="e">
        <f>IF('Formulario PPGR3'!$G98="","",'Formulario PPGR1'!#REF!)</f>
        <v>#REF!</v>
      </c>
      <c r="E98" s="190" t="e">
        <f>IF('Formulario PPGR3'!$G98="","",'Formulario PPGR1'!#REF!)</f>
        <v>#REF!</v>
      </c>
      <c r="F98" s="190" t="e">
        <f>IF('Formulario PPGR3'!$G98="","",'Formulario PPGR1'!#REF!)</f>
        <v>#REF!</v>
      </c>
      <c r="G98" s="241" t="s">
        <v>524</v>
      </c>
      <c r="H98" s="503" t="str">
        <f>IF(Tabla1[[#This Row],[Código_Actividad]]="","",_xlfn.XLOOKUP(Tabla1[[#This Row],[Código_Actividad]],Tabla2[Código],Tabla2[Actividades Programables Presupuestables],"",0))</f>
        <v>Supervisión de la aplicación del carnet de cita en los EES (PNA y NE) en los programas de materno infantil y adolescentes</v>
      </c>
      <c r="I98" s="504">
        <f>IFERROR(VLOOKUP('Formulario PPGR3'!$G98,'Formulario PPGR2'!$H$9:$V$269,15,FALSE),"")</f>
        <v>2</v>
      </c>
      <c r="J98" s="509" t="s">
        <v>1047</v>
      </c>
      <c r="K98" s="507" t="s">
        <v>1056</v>
      </c>
      <c r="L98" s="508" t="s">
        <v>1048</v>
      </c>
      <c r="M98" s="505" t="str">
        <f>IF(Tabla1[[#This Row],[Descripción]]="","",_xlfn.XLOOKUP(Tabla1[[#This Row],[Descripción]],Tabla10[Descripción],Tabla10[Unidad de Medida],"",0))</f>
        <v>galon</v>
      </c>
      <c r="N98" s="295">
        <v>180</v>
      </c>
      <c r="O98" s="506">
        <f>IF(Tabla1[[#This Row],[Descripción]]="","",_xlfn.XLOOKUP(Tabla1[[#This Row],[Descripción]],Tabla10[Descripción],Tabla10[Precio Unitario],0))</f>
        <v>240</v>
      </c>
      <c r="P98" s="506">
        <f>IF(Tabla1[[#This Row],[Cantidad de Insumos]]="","",Tabla1[[#This Row],[Precio Unitario]]*Tabla1[[#This Row],[Cantidad de Insumos]])</f>
        <v>43200</v>
      </c>
      <c r="Q98" s="506" t="str">
        <f>IF(Tabla1[[#This Row],[Descripción]]="","",_xlfn.XLOOKUP(Tabla1[[#This Row],[Descripción]],Tabla10[Descripción],Tabla10[CODIGO PRESUPUESTARIO],0))</f>
        <v>2.3.7.1.02</v>
      </c>
      <c r="R98" s="507"/>
    </row>
    <row r="99" spans="2:18" ht="41.4" x14ac:dyDescent="0.3">
      <c r="B99" s="190" t="e">
        <f>IF('Formulario PPGR3'!$G99="","",CONCATENATE('Formulario PPGR3'!$C99,".",'Formulario PPGR3'!$D99,".",'Formulario PPGR3'!$E99,".",'Formulario PPGR3'!$F99))</f>
        <v>#REF!</v>
      </c>
      <c r="C99" s="190" t="e">
        <f>IF('Formulario PPGR3'!$G99="","",'Formulario PPGR1'!#REF!)</f>
        <v>#REF!</v>
      </c>
      <c r="D99" s="190" t="e">
        <f>IF('Formulario PPGR3'!$G99="","",'Formulario PPGR1'!#REF!)</f>
        <v>#REF!</v>
      </c>
      <c r="E99" s="190" t="e">
        <f>IF('Formulario PPGR3'!$G99="","",'Formulario PPGR1'!#REF!)</f>
        <v>#REF!</v>
      </c>
      <c r="F99" s="190" t="e">
        <f>IF('Formulario PPGR3'!$G99="","",'Formulario PPGR1'!#REF!)</f>
        <v>#REF!</v>
      </c>
      <c r="G99" s="241" t="s">
        <v>524</v>
      </c>
      <c r="H99" s="503" t="str">
        <f>IF(Tabla1[[#This Row],[Código_Actividad]]="","",_xlfn.XLOOKUP(Tabla1[[#This Row],[Código_Actividad]],Tabla2[Código],Tabla2[Actividades Programables Presupuestables],"",0))</f>
        <v>Supervisión de la aplicación del carnet de cita en los EES (PNA y NE) en los programas de materno infantil y adolescentes</v>
      </c>
      <c r="I99" s="504">
        <f>IFERROR(VLOOKUP('Formulario PPGR3'!$G99,'Formulario PPGR2'!$H$9:$V$269,15,FALSE),"")</f>
        <v>2</v>
      </c>
      <c r="J99" s="509" t="s">
        <v>1052</v>
      </c>
      <c r="K99" s="507" t="str">
        <f>IF(Tabla1[[#This Row],[Insumos]]="","",_xlfn.XLOOKUP(Tabla1[[#This Row],[Insumos]],Tabla10[Insumo],Tabla10[InsumoAbrev],"",0))</f>
        <v>lsAlimentosyBebidas</v>
      </c>
      <c r="L99" s="508" t="s">
        <v>1060</v>
      </c>
      <c r="M99" s="505" t="str">
        <f>IF(Tabla1[[#This Row],[Descripción]]="","",_xlfn.XLOOKUP(Tabla1[[#This Row],[Descripción]],Tabla10[Descripción],Tabla10[Unidad de Medida],"",0))</f>
        <v>unidad</v>
      </c>
      <c r="N99" s="295">
        <v>2</v>
      </c>
      <c r="O99" s="506">
        <f>IF(Tabla1[[#This Row],[Descripción]]="","",_xlfn.XLOOKUP(Tabla1[[#This Row],[Descripción]],Tabla10[Descripción],Tabla10[Precio Unitario],0))</f>
        <v>15251.5</v>
      </c>
      <c r="P99" s="506">
        <f>IF(Tabla1[[#This Row],[Cantidad de Insumos]]="","",Tabla1[[#This Row],[Precio Unitario]]*Tabla1[[#This Row],[Cantidad de Insumos]])</f>
        <v>30503</v>
      </c>
      <c r="Q99" s="506" t="str">
        <f>IF(Tabla1[[#This Row],[Descripción]]="","",_xlfn.XLOOKUP(Tabla1[[#This Row],[Descripción]],Tabla10[Descripción],Tabla10[CODIGO PRESUPUESTARIO],0))</f>
        <v>2.3.1.1.01</v>
      </c>
      <c r="R99" s="507"/>
    </row>
    <row r="100" spans="2:18" ht="41.4" x14ac:dyDescent="0.3">
      <c r="B100" s="190" t="e">
        <f>IF('Formulario PPGR3'!$G100="","",CONCATENATE('Formulario PPGR3'!$C100,".",'Formulario PPGR3'!$D100,".",'Formulario PPGR3'!$E100,".",'Formulario PPGR3'!$F100))</f>
        <v>#REF!</v>
      </c>
      <c r="C100" s="190" t="e">
        <f>IF('Formulario PPGR3'!$G100="","",'Formulario PPGR1'!#REF!)</f>
        <v>#REF!</v>
      </c>
      <c r="D100" s="190" t="e">
        <f>IF('Formulario PPGR3'!$G100="","",'Formulario PPGR1'!#REF!)</f>
        <v>#REF!</v>
      </c>
      <c r="E100" s="190" t="e">
        <f>IF('Formulario PPGR3'!$G100="","",'Formulario PPGR1'!#REF!)</f>
        <v>#REF!</v>
      </c>
      <c r="F100" s="190" t="e">
        <f>IF('Formulario PPGR3'!$G100="","",'Formulario PPGR1'!#REF!)</f>
        <v>#REF!</v>
      </c>
      <c r="G100" s="241" t="s">
        <v>524</v>
      </c>
      <c r="H100" s="503" t="str">
        <f>IF(Tabla1[[#This Row],[Código_Actividad]]="","",_xlfn.XLOOKUP(Tabla1[[#This Row],[Código_Actividad]],Tabla2[Código],Tabla2[Actividades Programables Presupuestables],"",0))</f>
        <v>Supervisión de la aplicación del carnet de cita en los EES (PNA y NE) en los programas de materno infantil y adolescentes</v>
      </c>
      <c r="I100" s="504">
        <f>IFERROR(VLOOKUP('Formulario PPGR3'!$G100,'Formulario PPGR2'!$H$9:$V$269,15,FALSE),"")</f>
        <v>2</v>
      </c>
      <c r="J100" s="509" t="s">
        <v>1052</v>
      </c>
      <c r="K100" s="507" t="str">
        <f>IF(Tabla1[[#This Row],[Insumos]]="","",_xlfn.XLOOKUP(Tabla1[[#This Row],[Insumos]],Tabla10[Insumo],Tabla10[InsumoAbrev],"",0))</f>
        <v>lsAlimentosyBebidas</v>
      </c>
      <c r="L100" s="508" t="s">
        <v>1061</v>
      </c>
      <c r="M100" s="505" t="str">
        <f>IF(Tabla1[[#This Row],[Descripción]]="","",_xlfn.XLOOKUP(Tabla1[[#This Row],[Descripción]],Tabla10[Descripción],Tabla10[Unidad de Medida],"",0))</f>
        <v>unidad</v>
      </c>
      <c r="N100" s="295">
        <v>2</v>
      </c>
      <c r="O100" s="506">
        <f>IF(Tabla1[[#This Row],[Descripción]]="","",_xlfn.XLOOKUP(Tabla1[[#This Row],[Descripción]],Tabla10[Descripción],Tabla10[Precio Unitario],0))</f>
        <v>24225.4</v>
      </c>
      <c r="P100" s="506">
        <f>IF(Tabla1[[#This Row],[Cantidad de Insumos]]="","",Tabla1[[#This Row],[Precio Unitario]]*Tabla1[[#This Row],[Cantidad de Insumos]])</f>
        <v>48450.8</v>
      </c>
      <c r="Q100" s="506" t="str">
        <f>IF(Tabla1[[#This Row],[Descripción]]="","",_xlfn.XLOOKUP(Tabla1[[#This Row],[Descripción]],Tabla10[Descripción],Tabla10[CODIGO PRESUPUESTARIO],0))</f>
        <v>2.3.1.1.01</v>
      </c>
      <c r="R100" s="507"/>
    </row>
    <row r="101" spans="2:18" ht="55.2" x14ac:dyDescent="0.3">
      <c r="B101" s="190" t="e">
        <f>IF('Formulario PPGR3'!$G101="","",CONCATENATE('Formulario PPGR3'!$C101,".",'Formulario PPGR3'!$D101,".",'Formulario PPGR3'!$E101,".",'Formulario PPGR3'!$F101))</f>
        <v>#REF!</v>
      </c>
      <c r="C101" s="190" t="e">
        <f>IF('Formulario PPGR3'!$G101="","",'Formulario PPGR1'!#REF!)</f>
        <v>#REF!</v>
      </c>
      <c r="D101" s="190" t="e">
        <f>IF('Formulario PPGR3'!$G101="","",'Formulario PPGR1'!#REF!)</f>
        <v>#REF!</v>
      </c>
      <c r="E101" s="190" t="e">
        <f>IF('Formulario PPGR3'!$G101="","",'Formulario PPGR1'!#REF!)</f>
        <v>#REF!</v>
      </c>
      <c r="F101" s="190" t="e">
        <f>IF('Formulario PPGR3'!$G101="","",'Formulario PPGR1'!#REF!)</f>
        <v>#REF!</v>
      </c>
      <c r="G101" s="241" t="s">
        <v>526</v>
      </c>
      <c r="H101" s="503" t="str">
        <f>IF(Tabla1[[#This Row],[Código_Actividad]]="","",_xlfn.XLOOKUP(Tabla1[[#This Row],[Código_Actividad]],Tabla2[Código],Tabla2[Actividades Programables Presupuestables],"",0))</f>
        <v>Seguimiento a la implementación de los instrumentos de Enfermería del expediente clinico y su aplicación para la mejora en la calidad de los cuidados por encargadas regionales de enfermería</v>
      </c>
      <c r="I101" s="504">
        <f>IFERROR(VLOOKUP('Formulario PPGR3'!$G101,'Formulario PPGR2'!$H$9:$V$269,15,FALSE),"")</f>
        <v>3</v>
      </c>
      <c r="J101" s="509" t="s">
        <v>1049</v>
      </c>
      <c r="K101" s="507" t="s">
        <v>1057</v>
      </c>
      <c r="L101" s="508" t="s">
        <v>1050</v>
      </c>
      <c r="M101" s="505" t="str">
        <f>IF(Tabla1[[#This Row],[Descripción]]="","",_xlfn.XLOOKUP(Tabla1[[#This Row],[Descripción]],Tabla10[Descripción],Tabla10[Unidad de Medida],"",0))</f>
        <v>Depósito</v>
      </c>
      <c r="N101" s="295">
        <v>14</v>
      </c>
      <c r="O101" s="506">
        <f>IF(Tabla1[[#This Row],[Descripción]]="","",_xlfn.XLOOKUP(Tabla1[[#This Row],[Descripción]],Tabla10[Descripción],Tabla10[Precio Unitario],0))</f>
        <v>1700</v>
      </c>
      <c r="P101" s="506">
        <f>IF(Tabla1[[#This Row],[Cantidad de Insumos]]="","",Tabla1[[#This Row],[Precio Unitario]]*Tabla1[[#This Row],[Cantidad de Insumos]])</f>
        <v>23800</v>
      </c>
      <c r="Q101" s="506" t="str">
        <f>IF(Tabla1[[#This Row],[Descripción]]="","",_xlfn.XLOOKUP(Tabla1[[#This Row],[Descripción]],Tabla10[Descripción],Tabla10[CODIGO PRESUPUESTARIO],0))</f>
        <v>2.2.3.1.01</v>
      </c>
      <c r="R101" s="507"/>
    </row>
    <row r="102" spans="2:18" ht="55.2" x14ac:dyDescent="0.3">
      <c r="B102" s="190" t="e">
        <f>IF('Formulario PPGR3'!$G102="","",CONCATENATE('Formulario PPGR3'!$C102,".",'Formulario PPGR3'!$D102,".",'Formulario PPGR3'!$E102,".",'Formulario PPGR3'!$F102))</f>
        <v>#REF!</v>
      </c>
      <c r="C102" s="190" t="e">
        <f>IF('Formulario PPGR3'!$G102="","",'Formulario PPGR1'!#REF!)</f>
        <v>#REF!</v>
      </c>
      <c r="D102" s="190" t="e">
        <f>IF('Formulario PPGR3'!$G102="","",'Formulario PPGR1'!#REF!)</f>
        <v>#REF!</v>
      </c>
      <c r="E102" s="190" t="e">
        <f>IF('Formulario PPGR3'!$G102="","",'Formulario PPGR1'!#REF!)</f>
        <v>#REF!</v>
      </c>
      <c r="F102" s="190" t="e">
        <f>IF('Formulario PPGR3'!$G102="","",'Formulario PPGR1'!#REF!)</f>
        <v>#REF!</v>
      </c>
      <c r="G102" s="241" t="s">
        <v>526</v>
      </c>
      <c r="H102" s="503" t="str">
        <f>IF(Tabla1[[#This Row],[Código_Actividad]]="","",_xlfn.XLOOKUP(Tabla1[[#This Row],[Código_Actividad]],Tabla2[Código],Tabla2[Actividades Programables Presupuestables],"",0))</f>
        <v>Seguimiento a la implementación de los instrumentos de Enfermería del expediente clinico y su aplicación para la mejora en la calidad de los cuidados por encargadas regionales de enfermería</v>
      </c>
      <c r="I102" s="504">
        <f>IFERROR(VLOOKUP('Formulario PPGR3'!$G102,'Formulario PPGR2'!$H$9:$V$269,15,FALSE),"")</f>
        <v>3</v>
      </c>
      <c r="J102" s="509" t="s">
        <v>1049</v>
      </c>
      <c r="K102" s="507" t="s">
        <v>1057</v>
      </c>
      <c r="L102" s="508" t="s">
        <v>1051</v>
      </c>
      <c r="M102" s="505" t="str">
        <f>IF(Tabla1[[#This Row],[Descripción]]="","",_xlfn.XLOOKUP(Tabla1[[#This Row],[Descripción]],Tabla10[Descripción],Tabla10[Unidad de Medida],"",0))</f>
        <v>Depósito</v>
      </c>
      <c r="N102" s="295">
        <v>14</v>
      </c>
      <c r="O102" s="506">
        <f>IF(Tabla1[[#This Row],[Descripción]]="","",_xlfn.XLOOKUP(Tabla1[[#This Row],[Descripción]],Tabla10[Descripción],Tabla10[Precio Unitario],0))</f>
        <v>1900</v>
      </c>
      <c r="P102" s="506">
        <f>IF(Tabla1[[#This Row],[Cantidad de Insumos]]="","",Tabla1[[#This Row],[Precio Unitario]]*Tabla1[[#This Row],[Cantidad de Insumos]])</f>
        <v>26600</v>
      </c>
      <c r="Q102" s="506" t="str">
        <f>IF(Tabla1[[#This Row],[Descripción]]="","",_xlfn.XLOOKUP(Tabla1[[#This Row],[Descripción]],Tabla10[Descripción],Tabla10[CODIGO PRESUPUESTARIO],0))</f>
        <v>2.2.3.1.01</v>
      </c>
      <c r="R102" s="507"/>
    </row>
    <row r="103" spans="2:18" ht="55.2" x14ac:dyDescent="0.3">
      <c r="B103" s="190" t="e">
        <f>IF('Formulario PPGR3'!$G103="","",CONCATENATE('Formulario PPGR3'!$C103,".",'Formulario PPGR3'!$D103,".",'Formulario PPGR3'!$E103,".",'Formulario PPGR3'!$F103))</f>
        <v>#REF!</v>
      </c>
      <c r="C103" s="190" t="e">
        <f>IF('Formulario PPGR3'!$G103="","",'Formulario PPGR1'!#REF!)</f>
        <v>#REF!</v>
      </c>
      <c r="D103" s="190" t="e">
        <f>IF('Formulario PPGR3'!$G103="","",'Formulario PPGR1'!#REF!)</f>
        <v>#REF!</v>
      </c>
      <c r="E103" s="190" t="e">
        <f>IF('Formulario PPGR3'!$G103="","",'Formulario PPGR1'!#REF!)</f>
        <v>#REF!</v>
      </c>
      <c r="F103" s="190" t="e">
        <f>IF('Formulario PPGR3'!$G103="","",'Formulario PPGR1'!#REF!)</f>
        <v>#REF!</v>
      </c>
      <c r="G103" s="241" t="s">
        <v>526</v>
      </c>
      <c r="H103" s="503" t="str">
        <f>IF(Tabla1[[#This Row],[Código_Actividad]]="","",_xlfn.XLOOKUP(Tabla1[[#This Row],[Código_Actividad]],Tabla2[Código],Tabla2[Actividades Programables Presupuestables],"",0))</f>
        <v>Seguimiento a la implementación de los instrumentos de Enfermería del expediente clinico y su aplicación para la mejora en la calidad de los cuidados por encargadas regionales de enfermería</v>
      </c>
      <c r="I103" s="504">
        <f>IFERROR(VLOOKUP('Formulario PPGR3'!$G103,'Formulario PPGR2'!$H$9:$V$269,15,FALSE),"")</f>
        <v>3</v>
      </c>
      <c r="J103" s="509" t="s">
        <v>1047</v>
      </c>
      <c r="K103" s="507" t="s">
        <v>1056</v>
      </c>
      <c r="L103" s="508" t="s">
        <v>1048</v>
      </c>
      <c r="M103" s="505" t="str">
        <f>IF(Tabla1[[#This Row],[Descripción]]="","",_xlfn.XLOOKUP(Tabla1[[#This Row],[Descripción]],Tabla10[Descripción],Tabla10[Unidad de Medida],"",0))</f>
        <v>galon</v>
      </c>
      <c r="N103" s="295">
        <v>100</v>
      </c>
      <c r="O103" s="506">
        <f>IF(Tabla1[[#This Row],[Descripción]]="","",_xlfn.XLOOKUP(Tabla1[[#This Row],[Descripción]],Tabla10[Descripción],Tabla10[Precio Unitario],0))</f>
        <v>240</v>
      </c>
      <c r="P103" s="506">
        <f>IF(Tabla1[[#This Row],[Cantidad de Insumos]]="","",Tabla1[[#This Row],[Precio Unitario]]*Tabla1[[#This Row],[Cantidad de Insumos]])</f>
        <v>24000</v>
      </c>
      <c r="Q103" s="506" t="str">
        <f>IF(Tabla1[[#This Row],[Descripción]]="","",_xlfn.XLOOKUP(Tabla1[[#This Row],[Descripción]],Tabla10[Descripción],Tabla10[CODIGO PRESUPUESTARIO],0))</f>
        <v>2.3.7.1.02</v>
      </c>
      <c r="R103" s="507"/>
    </row>
    <row r="104" spans="2:18" ht="55.2" x14ac:dyDescent="0.3">
      <c r="B104" s="190" t="e">
        <f>IF('Formulario PPGR3'!$G104="","",CONCATENATE('Formulario PPGR3'!$C104,".",'Formulario PPGR3'!$D104,".",'Formulario PPGR3'!$E104,".",'Formulario PPGR3'!$F104))</f>
        <v>#REF!</v>
      </c>
      <c r="C104" s="190" t="e">
        <f>IF('Formulario PPGR3'!$G104="","",'Formulario PPGR1'!#REF!)</f>
        <v>#REF!</v>
      </c>
      <c r="D104" s="190" t="e">
        <f>IF('Formulario PPGR3'!$G104="","",'Formulario PPGR1'!#REF!)</f>
        <v>#REF!</v>
      </c>
      <c r="E104" s="190" t="e">
        <f>IF('Formulario PPGR3'!$G104="","",'Formulario PPGR1'!#REF!)</f>
        <v>#REF!</v>
      </c>
      <c r="F104" s="190" t="e">
        <f>IF('Formulario PPGR3'!$G104="","",'Formulario PPGR1'!#REF!)</f>
        <v>#REF!</v>
      </c>
      <c r="G104" s="241" t="s">
        <v>526</v>
      </c>
      <c r="H104" s="503" t="str">
        <f>IF(Tabla1[[#This Row],[Código_Actividad]]="","",_xlfn.XLOOKUP(Tabla1[[#This Row],[Código_Actividad]],Tabla2[Código],Tabla2[Actividades Programables Presupuestables],"",0))</f>
        <v>Seguimiento a la implementación de los instrumentos de Enfermería del expediente clinico y su aplicación para la mejora en la calidad de los cuidados por encargadas regionales de enfermería</v>
      </c>
      <c r="I104" s="504">
        <f>IFERROR(VLOOKUP('Formulario PPGR3'!$G104,'Formulario PPGR2'!$H$9:$V$269,15,FALSE),"")</f>
        <v>3</v>
      </c>
      <c r="J104" s="509" t="s">
        <v>1052</v>
      </c>
      <c r="K104" s="507" t="str">
        <f>IF(Tabla1[[#This Row],[Insumos]]="","",_xlfn.XLOOKUP(Tabla1[[#This Row],[Insumos]],Tabla10[Insumo],Tabla10[InsumoAbrev],"",0))</f>
        <v>lsAlimentosyBebidas</v>
      </c>
      <c r="L104" s="508" t="s">
        <v>1053</v>
      </c>
      <c r="M104" s="505" t="str">
        <f>IF(Tabla1[[#This Row],[Descripción]]="","",_xlfn.XLOOKUP(Tabla1[[#This Row],[Descripción]],Tabla10[Descripción],Tabla10[Unidad de Medida],"",0))</f>
        <v>unidad</v>
      </c>
      <c r="N104" s="295">
        <v>2</v>
      </c>
      <c r="O104" s="506">
        <f>IF(Tabla1[[#This Row],[Descripción]]="","",_xlfn.XLOOKUP(Tabla1[[#This Row],[Descripción]],Tabla10[Descripción],Tabla10[Precio Unitario],0))</f>
        <v>30975</v>
      </c>
      <c r="P104" s="506">
        <f>IF(Tabla1[[#This Row],[Cantidad de Insumos]]="","",Tabla1[[#This Row],[Precio Unitario]]*Tabla1[[#This Row],[Cantidad de Insumos]])</f>
        <v>61950</v>
      </c>
      <c r="Q104" s="506" t="str">
        <f>IF(Tabla1[[#This Row],[Descripción]]="","",_xlfn.XLOOKUP(Tabla1[[#This Row],[Descripción]],Tabla10[Descripción],Tabla10[CODIGO PRESUPUESTARIO],0))</f>
        <v>2.3.1.1.01</v>
      </c>
      <c r="R104" s="507"/>
    </row>
    <row r="105" spans="2:18" ht="41.4" x14ac:dyDescent="0.3">
      <c r="B105" s="190" t="e">
        <f>IF('Formulario PPGR3'!$G105="","",CONCATENATE('Formulario PPGR3'!$C105,".",'Formulario PPGR3'!$D105,".",'Formulario PPGR3'!$E105,".",'Formulario PPGR3'!$F105))</f>
        <v>#REF!</v>
      </c>
      <c r="C105" s="190" t="e">
        <f>IF('Formulario PPGR3'!$G105="","",'Formulario PPGR1'!#REF!)</f>
        <v>#REF!</v>
      </c>
      <c r="D105" s="190" t="e">
        <f>IF('Formulario PPGR3'!$G105="","",'Formulario PPGR1'!#REF!)</f>
        <v>#REF!</v>
      </c>
      <c r="E105" s="190" t="e">
        <f>IF('Formulario PPGR3'!$G105="","",'Formulario PPGR1'!#REF!)</f>
        <v>#REF!</v>
      </c>
      <c r="F105" s="190" t="e">
        <f>IF('Formulario PPGR3'!$G105="","",'Formulario PPGR1'!#REF!)</f>
        <v>#REF!</v>
      </c>
      <c r="G105" s="241" t="s">
        <v>528</v>
      </c>
      <c r="H105" s="503" t="str">
        <f>IF(Tabla1[[#This Row],[Código_Actividad]]="","",_xlfn.XLOOKUP(Tabla1[[#This Row],[Código_Actividad]],Tabla2[Código],Tabla2[Actividades Programables Presupuestables],"",0))</f>
        <v>Monitoreo de los cuidados que ofrece el personal de enfermería a los usuarios en los EES de la red publica en el ambito ambulatorio y hospitalario</v>
      </c>
      <c r="I105" s="504">
        <f>IFERROR(VLOOKUP('Formulario PPGR3'!$G105,'Formulario PPGR2'!$H$9:$V$269,15,FALSE),"")</f>
        <v>4</v>
      </c>
      <c r="J105" s="509" t="s">
        <v>1049</v>
      </c>
      <c r="K105" s="507" t="s">
        <v>1057</v>
      </c>
      <c r="L105" s="508" t="s">
        <v>1050</v>
      </c>
      <c r="M105" s="505" t="str">
        <f>IF(Tabla1[[#This Row],[Descripción]]="","",_xlfn.XLOOKUP(Tabla1[[#This Row],[Descripción]],Tabla10[Descripción],Tabla10[Unidad de Medida],"",0))</f>
        <v>Depósito</v>
      </c>
      <c r="N105" s="295">
        <v>8</v>
      </c>
      <c r="O105" s="506">
        <f>IF(Tabla1[[#This Row],[Descripción]]="","",_xlfn.XLOOKUP(Tabla1[[#This Row],[Descripción]],Tabla10[Descripción],Tabla10[Precio Unitario],0))</f>
        <v>1700</v>
      </c>
      <c r="P105" s="506">
        <f>IF(Tabla1[[#This Row],[Cantidad de Insumos]]="","",Tabla1[[#This Row],[Precio Unitario]]*Tabla1[[#This Row],[Cantidad de Insumos]])</f>
        <v>13600</v>
      </c>
      <c r="Q105" s="506" t="str">
        <f>IF(Tabla1[[#This Row],[Descripción]]="","",_xlfn.XLOOKUP(Tabla1[[#This Row],[Descripción]],Tabla10[Descripción],Tabla10[CODIGO PRESUPUESTARIO],0))</f>
        <v>2.2.3.1.01</v>
      </c>
      <c r="R105" s="507"/>
    </row>
    <row r="106" spans="2:18" ht="41.4" x14ac:dyDescent="0.3">
      <c r="B106" s="190" t="e">
        <f>IF('Formulario PPGR3'!$G106="","",CONCATENATE('Formulario PPGR3'!$C106,".",'Formulario PPGR3'!$D106,".",'Formulario PPGR3'!$E106,".",'Formulario PPGR3'!$F106))</f>
        <v>#REF!</v>
      </c>
      <c r="C106" s="190" t="e">
        <f>IF('Formulario PPGR3'!$G106="","",'Formulario PPGR1'!#REF!)</f>
        <v>#REF!</v>
      </c>
      <c r="D106" s="190" t="e">
        <f>IF('Formulario PPGR3'!$G106="","",'Formulario PPGR1'!#REF!)</f>
        <v>#REF!</v>
      </c>
      <c r="E106" s="190" t="e">
        <f>IF('Formulario PPGR3'!$G106="","",'Formulario PPGR1'!#REF!)</f>
        <v>#REF!</v>
      </c>
      <c r="F106" s="190" t="e">
        <f>IF('Formulario PPGR3'!$G106="","",'Formulario PPGR1'!#REF!)</f>
        <v>#REF!</v>
      </c>
      <c r="G106" s="241" t="s">
        <v>528</v>
      </c>
      <c r="H106" s="503" t="str">
        <f>IF(Tabla1[[#This Row],[Código_Actividad]]="","",_xlfn.XLOOKUP(Tabla1[[#This Row],[Código_Actividad]],Tabla2[Código],Tabla2[Actividades Programables Presupuestables],"",0))</f>
        <v>Monitoreo de los cuidados que ofrece el personal de enfermería a los usuarios en los EES de la red publica en el ambito ambulatorio y hospitalario</v>
      </c>
      <c r="I106" s="504">
        <f>IFERROR(VLOOKUP('Formulario PPGR3'!$G106,'Formulario PPGR2'!$H$9:$V$269,15,FALSE),"")</f>
        <v>4</v>
      </c>
      <c r="J106" s="509" t="s">
        <v>1049</v>
      </c>
      <c r="K106" s="507" t="s">
        <v>1057</v>
      </c>
      <c r="L106" s="508" t="s">
        <v>1051</v>
      </c>
      <c r="M106" s="505" t="str">
        <f>IF(Tabla1[[#This Row],[Descripción]]="","",_xlfn.XLOOKUP(Tabla1[[#This Row],[Descripción]],Tabla10[Descripción],Tabla10[Unidad de Medida],"",0))</f>
        <v>Depósito</v>
      </c>
      <c r="N106" s="295">
        <v>8</v>
      </c>
      <c r="O106" s="506">
        <f>IF(Tabla1[[#This Row],[Descripción]]="","",_xlfn.XLOOKUP(Tabla1[[#This Row],[Descripción]],Tabla10[Descripción],Tabla10[Precio Unitario],0))</f>
        <v>1900</v>
      </c>
      <c r="P106" s="506">
        <f>IF(Tabla1[[#This Row],[Cantidad de Insumos]]="","",Tabla1[[#This Row],[Precio Unitario]]*Tabla1[[#This Row],[Cantidad de Insumos]])</f>
        <v>15200</v>
      </c>
      <c r="Q106" s="506" t="str">
        <f>IF(Tabla1[[#This Row],[Descripción]]="","",_xlfn.XLOOKUP(Tabla1[[#This Row],[Descripción]],Tabla10[Descripción],Tabla10[CODIGO PRESUPUESTARIO],0))</f>
        <v>2.2.3.1.01</v>
      </c>
      <c r="R106" s="507"/>
    </row>
    <row r="107" spans="2:18" ht="41.4" x14ac:dyDescent="0.3">
      <c r="B107" s="190" t="e">
        <f>IF('Formulario PPGR3'!$G107="","",CONCATENATE('Formulario PPGR3'!$C107,".",'Formulario PPGR3'!$D107,".",'Formulario PPGR3'!$E107,".",'Formulario PPGR3'!$F107))</f>
        <v>#REF!</v>
      </c>
      <c r="C107" s="190" t="e">
        <f>IF('Formulario PPGR3'!$G107="","",'Formulario PPGR1'!#REF!)</f>
        <v>#REF!</v>
      </c>
      <c r="D107" s="190" t="e">
        <f>IF('Formulario PPGR3'!$G107="","",'Formulario PPGR1'!#REF!)</f>
        <v>#REF!</v>
      </c>
      <c r="E107" s="190" t="e">
        <f>IF('Formulario PPGR3'!$G107="","",'Formulario PPGR1'!#REF!)</f>
        <v>#REF!</v>
      </c>
      <c r="F107" s="190" t="e">
        <f>IF('Formulario PPGR3'!$G107="","",'Formulario PPGR1'!#REF!)</f>
        <v>#REF!</v>
      </c>
      <c r="G107" s="241" t="s">
        <v>528</v>
      </c>
      <c r="H107" s="503" t="str">
        <f>IF(Tabla1[[#This Row],[Código_Actividad]]="","",_xlfn.XLOOKUP(Tabla1[[#This Row],[Código_Actividad]],Tabla2[Código],Tabla2[Actividades Programables Presupuestables],"",0))</f>
        <v>Monitoreo de los cuidados que ofrece el personal de enfermería a los usuarios en los EES de la red publica en el ambito ambulatorio y hospitalario</v>
      </c>
      <c r="I107" s="504">
        <f>IFERROR(VLOOKUP('Formulario PPGR3'!$G107,'Formulario PPGR2'!$H$9:$V$269,15,FALSE),"")</f>
        <v>4</v>
      </c>
      <c r="J107" s="509" t="s">
        <v>1047</v>
      </c>
      <c r="K107" s="507" t="s">
        <v>1056</v>
      </c>
      <c r="L107" s="508" t="s">
        <v>1048</v>
      </c>
      <c r="M107" s="505" t="str">
        <f>IF(Tabla1[[#This Row],[Descripción]]="","",_xlfn.XLOOKUP(Tabla1[[#This Row],[Descripción]],Tabla10[Descripción],Tabla10[Unidad de Medida],"",0))</f>
        <v>galon</v>
      </c>
      <c r="N107" s="295">
        <v>80</v>
      </c>
      <c r="O107" s="506">
        <f>IF(Tabla1[[#This Row],[Descripción]]="","",_xlfn.XLOOKUP(Tabla1[[#This Row],[Descripción]],Tabla10[Descripción],Tabla10[Precio Unitario],0))</f>
        <v>240</v>
      </c>
      <c r="P107" s="506">
        <f>IF(Tabla1[[#This Row],[Cantidad de Insumos]]="","",Tabla1[[#This Row],[Precio Unitario]]*Tabla1[[#This Row],[Cantidad de Insumos]])</f>
        <v>19200</v>
      </c>
      <c r="Q107" s="506" t="str">
        <f>IF(Tabla1[[#This Row],[Descripción]]="","",_xlfn.XLOOKUP(Tabla1[[#This Row],[Descripción]],Tabla10[Descripción],Tabla10[CODIGO PRESUPUESTARIO],0))</f>
        <v>2.3.7.1.02</v>
      </c>
      <c r="R107" s="507"/>
    </row>
    <row r="108" spans="2:18" ht="41.4" x14ac:dyDescent="0.3">
      <c r="B108" s="190" t="e">
        <f>IF('Formulario PPGR3'!$G108="","",CONCATENATE('Formulario PPGR3'!$C108,".",'Formulario PPGR3'!$D108,".",'Formulario PPGR3'!$E108,".",'Formulario PPGR3'!$F108))</f>
        <v>#REF!</v>
      </c>
      <c r="C108" s="190" t="e">
        <f>IF('Formulario PPGR3'!$G108="","",'Formulario PPGR1'!#REF!)</f>
        <v>#REF!</v>
      </c>
      <c r="D108" s="190" t="e">
        <f>IF('Formulario PPGR3'!$G108="","",'Formulario PPGR1'!#REF!)</f>
        <v>#REF!</v>
      </c>
      <c r="E108" s="190" t="e">
        <f>IF('Formulario PPGR3'!$G108="","",'Formulario PPGR1'!#REF!)</f>
        <v>#REF!</v>
      </c>
      <c r="F108" s="190" t="e">
        <f>IF('Formulario PPGR3'!$G108="","",'Formulario PPGR1'!#REF!)</f>
        <v>#REF!</v>
      </c>
      <c r="G108" s="241" t="s">
        <v>531</v>
      </c>
      <c r="H108" s="503" t="str">
        <f>IF(Tabla1[[#This Row],[Código_Actividad]]="","",_xlfn.XLOOKUP(Tabla1[[#This Row],[Código_Actividad]],Tabla2[Código],Tabla2[Actividades Programables Presupuestables],"",0))</f>
        <v>Seguimiento a la aplicación del estandar Prevención y control de infecciones asociadas a la atención de salud. (IAAS) Por el personal de enfermería</v>
      </c>
      <c r="I108" s="504">
        <f>IFERROR(VLOOKUP('Formulario PPGR3'!$G108,'Formulario PPGR2'!$H$9:$V$269,15,FALSE),"")</f>
        <v>2</v>
      </c>
      <c r="J108" s="509" t="s">
        <v>1052</v>
      </c>
      <c r="K108" s="507" t="s">
        <v>1054</v>
      </c>
      <c r="L108" s="508" t="s">
        <v>1053</v>
      </c>
      <c r="M108" s="505" t="str">
        <f>IF(Tabla1[[#This Row],[Descripción]]="","",_xlfn.XLOOKUP(Tabla1[[#This Row],[Descripción]],Tabla10[Descripción],Tabla10[Unidad de Medida],"",0))</f>
        <v>unidad</v>
      </c>
      <c r="N108" s="295">
        <v>2</v>
      </c>
      <c r="O108" s="506">
        <f>IF(Tabla1[[#This Row],[Descripción]]="","",_xlfn.XLOOKUP(Tabla1[[#This Row],[Descripción]],Tabla10[Descripción],Tabla10[Precio Unitario],0))</f>
        <v>30975</v>
      </c>
      <c r="P108" s="506">
        <f>IF(Tabla1[[#This Row],[Cantidad de Insumos]]="","",Tabla1[[#This Row],[Precio Unitario]]*Tabla1[[#This Row],[Cantidad de Insumos]])</f>
        <v>61950</v>
      </c>
      <c r="Q108" s="506" t="str">
        <f>IF(Tabla1[[#This Row],[Descripción]]="","",_xlfn.XLOOKUP(Tabla1[[#This Row],[Descripción]],Tabla10[Descripción],Tabla10[CODIGO PRESUPUESTARIO],0))</f>
        <v>2.3.1.1.01</v>
      </c>
      <c r="R108" s="507"/>
    </row>
    <row r="109" spans="2:18" ht="41.4" x14ac:dyDescent="0.3">
      <c r="B109" s="190" t="e">
        <f>IF('Formulario PPGR3'!$G109="","",CONCATENATE('Formulario PPGR3'!$C109,".",'Formulario PPGR3'!$D109,".",'Formulario PPGR3'!$E109,".",'Formulario PPGR3'!$F109))</f>
        <v>#REF!</v>
      </c>
      <c r="C109" s="190" t="e">
        <f>IF('Formulario PPGR3'!$G109="","",'Formulario PPGR1'!#REF!)</f>
        <v>#REF!</v>
      </c>
      <c r="D109" s="190" t="e">
        <f>IF('Formulario PPGR3'!$G109="","",'Formulario PPGR1'!#REF!)</f>
        <v>#REF!</v>
      </c>
      <c r="E109" s="190" t="e">
        <f>IF('Formulario PPGR3'!$G109="","",'Formulario PPGR1'!#REF!)</f>
        <v>#REF!</v>
      </c>
      <c r="F109" s="190" t="e">
        <f>IF('Formulario PPGR3'!$G109="","",'Formulario PPGR1'!#REF!)</f>
        <v>#REF!</v>
      </c>
      <c r="G109" s="241" t="s">
        <v>531</v>
      </c>
      <c r="H109" s="503" t="str">
        <f>IF(Tabla1[[#This Row],[Código_Actividad]]="","",_xlfn.XLOOKUP(Tabla1[[#This Row],[Código_Actividad]],Tabla2[Código],Tabla2[Actividades Programables Presupuestables],"",0))</f>
        <v>Seguimiento a la aplicación del estandar Prevención y control de infecciones asociadas a la atención de salud. (IAAS) Por el personal de enfermería</v>
      </c>
      <c r="I109" s="504">
        <f>IFERROR(VLOOKUP('Formulario PPGR3'!$G109,'Formulario PPGR2'!$H$9:$V$269,15,FALSE),"")</f>
        <v>2</v>
      </c>
      <c r="J109" s="509" t="s">
        <v>1049</v>
      </c>
      <c r="K109" s="507" t="s">
        <v>1057</v>
      </c>
      <c r="L109" s="508" t="s">
        <v>1050</v>
      </c>
      <c r="M109" s="505" t="str">
        <f>IF(Tabla1[[#This Row],[Descripción]]="","",_xlfn.XLOOKUP(Tabla1[[#This Row],[Descripción]],Tabla10[Descripción],Tabla10[Unidad de Medida],"",0))</f>
        <v>Depósito</v>
      </c>
      <c r="N109" s="295">
        <v>4</v>
      </c>
      <c r="O109" s="506">
        <f>IF(Tabla1[[#This Row],[Descripción]]="","",_xlfn.XLOOKUP(Tabla1[[#This Row],[Descripción]],Tabla10[Descripción],Tabla10[Precio Unitario],0))</f>
        <v>1700</v>
      </c>
      <c r="P109" s="506">
        <f>IF(Tabla1[[#This Row],[Cantidad de Insumos]]="","",Tabla1[[#This Row],[Precio Unitario]]*Tabla1[[#This Row],[Cantidad de Insumos]])</f>
        <v>6800</v>
      </c>
      <c r="Q109" s="506" t="str">
        <f>IF(Tabla1[[#This Row],[Descripción]]="","",_xlfn.XLOOKUP(Tabla1[[#This Row],[Descripción]],Tabla10[Descripción],Tabla10[CODIGO PRESUPUESTARIO],0))</f>
        <v>2.2.3.1.01</v>
      </c>
      <c r="R109" s="507"/>
    </row>
    <row r="110" spans="2:18" ht="41.4" x14ac:dyDescent="0.3">
      <c r="B110" s="190" t="e">
        <f>IF('Formulario PPGR3'!$G110="","",CONCATENATE('Formulario PPGR3'!$C110,".",'Formulario PPGR3'!$D110,".",'Formulario PPGR3'!$E110,".",'Formulario PPGR3'!$F110))</f>
        <v>#REF!</v>
      </c>
      <c r="C110" s="190" t="e">
        <f>IF('Formulario PPGR3'!$G110="","",'Formulario PPGR1'!#REF!)</f>
        <v>#REF!</v>
      </c>
      <c r="D110" s="190" t="e">
        <f>IF('Formulario PPGR3'!$G110="","",'Formulario PPGR1'!#REF!)</f>
        <v>#REF!</v>
      </c>
      <c r="E110" s="190" t="e">
        <f>IF('Formulario PPGR3'!$G110="","",'Formulario PPGR1'!#REF!)</f>
        <v>#REF!</v>
      </c>
      <c r="F110" s="190" t="e">
        <f>IF('Formulario PPGR3'!$G110="","",'Formulario PPGR1'!#REF!)</f>
        <v>#REF!</v>
      </c>
      <c r="G110" s="241" t="s">
        <v>531</v>
      </c>
      <c r="H110" s="503" t="str">
        <f>IF(Tabla1[[#This Row],[Código_Actividad]]="","",_xlfn.XLOOKUP(Tabla1[[#This Row],[Código_Actividad]],Tabla2[Código],Tabla2[Actividades Programables Presupuestables],"",0))</f>
        <v>Seguimiento a la aplicación del estandar Prevención y control de infecciones asociadas a la atención de salud. (IAAS) Por el personal de enfermería</v>
      </c>
      <c r="I110" s="504">
        <f>IFERROR(VLOOKUP('Formulario PPGR3'!$G110,'Formulario PPGR2'!$H$9:$V$269,15,FALSE),"")</f>
        <v>2</v>
      </c>
      <c r="J110" s="509" t="s">
        <v>1049</v>
      </c>
      <c r="K110" s="507" t="s">
        <v>1057</v>
      </c>
      <c r="L110" s="508" t="s">
        <v>1051</v>
      </c>
      <c r="M110" s="505" t="str">
        <f>IF(Tabla1[[#This Row],[Descripción]]="","",_xlfn.XLOOKUP(Tabla1[[#This Row],[Descripción]],Tabla10[Descripción],Tabla10[Unidad de Medida],"",0))</f>
        <v>Depósito</v>
      </c>
      <c r="N110" s="295">
        <v>4</v>
      </c>
      <c r="O110" s="506">
        <f>IF(Tabla1[[#This Row],[Descripción]]="","",_xlfn.XLOOKUP(Tabla1[[#This Row],[Descripción]],Tabla10[Descripción],Tabla10[Precio Unitario],0))</f>
        <v>1900</v>
      </c>
      <c r="P110" s="506">
        <f>IF(Tabla1[[#This Row],[Cantidad de Insumos]]="","",Tabla1[[#This Row],[Precio Unitario]]*Tabla1[[#This Row],[Cantidad de Insumos]])</f>
        <v>7600</v>
      </c>
      <c r="Q110" s="506" t="str">
        <f>IF(Tabla1[[#This Row],[Descripción]]="","",_xlfn.XLOOKUP(Tabla1[[#This Row],[Descripción]],Tabla10[Descripción],Tabla10[CODIGO PRESUPUESTARIO],0))</f>
        <v>2.2.3.1.01</v>
      </c>
      <c r="R110" s="507"/>
    </row>
    <row r="111" spans="2:18" ht="41.4" x14ac:dyDescent="0.3">
      <c r="B111" s="190" t="e">
        <f>IF('Formulario PPGR3'!$G111="","",CONCATENATE('Formulario PPGR3'!$C111,".",'Formulario PPGR3'!$D111,".",'Formulario PPGR3'!$E111,".",'Formulario PPGR3'!$F111))</f>
        <v>#REF!</v>
      </c>
      <c r="C111" s="190" t="e">
        <f>IF('Formulario PPGR3'!$G111="","",'Formulario PPGR1'!#REF!)</f>
        <v>#REF!</v>
      </c>
      <c r="D111" s="190" t="e">
        <f>IF('Formulario PPGR3'!$G111="","",'Formulario PPGR1'!#REF!)</f>
        <v>#REF!</v>
      </c>
      <c r="E111" s="190" t="e">
        <f>IF('Formulario PPGR3'!$G111="","",'Formulario PPGR1'!#REF!)</f>
        <v>#REF!</v>
      </c>
      <c r="F111" s="190" t="e">
        <f>IF('Formulario PPGR3'!$G111="","",'Formulario PPGR1'!#REF!)</f>
        <v>#REF!</v>
      </c>
      <c r="G111" s="241" t="s">
        <v>531</v>
      </c>
      <c r="H111" s="503" t="str">
        <f>IF(Tabla1[[#This Row],[Código_Actividad]]="","",_xlfn.XLOOKUP(Tabla1[[#This Row],[Código_Actividad]],Tabla2[Código],Tabla2[Actividades Programables Presupuestables],"",0))</f>
        <v>Seguimiento a la aplicación del estandar Prevención y control de infecciones asociadas a la atención de salud. (IAAS) Por el personal de enfermería</v>
      </c>
      <c r="I111" s="504">
        <f>IFERROR(VLOOKUP('Formulario PPGR3'!$G111,'Formulario PPGR2'!$H$9:$V$269,15,FALSE),"")</f>
        <v>2</v>
      </c>
      <c r="J111" s="509" t="s">
        <v>1047</v>
      </c>
      <c r="K111" s="507" t="s">
        <v>1056</v>
      </c>
      <c r="L111" s="508" t="s">
        <v>1048</v>
      </c>
      <c r="M111" s="505" t="str">
        <f>IF(Tabla1[[#This Row],[Descripción]]="","",_xlfn.XLOOKUP(Tabla1[[#This Row],[Descripción]],Tabla10[Descripción],Tabla10[Unidad de Medida],"",0))</f>
        <v>galon</v>
      </c>
      <c r="N111" s="295">
        <v>40</v>
      </c>
      <c r="O111" s="506">
        <f>IF(Tabla1[[#This Row],[Descripción]]="","",_xlfn.XLOOKUP(Tabla1[[#This Row],[Descripción]],Tabla10[Descripción],Tabla10[Precio Unitario],0))</f>
        <v>240</v>
      </c>
      <c r="P111" s="506">
        <f>IF(Tabla1[[#This Row],[Cantidad de Insumos]]="","",Tabla1[[#This Row],[Precio Unitario]]*Tabla1[[#This Row],[Cantidad de Insumos]])</f>
        <v>9600</v>
      </c>
      <c r="Q111" s="506" t="str">
        <f>IF(Tabla1[[#This Row],[Descripción]]="","",_xlfn.XLOOKUP(Tabla1[[#This Row],[Descripción]],Tabla10[Descripción],Tabla10[CODIGO PRESUPUESTARIO],0))</f>
        <v>2.3.7.1.02</v>
      </c>
      <c r="R111" s="507"/>
    </row>
    <row r="112" spans="2:18" ht="41.4" x14ac:dyDescent="0.3">
      <c r="B112" s="190" t="e">
        <f>IF('Formulario PPGR3'!$G112="","",CONCATENATE('Formulario PPGR3'!$C112,".",'Formulario PPGR3'!$D112,".",'Formulario PPGR3'!$E112,".",'Formulario PPGR3'!$F112))</f>
        <v>#REF!</v>
      </c>
      <c r="C112" s="190" t="e">
        <f>IF('Formulario PPGR3'!$G112="","",'Formulario PPGR1'!#REF!)</f>
        <v>#REF!</v>
      </c>
      <c r="D112" s="190" t="e">
        <f>IF('Formulario PPGR3'!$G112="","",'Formulario PPGR1'!#REF!)</f>
        <v>#REF!</v>
      </c>
      <c r="E112" s="190" t="e">
        <f>IF('Formulario PPGR3'!$G112="","",'Formulario PPGR1'!#REF!)</f>
        <v>#REF!</v>
      </c>
      <c r="F112" s="190" t="e">
        <f>IF('Formulario PPGR3'!$G112="","",'Formulario PPGR1'!#REF!)</f>
        <v>#REF!</v>
      </c>
      <c r="G112" s="241" t="s">
        <v>534</v>
      </c>
      <c r="H112" s="503" t="str">
        <f>IF(Tabla1[[#This Row],[Código_Actividad]]="","",_xlfn.XLOOKUP(Tabla1[[#This Row],[Código_Actividad]],Tabla2[Código],Tabla2[Actividades Programables Presupuestables],"",0))</f>
        <v>Seguimiento a la implementación de visitas domiciliarias para socializar el plan de parto en EES (CPN y CEAS)</v>
      </c>
      <c r="I112" s="504">
        <f>IFERROR(VLOOKUP('Formulario PPGR3'!$G112,'Formulario PPGR2'!$H$9:$V$269,15,FALSE),"")</f>
        <v>4</v>
      </c>
      <c r="J112" s="509" t="s">
        <v>1049</v>
      </c>
      <c r="K112" s="507" t="s">
        <v>1057</v>
      </c>
      <c r="L112" s="508" t="s">
        <v>1050</v>
      </c>
      <c r="M112" s="505" t="str">
        <f>IF(Tabla1[[#This Row],[Descripción]]="","",_xlfn.XLOOKUP(Tabla1[[#This Row],[Descripción]],Tabla10[Descripción],Tabla10[Unidad de Medida],"",0))</f>
        <v>Depósito</v>
      </c>
      <c r="N112" s="295">
        <v>8</v>
      </c>
      <c r="O112" s="506">
        <f>IF(Tabla1[[#This Row],[Descripción]]="","",_xlfn.XLOOKUP(Tabla1[[#This Row],[Descripción]],Tabla10[Descripción],Tabla10[Precio Unitario],0))</f>
        <v>1700</v>
      </c>
      <c r="P112" s="506">
        <f>IF(Tabla1[[#This Row],[Cantidad de Insumos]]="","",Tabla1[[#This Row],[Precio Unitario]]*Tabla1[[#This Row],[Cantidad de Insumos]])</f>
        <v>13600</v>
      </c>
      <c r="Q112" s="506" t="str">
        <f>IF(Tabla1[[#This Row],[Descripción]]="","",_xlfn.XLOOKUP(Tabla1[[#This Row],[Descripción]],Tabla10[Descripción],Tabla10[CODIGO PRESUPUESTARIO],0))</f>
        <v>2.2.3.1.01</v>
      </c>
      <c r="R112" s="507"/>
    </row>
    <row r="113" spans="2:18" ht="41.4" x14ac:dyDescent="0.3">
      <c r="B113" s="190" t="e">
        <f>IF('Formulario PPGR3'!$G113="","",CONCATENATE('Formulario PPGR3'!$C113,".",'Formulario PPGR3'!$D113,".",'Formulario PPGR3'!$E113,".",'Formulario PPGR3'!$F113))</f>
        <v>#REF!</v>
      </c>
      <c r="C113" s="190" t="e">
        <f>IF('Formulario PPGR3'!$G113="","",'Formulario PPGR1'!#REF!)</f>
        <v>#REF!</v>
      </c>
      <c r="D113" s="190" t="e">
        <f>IF('Formulario PPGR3'!$G113="","",'Formulario PPGR1'!#REF!)</f>
        <v>#REF!</v>
      </c>
      <c r="E113" s="190" t="e">
        <f>IF('Formulario PPGR3'!$G113="","",'Formulario PPGR1'!#REF!)</f>
        <v>#REF!</v>
      </c>
      <c r="F113" s="190" t="e">
        <f>IF('Formulario PPGR3'!$G113="","",'Formulario PPGR1'!#REF!)</f>
        <v>#REF!</v>
      </c>
      <c r="G113" s="241" t="s">
        <v>534</v>
      </c>
      <c r="H113" s="503" t="str">
        <f>IF(Tabla1[[#This Row],[Código_Actividad]]="","",_xlfn.XLOOKUP(Tabla1[[#This Row],[Código_Actividad]],Tabla2[Código],Tabla2[Actividades Programables Presupuestables],"",0))</f>
        <v>Seguimiento a la implementación de visitas domiciliarias para socializar el plan de parto en EES (CPN y CEAS)</v>
      </c>
      <c r="I113" s="504">
        <f>IFERROR(VLOOKUP('Formulario PPGR3'!$G113,'Formulario PPGR2'!$H$9:$V$269,15,FALSE),"")</f>
        <v>4</v>
      </c>
      <c r="J113" s="509" t="s">
        <v>1049</v>
      </c>
      <c r="K113" s="507" t="s">
        <v>1057</v>
      </c>
      <c r="L113" s="508" t="s">
        <v>1051</v>
      </c>
      <c r="M113" s="505" t="str">
        <f>IF(Tabla1[[#This Row],[Descripción]]="","",_xlfn.XLOOKUP(Tabla1[[#This Row],[Descripción]],Tabla10[Descripción],Tabla10[Unidad de Medida],"",0))</f>
        <v>Depósito</v>
      </c>
      <c r="N113" s="295">
        <v>8</v>
      </c>
      <c r="O113" s="506">
        <f>IF(Tabla1[[#This Row],[Descripción]]="","",_xlfn.XLOOKUP(Tabla1[[#This Row],[Descripción]],Tabla10[Descripción],Tabla10[Precio Unitario],0))</f>
        <v>1900</v>
      </c>
      <c r="P113" s="506">
        <f>IF(Tabla1[[#This Row],[Cantidad de Insumos]]="","",Tabla1[[#This Row],[Precio Unitario]]*Tabla1[[#This Row],[Cantidad de Insumos]])</f>
        <v>15200</v>
      </c>
      <c r="Q113" s="506" t="str">
        <f>IF(Tabla1[[#This Row],[Descripción]]="","",_xlfn.XLOOKUP(Tabla1[[#This Row],[Descripción]],Tabla10[Descripción],Tabla10[CODIGO PRESUPUESTARIO],0))</f>
        <v>2.2.3.1.01</v>
      </c>
      <c r="R113" s="507"/>
    </row>
    <row r="114" spans="2:18" ht="41.4" x14ac:dyDescent="0.3">
      <c r="B114" s="190" t="e">
        <f>IF('Formulario PPGR3'!$G114="","",CONCATENATE('Formulario PPGR3'!$C114,".",'Formulario PPGR3'!$D114,".",'Formulario PPGR3'!$E114,".",'Formulario PPGR3'!$F114))</f>
        <v>#REF!</v>
      </c>
      <c r="C114" s="190" t="e">
        <f>IF('Formulario PPGR3'!$G114="","",'Formulario PPGR1'!#REF!)</f>
        <v>#REF!</v>
      </c>
      <c r="D114" s="190" t="e">
        <f>IF('Formulario PPGR3'!$G114="","",'Formulario PPGR1'!#REF!)</f>
        <v>#REF!</v>
      </c>
      <c r="E114" s="190" t="e">
        <f>IF('Formulario PPGR3'!$G114="","",'Formulario PPGR1'!#REF!)</f>
        <v>#REF!</v>
      </c>
      <c r="F114" s="190" t="e">
        <f>IF('Formulario PPGR3'!$G114="","",'Formulario PPGR1'!#REF!)</f>
        <v>#REF!</v>
      </c>
      <c r="G114" s="241" t="s">
        <v>534</v>
      </c>
      <c r="H114" s="503" t="str">
        <f>IF(Tabla1[[#This Row],[Código_Actividad]]="","",_xlfn.XLOOKUP(Tabla1[[#This Row],[Código_Actividad]],Tabla2[Código],Tabla2[Actividades Programables Presupuestables],"",0))</f>
        <v>Seguimiento a la implementación de visitas domiciliarias para socializar el plan de parto en EES (CPN y CEAS)</v>
      </c>
      <c r="I114" s="504">
        <f>IFERROR(VLOOKUP('Formulario PPGR3'!$G114,'Formulario PPGR2'!$H$9:$V$269,15,FALSE),"")</f>
        <v>4</v>
      </c>
      <c r="J114" s="509" t="s">
        <v>1047</v>
      </c>
      <c r="K114" s="507" t="s">
        <v>1056</v>
      </c>
      <c r="L114" s="508" t="s">
        <v>1048</v>
      </c>
      <c r="M114" s="505" t="str">
        <f>IF(Tabla1[[#This Row],[Descripción]]="","",_xlfn.XLOOKUP(Tabla1[[#This Row],[Descripción]],Tabla10[Descripción],Tabla10[Unidad de Medida],"",0))</f>
        <v>galon</v>
      </c>
      <c r="N114" s="295">
        <v>80</v>
      </c>
      <c r="O114" s="506">
        <f>IF(Tabla1[[#This Row],[Descripción]]="","",_xlfn.XLOOKUP(Tabla1[[#This Row],[Descripción]],Tabla10[Descripción],Tabla10[Precio Unitario],0))</f>
        <v>240</v>
      </c>
      <c r="P114" s="506">
        <f>IF(Tabla1[[#This Row],[Cantidad de Insumos]]="","",Tabla1[[#This Row],[Precio Unitario]]*Tabla1[[#This Row],[Cantidad de Insumos]])</f>
        <v>19200</v>
      </c>
      <c r="Q114" s="506" t="str">
        <f>IF(Tabla1[[#This Row],[Descripción]]="","",_xlfn.XLOOKUP(Tabla1[[#This Row],[Descripción]],Tabla10[Descripción],Tabla10[CODIGO PRESUPUESTARIO],0))</f>
        <v>2.3.7.1.02</v>
      </c>
      <c r="R114" s="507"/>
    </row>
    <row r="115" spans="2:18" ht="41.4" x14ac:dyDescent="0.3">
      <c r="B115" s="190" t="e">
        <f>IF('Formulario PPGR3'!$G115="","",CONCATENATE('Formulario PPGR3'!$C115,".",'Formulario PPGR3'!$D115,".",'Formulario PPGR3'!$E115,".",'Formulario PPGR3'!$F115))</f>
        <v>#REF!</v>
      </c>
      <c r="C115" s="190" t="e">
        <f>IF('Formulario PPGR3'!$G115="","",'Formulario PPGR1'!#REF!)</f>
        <v>#REF!</v>
      </c>
      <c r="D115" s="190" t="e">
        <f>IF('Formulario PPGR3'!$G115="","",'Formulario PPGR1'!#REF!)</f>
        <v>#REF!</v>
      </c>
      <c r="E115" s="190" t="e">
        <f>IF('Formulario PPGR3'!$G115="","",'Formulario PPGR1'!#REF!)</f>
        <v>#REF!</v>
      </c>
      <c r="F115" s="190" t="e">
        <f>IF('Formulario PPGR3'!$G115="","",'Formulario PPGR1'!#REF!)</f>
        <v>#REF!</v>
      </c>
      <c r="G115" s="241" t="s">
        <v>537</v>
      </c>
      <c r="H115" s="503" t="str">
        <f>IF(Tabla1[[#This Row],[Código_Actividad]]="","",_xlfn.XLOOKUP(Tabla1[[#This Row],[Código_Actividad]],Tabla2[Código],Tabla2[Actividades Programables Presupuestables],"",0))</f>
        <v>Taller de capacitación de herramientas para las unidades de nutrición clinica y dietoterapia</v>
      </c>
      <c r="I115" s="504">
        <f>IFERROR(VLOOKUP('Formulario PPGR3'!$G115,'Formulario PPGR2'!$H$9:$V$269,15,FALSE),"")</f>
        <v>2</v>
      </c>
      <c r="J115" s="509" t="s">
        <v>1052</v>
      </c>
      <c r="K115" s="507" t="str">
        <f>IF(Tabla1[[#This Row],[Insumos]]="","",_xlfn.XLOOKUP(Tabla1[[#This Row],[Insumos]],Tabla10[Insumo],Tabla10[InsumoAbrev],"",0))</f>
        <v>lsAlimentosyBebidas</v>
      </c>
      <c r="L115" s="508" t="s">
        <v>1068</v>
      </c>
      <c r="M115" s="505" t="str">
        <f>IF(Tabla1[[#This Row],[Descripción]]="","",_xlfn.XLOOKUP(Tabla1[[#This Row],[Descripción]],Tabla10[Descripción],Tabla10[Unidad de Medida],"",0))</f>
        <v>unidad</v>
      </c>
      <c r="N115" s="295">
        <v>2</v>
      </c>
      <c r="O115" s="506">
        <f>IF(Tabla1[[#This Row],[Descripción]]="","",_xlfn.XLOOKUP(Tabla1[[#This Row],[Descripción]],Tabla10[Descripción],Tabla10[Precio Unitario],0))</f>
        <v>10133.5</v>
      </c>
      <c r="P115" s="506">
        <f>IF(Tabla1[[#This Row],[Cantidad de Insumos]]="","",Tabla1[[#This Row],[Precio Unitario]]*Tabla1[[#This Row],[Cantidad de Insumos]])</f>
        <v>20267</v>
      </c>
      <c r="Q115" s="506" t="str">
        <f>IF(Tabla1[[#This Row],[Descripción]]="","",_xlfn.XLOOKUP(Tabla1[[#This Row],[Descripción]],Tabla10[Descripción],Tabla10[CODIGO PRESUPUESTARIO],0))</f>
        <v>2.3.1.1.01</v>
      </c>
      <c r="R115" s="507"/>
    </row>
    <row r="116" spans="2:18" ht="41.4" x14ac:dyDescent="0.3">
      <c r="B116" s="190" t="e">
        <f>IF('Formulario PPGR3'!$G116="","",CONCATENATE('Formulario PPGR3'!$C116,".",'Formulario PPGR3'!$D116,".",'Formulario PPGR3'!$E116,".",'Formulario PPGR3'!$F116))</f>
        <v>#REF!</v>
      </c>
      <c r="C116" s="190" t="e">
        <f>IF('Formulario PPGR3'!$G116="","",'Formulario PPGR1'!#REF!)</f>
        <v>#REF!</v>
      </c>
      <c r="D116" s="190" t="e">
        <f>IF('Formulario PPGR3'!$G116="","",'Formulario PPGR1'!#REF!)</f>
        <v>#REF!</v>
      </c>
      <c r="E116" s="190" t="e">
        <f>IF('Formulario PPGR3'!$G116="","",'Formulario PPGR1'!#REF!)</f>
        <v>#REF!</v>
      </c>
      <c r="F116" s="190" t="e">
        <f>IF('Formulario PPGR3'!$G116="","",'Formulario PPGR1'!#REF!)</f>
        <v>#REF!</v>
      </c>
      <c r="G116" s="241" t="s">
        <v>537</v>
      </c>
      <c r="H116" s="503" t="str">
        <f>IF(Tabla1[[#This Row],[Código_Actividad]]="","",_xlfn.XLOOKUP(Tabla1[[#This Row],[Código_Actividad]],Tabla2[Código],Tabla2[Actividades Programables Presupuestables],"",0))</f>
        <v>Taller de capacitación de herramientas para las unidades de nutrición clinica y dietoterapia</v>
      </c>
      <c r="I116" s="504">
        <f>IFERROR(VLOOKUP('Formulario PPGR3'!$G116,'Formulario PPGR2'!$H$9:$V$269,15,FALSE),"")</f>
        <v>2</v>
      </c>
      <c r="J116" s="509" t="s">
        <v>1052</v>
      </c>
      <c r="K116" s="507" t="str">
        <f>IF(Tabla1[[#This Row],[Insumos]]="","",_xlfn.XLOOKUP(Tabla1[[#This Row],[Insumos]],Tabla10[Insumo],Tabla10[InsumoAbrev],"",0))</f>
        <v>lsAlimentosyBebidas</v>
      </c>
      <c r="L116" s="508" t="s">
        <v>1063</v>
      </c>
      <c r="M116" s="505" t="str">
        <f>IF(Tabla1[[#This Row],[Descripción]]="","",_xlfn.XLOOKUP(Tabla1[[#This Row],[Descripción]],Tabla10[Descripción],Tabla10[Unidad de Medida],"",0))</f>
        <v>unidad</v>
      </c>
      <c r="N116" s="295">
        <v>2</v>
      </c>
      <c r="O116" s="506">
        <f>IF(Tabla1[[#This Row],[Descripción]]="","",_xlfn.XLOOKUP(Tabla1[[#This Row],[Descripción]],Tabla10[Descripción],Tabla10[Precio Unitario],0))</f>
        <v>12537.5</v>
      </c>
      <c r="P116" s="506">
        <f>IF(Tabla1[[#This Row],[Cantidad de Insumos]]="","",Tabla1[[#This Row],[Precio Unitario]]*Tabla1[[#This Row],[Cantidad de Insumos]])</f>
        <v>25075</v>
      </c>
      <c r="Q116" s="506" t="str">
        <f>IF(Tabla1[[#This Row],[Descripción]]="","",_xlfn.XLOOKUP(Tabla1[[#This Row],[Descripción]],Tabla10[Descripción],Tabla10[CODIGO PRESUPUESTARIO],0))</f>
        <v>2.3.1.1.01</v>
      </c>
      <c r="R116" s="507"/>
    </row>
    <row r="117" spans="2:18" ht="41.4" x14ac:dyDescent="0.3">
      <c r="B117" s="190" t="e">
        <f>IF('Formulario PPGR3'!$G117="","",CONCATENATE('Formulario PPGR3'!$C117,".",'Formulario PPGR3'!$D117,".",'Formulario PPGR3'!$E117,".",'Formulario PPGR3'!$F117))</f>
        <v>#REF!</v>
      </c>
      <c r="C117" s="190" t="e">
        <f>IF('Formulario PPGR3'!$G117="","",'Formulario PPGR1'!#REF!)</f>
        <v>#REF!</v>
      </c>
      <c r="D117" s="190" t="e">
        <f>IF('Formulario PPGR3'!$G117="","",'Formulario PPGR1'!#REF!)</f>
        <v>#REF!</v>
      </c>
      <c r="E117" s="190" t="e">
        <f>IF('Formulario PPGR3'!$G117="","",'Formulario PPGR1'!#REF!)</f>
        <v>#REF!</v>
      </c>
      <c r="F117" s="190" t="e">
        <f>IF('Formulario PPGR3'!$G117="","",'Formulario PPGR1'!#REF!)</f>
        <v>#REF!</v>
      </c>
      <c r="G117" s="241" t="s">
        <v>539</v>
      </c>
      <c r="H117" s="503" t="str">
        <f>IF(Tabla1[[#This Row],[Código_Actividad]]="","",_xlfn.XLOOKUP(Tabla1[[#This Row],[Código_Actividad]],Tabla2[Código],Tabla2[Actividades Programables Presupuestables],"",0))</f>
        <v>Seguimiento a capacitación Estandar Proceso de Atención de Enfermería en el ámbito ambulatorio y hospitalario</v>
      </c>
      <c r="I117" s="504">
        <f>IFERROR(VLOOKUP('Formulario PPGR3'!$G117,'Formulario PPGR2'!$H$9:$V$269,15,FALSE),"")</f>
        <v>3</v>
      </c>
      <c r="J117" s="509" t="s">
        <v>1052</v>
      </c>
      <c r="K117" s="507" t="str">
        <f>IF(Tabla1[[#This Row],[Insumos]]="","",_xlfn.XLOOKUP(Tabla1[[#This Row],[Insumos]],Tabla10[Insumo],Tabla10[InsumoAbrev],"",0))</f>
        <v>lsAlimentosyBebidas</v>
      </c>
      <c r="L117" s="508" t="s">
        <v>1053</v>
      </c>
      <c r="M117" s="505" t="str">
        <f>IF(Tabla1[[#This Row],[Descripción]]="","",_xlfn.XLOOKUP(Tabla1[[#This Row],[Descripción]],Tabla10[Descripción],Tabla10[Unidad de Medida],"",0))</f>
        <v>unidad</v>
      </c>
      <c r="N117" s="295">
        <v>3</v>
      </c>
      <c r="O117" s="506">
        <f>IF(Tabla1[[#This Row],[Descripción]]="","",_xlfn.XLOOKUP(Tabla1[[#This Row],[Descripción]],Tabla10[Descripción],Tabla10[Precio Unitario],0))</f>
        <v>30975</v>
      </c>
      <c r="P117" s="506">
        <f>IF(Tabla1[[#This Row],[Cantidad de Insumos]]="","",Tabla1[[#This Row],[Precio Unitario]]*Tabla1[[#This Row],[Cantidad de Insumos]])</f>
        <v>92925</v>
      </c>
      <c r="Q117" s="506" t="str">
        <f>IF(Tabla1[[#This Row],[Descripción]]="","",_xlfn.XLOOKUP(Tabla1[[#This Row],[Descripción]],Tabla10[Descripción],Tabla10[CODIGO PRESUPUESTARIO],0))</f>
        <v>2.3.1.1.01</v>
      </c>
      <c r="R117" s="507"/>
    </row>
    <row r="118" spans="2:18" ht="41.4" x14ac:dyDescent="0.3">
      <c r="B118" s="190" t="e">
        <f>IF('Formulario PPGR3'!$G118="","",CONCATENATE('Formulario PPGR3'!$C118,".",'Formulario PPGR3'!$D118,".",'Formulario PPGR3'!$E118,".",'Formulario PPGR3'!$F118))</f>
        <v>#REF!</v>
      </c>
      <c r="C118" s="190" t="e">
        <f>IF('Formulario PPGR3'!$G118="","",'Formulario PPGR1'!#REF!)</f>
        <v>#REF!</v>
      </c>
      <c r="D118" s="190" t="e">
        <f>IF('Formulario PPGR3'!$G118="","",'Formulario PPGR1'!#REF!)</f>
        <v>#REF!</v>
      </c>
      <c r="E118" s="190" t="e">
        <f>IF('Formulario PPGR3'!$G118="","",'Formulario PPGR1'!#REF!)</f>
        <v>#REF!</v>
      </c>
      <c r="F118" s="190" t="e">
        <f>IF('Formulario PPGR3'!$G118="","",'Formulario PPGR1'!#REF!)</f>
        <v>#REF!</v>
      </c>
      <c r="G118" s="241" t="s">
        <v>539</v>
      </c>
      <c r="H118" s="503" t="str">
        <f>IF(Tabla1[[#This Row],[Código_Actividad]]="","",_xlfn.XLOOKUP(Tabla1[[#This Row],[Código_Actividad]],Tabla2[Código],Tabla2[Actividades Programables Presupuestables],"",0))</f>
        <v>Seguimiento a capacitación Estandar Proceso de Atención de Enfermería en el ámbito ambulatorio y hospitalario</v>
      </c>
      <c r="I118" s="504">
        <f>IFERROR(VLOOKUP('Formulario PPGR3'!$G118,'Formulario PPGR2'!$H$9:$V$269,15,FALSE),"")</f>
        <v>3</v>
      </c>
      <c r="J118" s="509" t="s">
        <v>1049</v>
      </c>
      <c r="K118" s="507" t="s">
        <v>1057</v>
      </c>
      <c r="L118" s="508" t="s">
        <v>1050</v>
      </c>
      <c r="M118" s="505" t="str">
        <f>IF(Tabla1[[#This Row],[Descripción]]="","",_xlfn.XLOOKUP(Tabla1[[#This Row],[Descripción]],Tabla10[Descripción],Tabla10[Unidad de Medida],"",0))</f>
        <v>Depósito</v>
      </c>
      <c r="N118" s="295">
        <v>6</v>
      </c>
      <c r="O118" s="506">
        <f>IF(Tabla1[[#This Row],[Descripción]]="","",_xlfn.XLOOKUP(Tabla1[[#This Row],[Descripción]],Tabla10[Descripción],Tabla10[Precio Unitario],0))</f>
        <v>1700</v>
      </c>
      <c r="P118" s="506">
        <f>IF(Tabla1[[#This Row],[Cantidad de Insumos]]="","",Tabla1[[#This Row],[Precio Unitario]]*Tabla1[[#This Row],[Cantidad de Insumos]])</f>
        <v>10200</v>
      </c>
      <c r="Q118" s="506" t="str">
        <f>IF(Tabla1[[#This Row],[Descripción]]="","",_xlfn.XLOOKUP(Tabla1[[#This Row],[Descripción]],Tabla10[Descripción],Tabla10[CODIGO PRESUPUESTARIO],0))</f>
        <v>2.2.3.1.01</v>
      </c>
      <c r="R118" s="507"/>
    </row>
    <row r="119" spans="2:18" ht="41.4" x14ac:dyDescent="0.3">
      <c r="B119" s="190" t="e">
        <f>IF('Formulario PPGR3'!$G119="","",CONCATENATE('Formulario PPGR3'!$C119,".",'Formulario PPGR3'!$D119,".",'Formulario PPGR3'!$E119,".",'Formulario PPGR3'!$F119))</f>
        <v>#REF!</v>
      </c>
      <c r="C119" s="190" t="e">
        <f>IF('Formulario PPGR3'!$G119="","",'Formulario PPGR1'!#REF!)</f>
        <v>#REF!</v>
      </c>
      <c r="D119" s="190" t="e">
        <f>IF('Formulario PPGR3'!$G119="","",'Formulario PPGR1'!#REF!)</f>
        <v>#REF!</v>
      </c>
      <c r="E119" s="190" t="e">
        <f>IF('Formulario PPGR3'!$G119="","",'Formulario PPGR1'!#REF!)</f>
        <v>#REF!</v>
      </c>
      <c r="F119" s="190" t="e">
        <f>IF('Formulario PPGR3'!$G119="","",'Formulario PPGR1'!#REF!)</f>
        <v>#REF!</v>
      </c>
      <c r="G119" s="241" t="s">
        <v>539</v>
      </c>
      <c r="H119" s="503" t="str">
        <f>IF(Tabla1[[#This Row],[Código_Actividad]]="","",_xlfn.XLOOKUP(Tabla1[[#This Row],[Código_Actividad]],Tabla2[Código],Tabla2[Actividades Programables Presupuestables],"",0))</f>
        <v>Seguimiento a capacitación Estandar Proceso de Atención de Enfermería en el ámbito ambulatorio y hospitalario</v>
      </c>
      <c r="I119" s="504">
        <f>IFERROR(VLOOKUP('Formulario PPGR3'!$G119,'Formulario PPGR2'!$H$9:$V$269,15,FALSE),"")</f>
        <v>3</v>
      </c>
      <c r="J119" s="509" t="s">
        <v>1049</v>
      </c>
      <c r="K119" s="507" t="s">
        <v>1057</v>
      </c>
      <c r="L119" s="508" t="s">
        <v>1051</v>
      </c>
      <c r="M119" s="505" t="str">
        <f>IF(Tabla1[[#This Row],[Descripción]]="","",_xlfn.XLOOKUP(Tabla1[[#This Row],[Descripción]],Tabla10[Descripción],Tabla10[Unidad de Medida],"",0))</f>
        <v>Depósito</v>
      </c>
      <c r="N119" s="295">
        <v>6</v>
      </c>
      <c r="O119" s="506">
        <f>IF(Tabla1[[#This Row],[Descripción]]="","",_xlfn.XLOOKUP(Tabla1[[#This Row],[Descripción]],Tabla10[Descripción],Tabla10[Precio Unitario],0))</f>
        <v>1900</v>
      </c>
      <c r="P119" s="506">
        <f>IF(Tabla1[[#This Row],[Cantidad de Insumos]]="","",Tabla1[[#This Row],[Precio Unitario]]*Tabla1[[#This Row],[Cantidad de Insumos]])</f>
        <v>11400</v>
      </c>
      <c r="Q119" s="506" t="str">
        <f>IF(Tabla1[[#This Row],[Descripción]]="","",_xlfn.XLOOKUP(Tabla1[[#This Row],[Descripción]],Tabla10[Descripción],Tabla10[CODIGO PRESUPUESTARIO],0))</f>
        <v>2.2.3.1.01</v>
      </c>
      <c r="R119" s="507"/>
    </row>
    <row r="120" spans="2:18" ht="41.4" x14ac:dyDescent="0.3">
      <c r="B120" s="190" t="e">
        <f>IF('Formulario PPGR3'!$G120="","",CONCATENATE('Formulario PPGR3'!$C120,".",'Formulario PPGR3'!$D120,".",'Formulario PPGR3'!$E120,".",'Formulario PPGR3'!$F120))</f>
        <v>#REF!</v>
      </c>
      <c r="C120" s="190" t="e">
        <f>IF('Formulario PPGR3'!$G120="","",'Formulario PPGR1'!#REF!)</f>
        <v>#REF!</v>
      </c>
      <c r="D120" s="190" t="e">
        <f>IF('Formulario PPGR3'!$G120="","",'Formulario PPGR1'!#REF!)</f>
        <v>#REF!</v>
      </c>
      <c r="E120" s="190" t="e">
        <f>IF('Formulario PPGR3'!$G120="","",'Formulario PPGR1'!#REF!)</f>
        <v>#REF!</v>
      </c>
      <c r="F120" s="190" t="e">
        <f>IF('Formulario PPGR3'!$G120="","",'Formulario PPGR1'!#REF!)</f>
        <v>#REF!</v>
      </c>
      <c r="G120" s="241" t="s">
        <v>539</v>
      </c>
      <c r="H120" s="503" t="str">
        <f>IF(Tabla1[[#This Row],[Código_Actividad]]="","",_xlfn.XLOOKUP(Tabla1[[#This Row],[Código_Actividad]],Tabla2[Código],Tabla2[Actividades Programables Presupuestables],"",0))</f>
        <v>Seguimiento a capacitación Estandar Proceso de Atención de Enfermería en el ámbito ambulatorio y hospitalario</v>
      </c>
      <c r="I120" s="504">
        <f>IFERROR(VLOOKUP('Formulario PPGR3'!$G120,'Formulario PPGR2'!$H$9:$V$269,15,FALSE),"")</f>
        <v>3</v>
      </c>
      <c r="J120" s="509" t="s">
        <v>1047</v>
      </c>
      <c r="K120" s="507" t="s">
        <v>1056</v>
      </c>
      <c r="L120" s="508" t="s">
        <v>1048</v>
      </c>
      <c r="M120" s="505" t="str">
        <f>IF(Tabla1[[#This Row],[Descripción]]="","",_xlfn.XLOOKUP(Tabla1[[#This Row],[Descripción]],Tabla10[Descripción],Tabla10[Unidad de Medida],"",0))</f>
        <v>galon</v>
      </c>
      <c r="N120" s="295">
        <v>30</v>
      </c>
      <c r="O120" s="506">
        <f>IF(Tabla1[[#This Row],[Descripción]]="","",_xlfn.XLOOKUP(Tabla1[[#This Row],[Descripción]],Tabla10[Descripción],Tabla10[Precio Unitario],0))</f>
        <v>240</v>
      </c>
      <c r="P120" s="506">
        <f>IF(Tabla1[[#This Row],[Cantidad de Insumos]]="","",Tabla1[[#This Row],[Precio Unitario]]*Tabla1[[#This Row],[Cantidad de Insumos]])</f>
        <v>7200</v>
      </c>
      <c r="Q120" s="506" t="str">
        <f>IF(Tabla1[[#This Row],[Descripción]]="","",_xlfn.XLOOKUP(Tabla1[[#This Row],[Descripción]],Tabla10[Descripción],Tabla10[CODIGO PRESUPUESTARIO],0))</f>
        <v>2.3.7.1.02</v>
      </c>
      <c r="R120" s="507"/>
    </row>
    <row r="121" spans="2:18" ht="41.4" x14ac:dyDescent="0.3">
      <c r="B121" s="190" t="e">
        <f>IF('Formulario PPGR3'!$G121="","",CONCATENATE('Formulario PPGR3'!$C121,".",'Formulario PPGR3'!$D121,".",'Formulario PPGR3'!$E121,".",'Formulario PPGR3'!$F121))</f>
        <v>#REF!</v>
      </c>
      <c r="C121" s="190" t="e">
        <f>IF('Formulario PPGR3'!$G121="","",'Formulario PPGR1'!#REF!)</f>
        <v>#REF!</v>
      </c>
      <c r="D121" s="190" t="e">
        <f>IF('Formulario PPGR3'!$G121="","",'Formulario PPGR1'!#REF!)</f>
        <v>#REF!</v>
      </c>
      <c r="E121" s="190" t="e">
        <f>IF('Formulario PPGR3'!$G121="","",'Formulario PPGR1'!#REF!)</f>
        <v>#REF!</v>
      </c>
      <c r="F121" s="190" t="e">
        <f>IF('Formulario PPGR3'!$G121="","",'Formulario PPGR1'!#REF!)</f>
        <v>#REF!</v>
      </c>
      <c r="G121" s="241" t="s">
        <v>541</v>
      </c>
      <c r="H121" s="503" t="str">
        <f>IF(Tabla1[[#This Row],[Código_Actividad]]="","",_xlfn.XLOOKUP(Tabla1[[#This Row],[Código_Actividad]],Tabla2[Código],Tabla2[Actividades Programables Presupuestables],"",0))</f>
        <v>Seguimiento a las capacitaciones de Liderazgo y Gestión por las encargadas regionales de enfermería en los EES</v>
      </c>
      <c r="I121" s="504">
        <f>IFERROR(VLOOKUP('Formulario PPGR3'!$G121,'Formulario PPGR2'!$H$9:$V$269,15,FALSE),"")</f>
        <v>2</v>
      </c>
      <c r="J121" s="509" t="s">
        <v>1052</v>
      </c>
      <c r="K121" s="507" t="s">
        <v>1054</v>
      </c>
      <c r="L121" s="508" t="s">
        <v>1053</v>
      </c>
      <c r="M121" s="505" t="str">
        <f>IF(Tabla1[[#This Row],[Descripción]]="","",_xlfn.XLOOKUP(Tabla1[[#This Row],[Descripción]],Tabla10[Descripción],Tabla10[Unidad de Medida],"",0))</f>
        <v>unidad</v>
      </c>
      <c r="N121" s="295">
        <v>2</v>
      </c>
      <c r="O121" s="506">
        <f>IF(Tabla1[[#This Row],[Descripción]]="","",_xlfn.XLOOKUP(Tabla1[[#This Row],[Descripción]],Tabla10[Descripción],Tabla10[Precio Unitario],0))</f>
        <v>30975</v>
      </c>
      <c r="P121" s="506">
        <f>IF(Tabla1[[#This Row],[Cantidad de Insumos]]="","",Tabla1[[#This Row],[Precio Unitario]]*Tabla1[[#This Row],[Cantidad de Insumos]])</f>
        <v>61950</v>
      </c>
      <c r="Q121" s="506" t="str">
        <f>IF(Tabla1[[#This Row],[Descripción]]="","",_xlfn.XLOOKUP(Tabla1[[#This Row],[Descripción]],Tabla10[Descripción],Tabla10[CODIGO PRESUPUESTARIO],0))</f>
        <v>2.3.1.1.01</v>
      </c>
      <c r="R121" s="507"/>
    </row>
    <row r="122" spans="2:18" ht="27.6" x14ac:dyDescent="0.3">
      <c r="B122" s="190" t="e">
        <f>IF('Formulario PPGR3'!$G122="","",CONCATENATE('Formulario PPGR3'!$C122,".",'Formulario PPGR3'!$D122,".",'Formulario PPGR3'!$E122,".",'Formulario PPGR3'!$F122))</f>
        <v>#REF!</v>
      </c>
      <c r="C122" s="190" t="e">
        <f>IF('Formulario PPGR3'!$G122="","",'Formulario PPGR1'!#REF!)</f>
        <v>#REF!</v>
      </c>
      <c r="D122" s="190" t="e">
        <f>IF('Formulario PPGR3'!$G122="","",'Formulario PPGR1'!#REF!)</f>
        <v>#REF!</v>
      </c>
      <c r="E122" s="190" t="e">
        <f>IF('Formulario PPGR3'!$G122="","",'Formulario PPGR1'!#REF!)</f>
        <v>#REF!</v>
      </c>
      <c r="F122" s="190" t="e">
        <f>IF('Formulario PPGR3'!$G122="","",'Formulario PPGR1'!#REF!)</f>
        <v>#REF!</v>
      </c>
      <c r="G122" s="241" t="s">
        <v>541</v>
      </c>
      <c r="H122" s="503" t="str">
        <f>IF(Tabla1[[#This Row],[Código_Actividad]]="","",_xlfn.XLOOKUP(Tabla1[[#This Row],[Código_Actividad]],Tabla2[Código],Tabla2[Actividades Programables Presupuestables],"",0))</f>
        <v>Seguimiento a las capacitaciones de Liderazgo y Gestión por las encargadas regionales de enfermería en los EES</v>
      </c>
      <c r="I122" s="504">
        <f>IFERROR(VLOOKUP('Formulario PPGR3'!$G122,'Formulario PPGR2'!$H$9:$V$269,15,FALSE),"")</f>
        <v>2</v>
      </c>
      <c r="J122" s="509" t="s">
        <v>1049</v>
      </c>
      <c r="K122" s="507" t="s">
        <v>1057</v>
      </c>
      <c r="L122" s="508" t="s">
        <v>1050</v>
      </c>
      <c r="M122" s="505" t="str">
        <f>IF(Tabla1[[#This Row],[Descripción]]="","",_xlfn.XLOOKUP(Tabla1[[#This Row],[Descripción]],Tabla10[Descripción],Tabla10[Unidad de Medida],"",0))</f>
        <v>Depósito</v>
      </c>
      <c r="N122" s="295">
        <v>6</v>
      </c>
      <c r="O122" s="506">
        <f>IF(Tabla1[[#This Row],[Descripción]]="","",_xlfn.XLOOKUP(Tabla1[[#This Row],[Descripción]],Tabla10[Descripción],Tabla10[Precio Unitario],0))</f>
        <v>1700</v>
      </c>
      <c r="P122" s="506">
        <f>IF(Tabla1[[#This Row],[Cantidad de Insumos]]="","",Tabla1[[#This Row],[Precio Unitario]]*Tabla1[[#This Row],[Cantidad de Insumos]])</f>
        <v>10200</v>
      </c>
      <c r="Q122" s="506" t="str">
        <f>IF(Tabla1[[#This Row],[Descripción]]="","",_xlfn.XLOOKUP(Tabla1[[#This Row],[Descripción]],Tabla10[Descripción],Tabla10[CODIGO PRESUPUESTARIO],0))</f>
        <v>2.2.3.1.01</v>
      </c>
      <c r="R122" s="507"/>
    </row>
    <row r="123" spans="2:18" ht="27.6" x14ac:dyDescent="0.3">
      <c r="B123" s="190" t="e">
        <f>IF('Formulario PPGR3'!$G123="","",CONCATENATE('Formulario PPGR3'!$C123,".",'Formulario PPGR3'!$D123,".",'Formulario PPGR3'!$E123,".",'Formulario PPGR3'!$F123))</f>
        <v>#REF!</v>
      </c>
      <c r="C123" s="190" t="e">
        <f>IF('Formulario PPGR3'!$G123="","",'Formulario PPGR1'!#REF!)</f>
        <v>#REF!</v>
      </c>
      <c r="D123" s="190" t="e">
        <f>IF('Formulario PPGR3'!$G123="","",'Formulario PPGR1'!#REF!)</f>
        <v>#REF!</v>
      </c>
      <c r="E123" s="190" t="e">
        <f>IF('Formulario PPGR3'!$G123="","",'Formulario PPGR1'!#REF!)</f>
        <v>#REF!</v>
      </c>
      <c r="F123" s="190" t="e">
        <f>IF('Formulario PPGR3'!$G123="","",'Formulario PPGR1'!#REF!)</f>
        <v>#REF!</v>
      </c>
      <c r="G123" s="241" t="s">
        <v>541</v>
      </c>
      <c r="H123" s="503" t="str">
        <f>IF(Tabla1[[#This Row],[Código_Actividad]]="","",_xlfn.XLOOKUP(Tabla1[[#This Row],[Código_Actividad]],Tabla2[Código],Tabla2[Actividades Programables Presupuestables],"",0))</f>
        <v>Seguimiento a las capacitaciones de Liderazgo y Gestión por las encargadas regionales de enfermería en los EES</v>
      </c>
      <c r="I123" s="504">
        <f>IFERROR(VLOOKUP('Formulario PPGR3'!$G123,'Formulario PPGR2'!$H$9:$V$269,15,FALSE),"")</f>
        <v>2</v>
      </c>
      <c r="J123" s="509" t="s">
        <v>1049</v>
      </c>
      <c r="K123" s="507" t="s">
        <v>1057</v>
      </c>
      <c r="L123" s="508" t="s">
        <v>1051</v>
      </c>
      <c r="M123" s="505" t="str">
        <f>IF(Tabla1[[#This Row],[Descripción]]="","",_xlfn.XLOOKUP(Tabla1[[#This Row],[Descripción]],Tabla10[Descripción],Tabla10[Unidad de Medida],"",0))</f>
        <v>Depósito</v>
      </c>
      <c r="N123" s="295">
        <v>6</v>
      </c>
      <c r="O123" s="506">
        <f>IF(Tabla1[[#This Row],[Descripción]]="","",_xlfn.XLOOKUP(Tabla1[[#This Row],[Descripción]],Tabla10[Descripción],Tabla10[Precio Unitario],0))</f>
        <v>1900</v>
      </c>
      <c r="P123" s="506">
        <f>IF(Tabla1[[#This Row],[Cantidad de Insumos]]="","",Tabla1[[#This Row],[Precio Unitario]]*Tabla1[[#This Row],[Cantidad de Insumos]])</f>
        <v>11400</v>
      </c>
      <c r="Q123" s="506" t="str">
        <f>IF(Tabla1[[#This Row],[Descripción]]="","",_xlfn.XLOOKUP(Tabla1[[#This Row],[Descripción]],Tabla10[Descripción],Tabla10[CODIGO PRESUPUESTARIO],0))</f>
        <v>2.2.3.1.01</v>
      </c>
      <c r="R123" s="507"/>
    </row>
    <row r="124" spans="2:18" ht="27.6" x14ac:dyDescent="0.3">
      <c r="B124" s="190" t="e">
        <f>IF('Formulario PPGR3'!$G124="","",CONCATENATE('Formulario PPGR3'!$C124,".",'Formulario PPGR3'!$D124,".",'Formulario PPGR3'!$E124,".",'Formulario PPGR3'!$F124))</f>
        <v>#REF!</v>
      </c>
      <c r="C124" s="190" t="e">
        <f>IF('Formulario PPGR3'!$G124="","",'Formulario PPGR1'!#REF!)</f>
        <v>#REF!</v>
      </c>
      <c r="D124" s="190" t="e">
        <f>IF('Formulario PPGR3'!$G124="","",'Formulario PPGR1'!#REF!)</f>
        <v>#REF!</v>
      </c>
      <c r="E124" s="190" t="e">
        <f>IF('Formulario PPGR3'!$G124="","",'Formulario PPGR1'!#REF!)</f>
        <v>#REF!</v>
      </c>
      <c r="F124" s="190" t="e">
        <f>IF('Formulario PPGR3'!$G124="","",'Formulario PPGR1'!#REF!)</f>
        <v>#REF!</v>
      </c>
      <c r="G124" s="241" t="s">
        <v>541</v>
      </c>
      <c r="H124" s="503" t="str">
        <f>IF(Tabla1[[#This Row],[Código_Actividad]]="","",_xlfn.XLOOKUP(Tabla1[[#This Row],[Código_Actividad]],Tabla2[Código],Tabla2[Actividades Programables Presupuestables],"",0))</f>
        <v>Seguimiento a las capacitaciones de Liderazgo y Gestión por las encargadas regionales de enfermería en los EES</v>
      </c>
      <c r="I124" s="504">
        <f>IFERROR(VLOOKUP('Formulario PPGR3'!$G124,'Formulario PPGR2'!$H$9:$V$269,15,FALSE),"")</f>
        <v>2</v>
      </c>
      <c r="J124" s="509" t="s">
        <v>1047</v>
      </c>
      <c r="K124" s="507" t="s">
        <v>1056</v>
      </c>
      <c r="L124" s="508" t="s">
        <v>1048</v>
      </c>
      <c r="M124" s="505" t="str">
        <f>IF(Tabla1[[#This Row],[Descripción]]="","",_xlfn.XLOOKUP(Tabla1[[#This Row],[Descripción]],Tabla10[Descripción],Tabla10[Unidad de Medida],"",0))</f>
        <v>galon</v>
      </c>
      <c r="N124" s="295">
        <v>40</v>
      </c>
      <c r="O124" s="506">
        <f>IF(Tabla1[[#This Row],[Descripción]]="","",_xlfn.XLOOKUP(Tabla1[[#This Row],[Descripción]],Tabla10[Descripción],Tabla10[Precio Unitario],0))</f>
        <v>240</v>
      </c>
      <c r="P124" s="506">
        <f>IF(Tabla1[[#This Row],[Cantidad de Insumos]]="","",Tabla1[[#This Row],[Precio Unitario]]*Tabla1[[#This Row],[Cantidad de Insumos]])</f>
        <v>9600</v>
      </c>
      <c r="Q124" s="506" t="str">
        <f>IF(Tabla1[[#This Row],[Descripción]]="","",_xlfn.XLOOKUP(Tabla1[[#This Row],[Descripción]],Tabla10[Descripción],Tabla10[CODIGO PRESUPUESTARIO],0))</f>
        <v>2.3.7.1.02</v>
      </c>
      <c r="R124" s="507"/>
    </row>
    <row r="125" spans="2:18" ht="41.4" x14ac:dyDescent="0.3">
      <c r="B125" s="190" t="e">
        <f>IF('Formulario PPGR3'!$G125="","",CONCATENATE('Formulario PPGR3'!$C125,".",'Formulario PPGR3'!$D125,".",'Formulario PPGR3'!$E125,".",'Formulario PPGR3'!$F125))</f>
        <v>#REF!</v>
      </c>
      <c r="C125" s="190" t="e">
        <f>IF('Formulario PPGR3'!$G125="","",'Formulario PPGR1'!#REF!)</f>
        <v>#REF!</v>
      </c>
      <c r="D125" s="190" t="e">
        <f>IF('Formulario PPGR3'!$G125="","",'Formulario PPGR1'!#REF!)</f>
        <v>#REF!</v>
      </c>
      <c r="E125" s="190" t="e">
        <f>IF('Formulario PPGR3'!$G125="","",'Formulario PPGR1'!#REF!)</f>
        <v>#REF!</v>
      </c>
      <c r="F125" s="190" t="e">
        <f>IF('Formulario PPGR3'!$G125="","",'Formulario PPGR1'!#REF!)</f>
        <v>#REF!</v>
      </c>
      <c r="G125" s="241" t="s">
        <v>543</v>
      </c>
      <c r="H125" s="503" t="str">
        <f>IF(Tabla1[[#This Row],[Código_Actividad]]="","",_xlfn.XLOOKUP(Tabla1[[#This Row],[Código_Actividad]],Tabla2[Código],Tabla2[Actividades Programables Presupuestables],"",0))</f>
        <v xml:space="preserve">Capacitacion al personal de enfermería basada a la importancia de atención prenatal en los EES </v>
      </c>
      <c r="I125" s="504">
        <f>IFERROR(VLOOKUP('Formulario PPGR3'!$G125,'Formulario PPGR2'!$H$9:$V$269,15,FALSE),"")</f>
        <v>4</v>
      </c>
      <c r="J125" s="509" t="s">
        <v>1052</v>
      </c>
      <c r="K125" s="507" t="s">
        <v>1054</v>
      </c>
      <c r="L125" s="508" t="s">
        <v>1053</v>
      </c>
      <c r="M125" s="505" t="str">
        <f>IF(Tabla1[[#This Row],[Descripción]]="","",_xlfn.XLOOKUP(Tabla1[[#This Row],[Descripción]],Tabla10[Descripción],Tabla10[Unidad de Medida],"",0))</f>
        <v>unidad</v>
      </c>
      <c r="N125" s="295">
        <v>4</v>
      </c>
      <c r="O125" s="506">
        <f>IF(Tabla1[[#This Row],[Descripción]]="","",_xlfn.XLOOKUP(Tabla1[[#This Row],[Descripción]],Tabla10[Descripción],Tabla10[Precio Unitario],0))</f>
        <v>30975</v>
      </c>
      <c r="P125" s="506">
        <f>IF(Tabla1[[#This Row],[Cantidad de Insumos]]="","",Tabla1[[#This Row],[Precio Unitario]]*Tabla1[[#This Row],[Cantidad de Insumos]])</f>
        <v>123900</v>
      </c>
      <c r="Q125" s="506" t="str">
        <f>IF(Tabla1[[#This Row],[Descripción]]="","",_xlfn.XLOOKUP(Tabla1[[#This Row],[Descripción]],Tabla10[Descripción],Tabla10[CODIGO PRESUPUESTARIO],0))</f>
        <v>2.3.1.1.01</v>
      </c>
      <c r="R125" s="507"/>
    </row>
    <row r="126" spans="2:18" ht="55.2" x14ac:dyDescent="0.3">
      <c r="B126" s="190" t="e">
        <f>IF('Formulario PPGR3'!$G126="","",CONCATENATE('Formulario PPGR3'!$C126,".",'Formulario PPGR3'!$D126,".",'Formulario PPGR3'!$E126,".",'Formulario PPGR3'!$F126))</f>
        <v>#REF!</v>
      </c>
      <c r="C126" s="190" t="e">
        <f>IF('Formulario PPGR3'!$G126="","",'Formulario PPGR1'!#REF!)</f>
        <v>#REF!</v>
      </c>
      <c r="D126" s="190" t="e">
        <f>IF('Formulario PPGR3'!$G126="","",'Formulario PPGR1'!#REF!)</f>
        <v>#REF!</v>
      </c>
      <c r="E126" s="190" t="e">
        <f>IF('Formulario PPGR3'!$G126="","",'Formulario PPGR1'!#REF!)</f>
        <v>#REF!</v>
      </c>
      <c r="F126" s="190" t="e">
        <f>IF('Formulario PPGR3'!$G126="","",'Formulario PPGR1'!#REF!)</f>
        <v>#REF!</v>
      </c>
      <c r="G126" s="241" t="s">
        <v>551</v>
      </c>
      <c r="H126" s="503" t="str">
        <f>IF(Tabla1[[#This Row],[Código_Actividad]]="","",_xlfn.XLOOKUP(Tabla1[[#This Row],[Código_Actividad]],Tabla2[Código],Tabla2[Actividades Programables Presupuestables],"",0))</f>
        <v>Visitas de supervisión con el objetivo de identificar brechas en la atención de salud mental, con el fin de desarrollar planes de mejora para fortalecer los servicios.</v>
      </c>
      <c r="I126" s="504">
        <f>IFERROR(VLOOKUP('Formulario PPGR3'!$G126,'Formulario PPGR2'!$H$9:$V$269,15,FALSE),"")</f>
        <v>9</v>
      </c>
      <c r="J126" s="509" t="s">
        <v>1049</v>
      </c>
      <c r="K126" s="507" t="s">
        <v>1057</v>
      </c>
      <c r="L126" s="508" t="s">
        <v>1050</v>
      </c>
      <c r="M126" s="505" t="str">
        <f>IF(Tabla1[[#This Row],[Descripción]]="","",_xlfn.XLOOKUP(Tabla1[[#This Row],[Descripción]],Tabla10[Descripción],Tabla10[Unidad de Medida],"",0))</f>
        <v>Depósito</v>
      </c>
      <c r="N126" s="295">
        <v>54</v>
      </c>
      <c r="O126" s="506">
        <f>IF(Tabla1[[#This Row],[Descripción]]="","",_xlfn.XLOOKUP(Tabla1[[#This Row],[Descripción]],Tabla10[Descripción],Tabla10[Precio Unitario],0))</f>
        <v>1700</v>
      </c>
      <c r="P126" s="506">
        <f>IF(Tabla1[[#This Row],[Cantidad de Insumos]]="","",Tabla1[[#This Row],[Precio Unitario]]*Tabla1[[#This Row],[Cantidad de Insumos]])</f>
        <v>91800</v>
      </c>
      <c r="Q126" s="506" t="str">
        <f>IF(Tabla1[[#This Row],[Descripción]]="","",_xlfn.XLOOKUP(Tabla1[[#This Row],[Descripción]],Tabla10[Descripción],Tabla10[CODIGO PRESUPUESTARIO],0))</f>
        <v>2.2.3.1.01</v>
      </c>
      <c r="R126" s="507"/>
    </row>
    <row r="127" spans="2:18" ht="55.2" x14ac:dyDescent="0.3">
      <c r="B127" s="190" t="e">
        <f>IF('Formulario PPGR3'!$G127="","",CONCATENATE('Formulario PPGR3'!$C127,".",'Formulario PPGR3'!$D127,".",'Formulario PPGR3'!$E127,".",'Formulario PPGR3'!$F127))</f>
        <v>#REF!</v>
      </c>
      <c r="C127" s="190" t="e">
        <f>IF('Formulario PPGR3'!$G127="","",'Formulario PPGR1'!#REF!)</f>
        <v>#REF!</v>
      </c>
      <c r="D127" s="190" t="e">
        <f>IF('Formulario PPGR3'!$G127="","",'Formulario PPGR1'!#REF!)</f>
        <v>#REF!</v>
      </c>
      <c r="E127" s="190" t="e">
        <f>IF('Formulario PPGR3'!$G127="","",'Formulario PPGR1'!#REF!)</f>
        <v>#REF!</v>
      </c>
      <c r="F127" s="190" t="e">
        <f>IF('Formulario PPGR3'!$G127="","",'Formulario PPGR1'!#REF!)</f>
        <v>#REF!</v>
      </c>
      <c r="G127" s="241" t="s">
        <v>551</v>
      </c>
      <c r="H127" s="503" t="str">
        <f>IF(Tabla1[[#This Row],[Código_Actividad]]="","",_xlfn.XLOOKUP(Tabla1[[#This Row],[Código_Actividad]],Tabla2[Código],Tabla2[Actividades Programables Presupuestables],"",0))</f>
        <v>Visitas de supervisión con el objetivo de identificar brechas en la atención de salud mental, con el fin de desarrollar planes de mejora para fortalecer los servicios.</v>
      </c>
      <c r="I127" s="504">
        <f>IFERROR(VLOOKUP('Formulario PPGR3'!$G127,'Formulario PPGR2'!$H$9:$V$269,15,FALSE),"")</f>
        <v>9</v>
      </c>
      <c r="J127" s="509" t="s">
        <v>1049</v>
      </c>
      <c r="K127" s="507" t="s">
        <v>1057</v>
      </c>
      <c r="L127" s="508" t="s">
        <v>1051</v>
      </c>
      <c r="M127" s="505" t="str">
        <f>IF(Tabla1[[#This Row],[Descripción]]="","",_xlfn.XLOOKUP(Tabla1[[#This Row],[Descripción]],Tabla10[Descripción],Tabla10[Unidad de Medida],"",0))</f>
        <v>Depósito</v>
      </c>
      <c r="N127" s="295">
        <v>54</v>
      </c>
      <c r="O127" s="506">
        <f>IF(Tabla1[[#This Row],[Descripción]]="","",_xlfn.XLOOKUP(Tabla1[[#This Row],[Descripción]],Tabla10[Descripción],Tabla10[Precio Unitario],0))</f>
        <v>1900</v>
      </c>
      <c r="P127" s="506">
        <f>IF(Tabla1[[#This Row],[Cantidad de Insumos]]="","",Tabla1[[#This Row],[Precio Unitario]]*Tabla1[[#This Row],[Cantidad de Insumos]])</f>
        <v>102600</v>
      </c>
      <c r="Q127" s="506" t="str">
        <f>IF(Tabla1[[#This Row],[Descripción]]="","",_xlfn.XLOOKUP(Tabla1[[#This Row],[Descripción]],Tabla10[Descripción],Tabla10[CODIGO PRESUPUESTARIO],0))</f>
        <v>2.2.3.1.01</v>
      </c>
      <c r="R127" s="507"/>
    </row>
    <row r="128" spans="2:18" ht="55.2" x14ac:dyDescent="0.3">
      <c r="B128" s="190" t="e">
        <f>IF('Formulario PPGR3'!$G128="","",CONCATENATE('Formulario PPGR3'!$C128,".",'Formulario PPGR3'!$D128,".",'Formulario PPGR3'!$E128,".",'Formulario PPGR3'!$F128))</f>
        <v>#REF!</v>
      </c>
      <c r="C128" s="190" t="e">
        <f>IF('Formulario PPGR3'!$G128="","",'Formulario PPGR1'!#REF!)</f>
        <v>#REF!</v>
      </c>
      <c r="D128" s="190" t="e">
        <f>IF('Formulario PPGR3'!$G128="","",'Formulario PPGR1'!#REF!)</f>
        <v>#REF!</v>
      </c>
      <c r="E128" s="190" t="e">
        <f>IF('Formulario PPGR3'!$G128="","",'Formulario PPGR1'!#REF!)</f>
        <v>#REF!</v>
      </c>
      <c r="F128" s="190" t="e">
        <f>IF('Formulario PPGR3'!$G128="","",'Formulario PPGR1'!#REF!)</f>
        <v>#REF!</v>
      </c>
      <c r="G128" s="241" t="s">
        <v>551</v>
      </c>
      <c r="H128" s="503" t="str">
        <f>IF(Tabla1[[#This Row],[Código_Actividad]]="","",_xlfn.XLOOKUP(Tabla1[[#This Row],[Código_Actividad]],Tabla2[Código],Tabla2[Actividades Programables Presupuestables],"",0))</f>
        <v>Visitas de supervisión con el objetivo de identificar brechas en la atención de salud mental, con el fin de desarrollar planes de mejora para fortalecer los servicios.</v>
      </c>
      <c r="I128" s="504">
        <f>IFERROR(VLOOKUP('Formulario PPGR3'!$G128,'Formulario PPGR2'!$H$9:$V$269,15,FALSE),"")</f>
        <v>9</v>
      </c>
      <c r="J128" s="509" t="s">
        <v>1047</v>
      </c>
      <c r="K128" s="507" t="s">
        <v>1056</v>
      </c>
      <c r="L128" s="508" t="s">
        <v>1048</v>
      </c>
      <c r="M128" s="505" t="str">
        <f>IF(Tabla1[[#This Row],[Descripción]]="","",_xlfn.XLOOKUP(Tabla1[[#This Row],[Descripción]],Tabla10[Descripción],Tabla10[Unidad de Medida],"",0))</f>
        <v>galon</v>
      </c>
      <c r="N128" s="295">
        <v>150</v>
      </c>
      <c r="O128" s="506">
        <f>IF(Tabla1[[#This Row],[Descripción]]="","",_xlfn.XLOOKUP(Tabla1[[#This Row],[Descripción]],Tabla10[Descripción],Tabla10[Precio Unitario],0))</f>
        <v>240</v>
      </c>
      <c r="P128" s="506">
        <f>IF(Tabla1[[#This Row],[Cantidad de Insumos]]="","",Tabla1[[#This Row],[Precio Unitario]]*Tabla1[[#This Row],[Cantidad de Insumos]])</f>
        <v>36000</v>
      </c>
      <c r="Q128" s="506" t="str">
        <f>IF(Tabla1[[#This Row],[Descripción]]="","",_xlfn.XLOOKUP(Tabla1[[#This Row],[Descripción]],Tabla10[Descripción],Tabla10[CODIGO PRESUPUESTARIO],0))</f>
        <v>2.3.7.1.02</v>
      </c>
      <c r="R128" s="507"/>
    </row>
    <row r="129" spans="2:18" ht="41.4" x14ac:dyDescent="0.3">
      <c r="B129" s="190" t="e">
        <f>IF('Formulario PPGR3'!$G129="","",CONCATENATE('Formulario PPGR3'!$C129,".",'Formulario PPGR3'!$D129,".",'Formulario PPGR3'!$E129,".",'Formulario PPGR3'!$F129))</f>
        <v>#REF!</v>
      </c>
      <c r="C129" s="190" t="e">
        <f>IF('Formulario PPGR3'!$G129="","",'Formulario PPGR1'!#REF!)</f>
        <v>#REF!</v>
      </c>
      <c r="D129" s="190" t="e">
        <f>IF('Formulario PPGR3'!$G129="","",'Formulario PPGR1'!#REF!)</f>
        <v>#REF!</v>
      </c>
      <c r="E129" s="190" t="e">
        <f>IF('Formulario PPGR3'!$G129="","",'Formulario PPGR1'!#REF!)</f>
        <v>#REF!</v>
      </c>
      <c r="F129" s="190" t="e">
        <f>IF('Formulario PPGR3'!$G129="","",'Formulario PPGR1'!#REF!)</f>
        <v>#REF!</v>
      </c>
      <c r="G129" s="241" t="s">
        <v>554</v>
      </c>
      <c r="H129" s="503" t="str">
        <f>IF(Tabla1[[#This Row],[Código_Actividad]]="","",_xlfn.XLOOKUP(Tabla1[[#This Row],[Código_Actividad]],Tabla2[Código],Tabla2[Actividades Programables Presupuestables],"",0))</f>
        <v>Taller de capacitación en el fortalecimiento de buenas prácticas en protocolos y documentación estandarizada.</v>
      </c>
      <c r="I129" s="504">
        <f>IFERROR(VLOOKUP('Formulario PPGR3'!$G129,'Formulario PPGR2'!$H$9:$V$269,15,FALSE),"")</f>
        <v>2</v>
      </c>
      <c r="J129" s="509" t="s">
        <v>1052</v>
      </c>
      <c r="K129" s="507" t="str">
        <f>IF(Tabla1[[#This Row],[Insumos]]="","",_xlfn.XLOOKUP(Tabla1[[#This Row],[Insumos]],Tabla10[Insumo],Tabla10[InsumoAbrev],"",0))</f>
        <v>lsAlimentosyBebidas</v>
      </c>
      <c r="L129" s="508" t="s">
        <v>1069</v>
      </c>
      <c r="M129" s="505" t="str">
        <f>IF(Tabla1[[#This Row],[Descripción]]="","",_xlfn.XLOOKUP(Tabla1[[#This Row],[Descripción]],Tabla10[Descripción],Tabla10[Unidad de Medida],"",0))</f>
        <v>unidad</v>
      </c>
      <c r="N129" s="295">
        <v>2</v>
      </c>
      <c r="O129" s="506">
        <f>IF(Tabla1[[#This Row],[Descripción]]="","",_xlfn.XLOOKUP(Tabla1[[#This Row],[Descripción]],Tabla10[Descripción],Tabla10[Precio Unitario],0))</f>
        <v>27193.1</v>
      </c>
      <c r="P129" s="506">
        <f>IF(Tabla1[[#This Row],[Cantidad de Insumos]]="","",Tabla1[[#This Row],[Precio Unitario]]*Tabla1[[#This Row],[Cantidad de Insumos]])</f>
        <v>54386.2</v>
      </c>
      <c r="Q129" s="506" t="str">
        <f>IF(Tabla1[[#This Row],[Descripción]]="","",_xlfn.XLOOKUP(Tabla1[[#This Row],[Descripción]],Tabla10[Descripción],Tabla10[CODIGO PRESUPUESTARIO],0))</f>
        <v>2.3.1.1.01</v>
      </c>
      <c r="R129" s="507"/>
    </row>
    <row r="130" spans="2:18" ht="41.4" x14ac:dyDescent="0.3">
      <c r="B130" s="190" t="e">
        <f>IF('Formulario PPGR3'!$G130="","",CONCATENATE('Formulario PPGR3'!$C130,".",'Formulario PPGR3'!$D130,".",'Formulario PPGR3'!$E130,".",'Formulario PPGR3'!$F130))</f>
        <v>#REF!</v>
      </c>
      <c r="C130" s="190" t="e">
        <f>IF('Formulario PPGR3'!$G130="","",'Formulario PPGR1'!#REF!)</f>
        <v>#REF!</v>
      </c>
      <c r="D130" s="190" t="e">
        <f>IF('Formulario PPGR3'!$G130="","",'Formulario PPGR1'!#REF!)</f>
        <v>#REF!</v>
      </c>
      <c r="E130" s="190" t="e">
        <f>IF('Formulario PPGR3'!$G130="","",'Formulario PPGR1'!#REF!)</f>
        <v>#REF!</v>
      </c>
      <c r="F130" s="190" t="e">
        <f>IF('Formulario PPGR3'!$G130="","",'Formulario PPGR1'!#REF!)</f>
        <v>#REF!</v>
      </c>
      <c r="G130" s="241" t="s">
        <v>554</v>
      </c>
      <c r="H130" s="503" t="str">
        <f>IF(Tabla1[[#This Row],[Código_Actividad]]="","",_xlfn.XLOOKUP(Tabla1[[#This Row],[Código_Actividad]],Tabla2[Código],Tabla2[Actividades Programables Presupuestables],"",0))</f>
        <v>Taller de capacitación en el fortalecimiento de buenas prácticas en protocolos y documentación estandarizada.</v>
      </c>
      <c r="I130" s="504">
        <f>IFERROR(VLOOKUP('Formulario PPGR3'!$G130,'Formulario PPGR2'!$H$9:$V$269,15,FALSE),"")</f>
        <v>2</v>
      </c>
      <c r="J130" s="509" t="s">
        <v>1052</v>
      </c>
      <c r="K130" s="507" t="str">
        <f>IF(Tabla1[[#This Row],[Insumos]]="","",_xlfn.XLOOKUP(Tabla1[[#This Row],[Insumos]],Tabla10[Insumo],Tabla10[InsumoAbrev],"",0))</f>
        <v>lsAlimentosyBebidas</v>
      </c>
      <c r="L130" s="508" t="s">
        <v>1058</v>
      </c>
      <c r="M130" s="505" t="str">
        <f>IF(Tabla1[[#This Row],[Descripción]]="","",_xlfn.XLOOKUP(Tabla1[[#This Row],[Descripción]],Tabla10[Descripción],Tabla10[Unidad de Medida],"",0))</f>
        <v>unidad</v>
      </c>
      <c r="N130" s="295">
        <v>2</v>
      </c>
      <c r="O130" s="506">
        <f>IF(Tabla1[[#This Row],[Descripción]]="","",_xlfn.XLOOKUP(Tabla1[[#This Row],[Descripción]],Tabla10[Descripción],Tabla10[Precio Unitario],0))</f>
        <v>61419</v>
      </c>
      <c r="P130" s="506">
        <f>IF(Tabla1[[#This Row],[Cantidad de Insumos]]="","",Tabla1[[#This Row],[Precio Unitario]]*Tabla1[[#This Row],[Cantidad de Insumos]])</f>
        <v>122838</v>
      </c>
      <c r="Q130" s="506" t="str">
        <f>IF(Tabla1[[#This Row],[Descripción]]="","",_xlfn.XLOOKUP(Tabla1[[#This Row],[Descripción]],Tabla10[Descripción],Tabla10[CODIGO PRESUPUESTARIO],0))</f>
        <v>2.3.1.1.01</v>
      </c>
      <c r="R130" s="507"/>
    </row>
    <row r="131" spans="2:18" ht="27.6" x14ac:dyDescent="0.3">
      <c r="B131" s="190" t="e">
        <f>IF('Formulario PPGR3'!$G131="","",CONCATENATE('Formulario PPGR3'!$C131,".",'Formulario PPGR3'!$D131,".",'Formulario PPGR3'!$E131,".",'Formulario PPGR3'!$F131))</f>
        <v>#REF!</v>
      </c>
      <c r="C131" s="190" t="e">
        <f>IF('Formulario PPGR3'!$G131="","",'Formulario PPGR1'!#REF!)</f>
        <v>#REF!</v>
      </c>
      <c r="D131" s="190" t="e">
        <f>IF('Formulario PPGR3'!$G131="","",'Formulario PPGR1'!#REF!)</f>
        <v>#REF!</v>
      </c>
      <c r="E131" s="190" t="e">
        <f>IF('Formulario PPGR3'!$G131="","",'Formulario PPGR1'!#REF!)</f>
        <v>#REF!</v>
      </c>
      <c r="F131" s="190" t="e">
        <f>IF('Formulario PPGR3'!$G131="","",'Formulario PPGR1'!#REF!)</f>
        <v>#REF!</v>
      </c>
      <c r="G131" s="241" t="s">
        <v>556</v>
      </c>
      <c r="H131" s="503" t="str">
        <f>IF(Tabla1[[#This Row],[Código_Actividad]]="","",_xlfn.XLOOKUP(Tabla1[[#This Row],[Código_Actividad]],Tabla2[Código],Tabla2[Actividades Programables Presupuestables],"",0))</f>
        <v>Visitas de Supervision a las Unidades de Intervención en Crisis en funcionamiento en la región.</v>
      </c>
      <c r="I131" s="504">
        <f>IFERROR(VLOOKUP('Formulario PPGR3'!$G131,'Formulario PPGR2'!$H$9:$V$269,15,FALSE),"")</f>
        <v>9</v>
      </c>
      <c r="J131" s="509" t="s">
        <v>1049</v>
      </c>
      <c r="K131" s="507" t="s">
        <v>1057</v>
      </c>
      <c r="L131" s="508" t="s">
        <v>1050</v>
      </c>
      <c r="M131" s="505" t="str">
        <f>IF(Tabla1[[#This Row],[Descripción]]="","",_xlfn.XLOOKUP(Tabla1[[#This Row],[Descripción]],Tabla10[Descripción],Tabla10[Unidad de Medida],"",0))</f>
        <v>Depósito</v>
      </c>
      <c r="N131" s="295">
        <v>54</v>
      </c>
      <c r="O131" s="506">
        <f>IF(Tabla1[[#This Row],[Descripción]]="","",_xlfn.XLOOKUP(Tabla1[[#This Row],[Descripción]],Tabla10[Descripción],Tabla10[Precio Unitario],0))</f>
        <v>1700</v>
      </c>
      <c r="P131" s="506">
        <f>IF(Tabla1[[#This Row],[Cantidad de Insumos]]="","",Tabla1[[#This Row],[Precio Unitario]]*Tabla1[[#This Row],[Cantidad de Insumos]])</f>
        <v>91800</v>
      </c>
      <c r="Q131" s="506" t="str">
        <f>IF(Tabla1[[#This Row],[Descripción]]="","",_xlfn.XLOOKUP(Tabla1[[#This Row],[Descripción]],Tabla10[Descripción],Tabla10[CODIGO PRESUPUESTARIO],0))</f>
        <v>2.2.3.1.01</v>
      </c>
      <c r="R131" s="507"/>
    </row>
    <row r="132" spans="2:18" ht="27.6" x14ac:dyDescent="0.3">
      <c r="B132" s="190" t="e">
        <f>IF('Formulario PPGR3'!$G132="","",CONCATENATE('Formulario PPGR3'!$C132,".",'Formulario PPGR3'!$D132,".",'Formulario PPGR3'!$E132,".",'Formulario PPGR3'!$F132))</f>
        <v>#REF!</v>
      </c>
      <c r="C132" s="190" t="e">
        <f>IF('Formulario PPGR3'!$G132="","",'Formulario PPGR1'!#REF!)</f>
        <v>#REF!</v>
      </c>
      <c r="D132" s="190" t="e">
        <f>IF('Formulario PPGR3'!$G132="","",'Formulario PPGR1'!#REF!)</f>
        <v>#REF!</v>
      </c>
      <c r="E132" s="190" t="e">
        <f>IF('Formulario PPGR3'!$G132="","",'Formulario PPGR1'!#REF!)</f>
        <v>#REF!</v>
      </c>
      <c r="F132" s="190" t="e">
        <f>IF('Formulario PPGR3'!$G132="","",'Formulario PPGR1'!#REF!)</f>
        <v>#REF!</v>
      </c>
      <c r="G132" s="241" t="s">
        <v>556</v>
      </c>
      <c r="H132" s="503" t="str">
        <f>IF(Tabla1[[#This Row],[Código_Actividad]]="","",_xlfn.XLOOKUP(Tabla1[[#This Row],[Código_Actividad]],Tabla2[Código],Tabla2[Actividades Programables Presupuestables],"",0))</f>
        <v>Visitas de Supervision a las Unidades de Intervención en Crisis en funcionamiento en la región.</v>
      </c>
      <c r="I132" s="504">
        <f>IFERROR(VLOOKUP('Formulario PPGR3'!$G132,'Formulario PPGR2'!$H$9:$V$269,15,FALSE),"")</f>
        <v>9</v>
      </c>
      <c r="J132" s="509" t="s">
        <v>1049</v>
      </c>
      <c r="K132" s="507" t="s">
        <v>1057</v>
      </c>
      <c r="L132" s="508" t="s">
        <v>1051</v>
      </c>
      <c r="M132" s="505" t="str">
        <f>IF(Tabla1[[#This Row],[Descripción]]="","",_xlfn.XLOOKUP(Tabla1[[#This Row],[Descripción]],Tabla10[Descripción],Tabla10[Unidad de Medida],"",0))</f>
        <v>Depósito</v>
      </c>
      <c r="N132" s="295">
        <v>54</v>
      </c>
      <c r="O132" s="506">
        <f>IF(Tabla1[[#This Row],[Descripción]]="","",_xlfn.XLOOKUP(Tabla1[[#This Row],[Descripción]],Tabla10[Descripción],Tabla10[Precio Unitario],0))</f>
        <v>1900</v>
      </c>
      <c r="P132" s="506">
        <f>IF(Tabla1[[#This Row],[Cantidad de Insumos]]="","",Tabla1[[#This Row],[Precio Unitario]]*Tabla1[[#This Row],[Cantidad de Insumos]])</f>
        <v>102600</v>
      </c>
      <c r="Q132" s="506" t="str">
        <f>IF(Tabla1[[#This Row],[Descripción]]="","",_xlfn.XLOOKUP(Tabla1[[#This Row],[Descripción]],Tabla10[Descripción],Tabla10[CODIGO PRESUPUESTARIO],0))</f>
        <v>2.2.3.1.01</v>
      </c>
      <c r="R132" s="507"/>
    </row>
    <row r="133" spans="2:18" ht="27.6" x14ac:dyDescent="0.3">
      <c r="B133" s="190" t="e">
        <f>IF('Formulario PPGR3'!$G133="","",CONCATENATE('Formulario PPGR3'!$C133,".",'Formulario PPGR3'!$D133,".",'Formulario PPGR3'!$E133,".",'Formulario PPGR3'!$F133))</f>
        <v>#REF!</v>
      </c>
      <c r="C133" s="190" t="e">
        <f>IF('Formulario PPGR3'!$G133="","",'Formulario PPGR1'!#REF!)</f>
        <v>#REF!</v>
      </c>
      <c r="D133" s="190" t="e">
        <f>IF('Formulario PPGR3'!$G133="","",'Formulario PPGR1'!#REF!)</f>
        <v>#REF!</v>
      </c>
      <c r="E133" s="190" t="e">
        <f>IF('Formulario PPGR3'!$G133="","",'Formulario PPGR1'!#REF!)</f>
        <v>#REF!</v>
      </c>
      <c r="F133" s="190" t="e">
        <f>IF('Formulario PPGR3'!$G133="","",'Formulario PPGR1'!#REF!)</f>
        <v>#REF!</v>
      </c>
      <c r="G133" s="241" t="s">
        <v>556</v>
      </c>
      <c r="H133" s="503" t="str">
        <f>IF(Tabla1[[#This Row],[Código_Actividad]]="","",_xlfn.XLOOKUP(Tabla1[[#This Row],[Código_Actividad]],Tabla2[Código],Tabla2[Actividades Programables Presupuestables],"",0))</f>
        <v>Visitas de Supervision a las Unidades de Intervención en Crisis en funcionamiento en la región.</v>
      </c>
      <c r="I133" s="504">
        <f>IFERROR(VLOOKUP('Formulario PPGR3'!$G133,'Formulario PPGR2'!$H$9:$V$269,15,FALSE),"")</f>
        <v>9</v>
      </c>
      <c r="J133" s="509" t="s">
        <v>1047</v>
      </c>
      <c r="K133" s="507" t="s">
        <v>1056</v>
      </c>
      <c r="L133" s="508" t="s">
        <v>1048</v>
      </c>
      <c r="M133" s="505" t="str">
        <f>IF(Tabla1[[#This Row],[Descripción]]="","",_xlfn.XLOOKUP(Tabla1[[#This Row],[Descripción]],Tabla10[Descripción],Tabla10[Unidad de Medida],"",0))</f>
        <v>galon</v>
      </c>
      <c r="N133" s="295">
        <v>150</v>
      </c>
      <c r="O133" s="506">
        <f>IF(Tabla1[[#This Row],[Descripción]]="","",_xlfn.XLOOKUP(Tabla1[[#This Row],[Descripción]],Tabla10[Descripción],Tabla10[Precio Unitario],0))</f>
        <v>240</v>
      </c>
      <c r="P133" s="506">
        <f>IF(Tabla1[[#This Row],[Cantidad de Insumos]]="","",Tabla1[[#This Row],[Precio Unitario]]*Tabla1[[#This Row],[Cantidad de Insumos]])</f>
        <v>36000</v>
      </c>
      <c r="Q133" s="506" t="str">
        <f>IF(Tabla1[[#This Row],[Descripción]]="","",_xlfn.XLOOKUP(Tabla1[[#This Row],[Descripción]],Tabla10[Descripción],Tabla10[CODIGO PRESUPUESTARIO],0))</f>
        <v>2.3.7.1.02</v>
      </c>
      <c r="R133" s="507"/>
    </row>
    <row r="134" spans="2:18" ht="69" x14ac:dyDescent="0.3">
      <c r="B134" s="190" t="e">
        <f>IF('Formulario PPGR3'!$G134="","",CONCATENATE('Formulario PPGR3'!$C134,".",'Formulario PPGR3'!$D134,".",'Formulario PPGR3'!$E134,".",'Formulario PPGR3'!$F134))</f>
        <v>#REF!</v>
      </c>
      <c r="C134" s="190" t="e">
        <f>IF('Formulario PPGR3'!$G134="","",'Formulario PPGR1'!#REF!)</f>
        <v>#REF!</v>
      </c>
      <c r="D134" s="190" t="e">
        <f>IF('Formulario PPGR3'!$G134="","",'Formulario PPGR1'!#REF!)</f>
        <v>#REF!</v>
      </c>
      <c r="E134" s="190" t="e">
        <f>IF('Formulario PPGR3'!$G134="","",'Formulario PPGR1'!#REF!)</f>
        <v>#REF!</v>
      </c>
      <c r="F134" s="190" t="e">
        <f>IF('Formulario PPGR3'!$G134="","",'Formulario PPGR1'!#REF!)</f>
        <v>#REF!</v>
      </c>
      <c r="G134" s="241" t="s">
        <v>571</v>
      </c>
      <c r="H134" s="503" t="str">
        <f>IF(Tabla1[[#This Row],[Código_Actividad]]="","",_xlfn.XLOOKUP(Tabla1[[#This Row],[Código_Actividad]],Tabla2[Código],Tabla2[Actividades Programables Presupuestables],"",0))</f>
        <v>Visitas de supervisión para la Mejora de la Calidad de los Datos y el Registro Oportuno en el Sistema de Registro Nominal de Pruebas de VIH (SIRENP) para resultados de pruebas de VIH, Hepatitis B, Hepatitis C y Sífilis</v>
      </c>
      <c r="I134" s="504">
        <f>IFERROR(VLOOKUP('Formulario PPGR3'!$G134,'Formulario PPGR2'!$H$9:$V$269,15,FALSE),"")</f>
        <v>3</v>
      </c>
      <c r="J134" s="509" t="s">
        <v>1047</v>
      </c>
      <c r="K134" s="507" t="s">
        <v>1056</v>
      </c>
      <c r="L134" s="508" t="s">
        <v>1048</v>
      </c>
      <c r="M134" s="505" t="str">
        <f>IF(Tabla1[[#This Row],[Descripción]]="","",_xlfn.XLOOKUP(Tabla1[[#This Row],[Descripción]],Tabla10[Descripción],Tabla10[Unidad de Medida],"",0))</f>
        <v>galon</v>
      </c>
      <c r="N134" s="295">
        <v>40</v>
      </c>
      <c r="O134" s="506">
        <f>IF(Tabla1[[#This Row],[Descripción]]="","",_xlfn.XLOOKUP(Tabla1[[#This Row],[Descripción]],Tabla10[Descripción],Tabla10[Precio Unitario],0))</f>
        <v>240</v>
      </c>
      <c r="P134" s="506">
        <f>IF(Tabla1[[#This Row],[Cantidad de Insumos]]="","",Tabla1[[#This Row],[Precio Unitario]]*Tabla1[[#This Row],[Cantidad de Insumos]])</f>
        <v>9600</v>
      </c>
      <c r="Q134" s="506" t="str">
        <f>IF(Tabla1[[#This Row],[Descripción]]="","",_xlfn.XLOOKUP(Tabla1[[#This Row],[Descripción]],Tabla10[Descripción],Tabla10[CODIGO PRESUPUESTARIO],0))</f>
        <v>2.3.7.1.02</v>
      </c>
      <c r="R134" s="507"/>
    </row>
    <row r="135" spans="2:18" ht="69" x14ac:dyDescent="0.3">
      <c r="B135" s="190" t="e">
        <f>IF('Formulario PPGR3'!$G135="","",CONCATENATE('Formulario PPGR3'!$C135,".",'Formulario PPGR3'!$D135,".",'Formulario PPGR3'!$E135,".",'Formulario PPGR3'!$F135))</f>
        <v>#REF!</v>
      </c>
      <c r="C135" s="190" t="e">
        <f>IF('Formulario PPGR3'!$G135="","",'Formulario PPGR1'!#REF!)</f>
        <v>#REF!</v>
      </c>
      <c r="D135" s="190" t="e">
        <f>IF('Formulario PPGR3'!$G135="","",'Formulario PPGR1'!#REF!)</f>
        <v>#REF!</v>
      </c>
      <c r="E135" s="190" t="e">
        <f>IF('Formulario PPGR3'!$G135="","",'Formulario PPGR1'!#REF!)</f>
        <v>#REF!</v>
      </c>
      <c r="F135" s="190" t="e">
        <f>IF('Formulario PPGR3'!$G135="","",'Formulario PPGR1'!#REF!)</f>
        <v>#REF!</v>
      </c>
      <c r="G135" s="241" t="s">
        <v>571</v>
      </c>
      <c r="H135" s="503" t="str">
        <f>IF(Tabla1[[#This Row],[Código_Actividad]]="","",_xlfn.XLOOKUP(Tabla1[[#This Row],[Código_Actividad]],Tabla2[Código],Tabla2[Actividades Programables Presupuestables],"",0))</f>
        <v>Visitas de supervisión para la Mejora de la Calidad de los Datos y el Registro Oportuno en el Sistema de Registro Nominal de Pruebas de VIH (SIRENP) para resultados de pruebas de VIH, Hepatitis B, Hepatitis C y Sífilis</v>
      </c>
      <c r="I135" s="504">
        <f>IFERROR(VLOOKUP('Formulario PPGR3'!$G135,'Formulario PPGR2'!$H$9:$V$269,15,FALSE),"")</f>
        <v>3</v>
      </c>
      <c r="J135" s="509" t="s">
        <v>1049</v>
      </c>
      <c r="K135" s="507" t="s">
        <v>1057</v>
      </c>
      <c r="L135" s="508" t="s">
        <v>1051</v>
      </c>
      <c r="M135" s="505" t="str">
        <f>IF(Tabla1[[#This Row],[Descripción]]="","",_xlfn.XLOOKUP(Tabla1[[#This Row],[Descripción]],Tabla10[Descripción],Tabla10[Unidad de Medida],"",0))</f>
        <v>Depósito</v>
      </c>
      <c r="N135" s="295">
        <v>4</v>
      </c>
      <c r="O135" s="506">
        <f>IF(Tabla1[[#This Row],[Descripción]]="","",_xlfn.XLOOKUP(Tabla1[[#This Row],[Descripción]],Tabla10[Descripción],Tabla10[Precio Unitario],0))</f>
        <v>1900</v>
      </c>
      <c r="P135" s="506">
        <f>IF(Tabla1[[#This Row],[Cantidad de Insumos]]="","",Tabla1[[#This Row],[Precio Unitario]]*Tabla1[[#This Row],[Cantidad de Insumos]])</f>
        <v>7600</v>
      </c>
      <c r="Q135" s="506" t="str">
        <f>IF(Tabla1[[#This Row],[Descripción]]="","",_xlfn.XLOOKUP(Tabla1[[#This Row],[Descripción]],Tabla10[Descripción],Tabla10[CODIGO PRESUPUESTARIO],0))</f>
        <v>2.2.3.1.01</v>
      </c>
      <c r="R135" s="507"/>
    </row>
    <row r="136" spans="2:18" ht="69" x14ac:dyDescent="0.3">
      <c r="B136" s="190" t="e">
        <f>IF('Formulario PPGR3'!$G136="","",CONCATENATE('Formulario PPGR3'!$C136,".",'Formulario PPGR3'!$D136,".",'Formulario PPGR3'!$E136,".",'Formulario PPGR3'!$F136))</f>
        <v>#REF!</v>
      </c>
      <c r="C136" s="190" t="e">
        <f>IF('Formulario PPGR3'!$G136="","",'Formulario PPGR1'!#REF!)</f>
        <v>#REF!</v>
      </c>
      <c r="D136" s="190" t="e">
        <f>IF('Formulario PPGR3'!$G136="","",'Formulario PPGR1'!#REF!)</f>
        <v>#REF!</v>
      </c>
      <c r="E136" s="190" t="e">
        <f>IF('Formulario PPGR3'!$G136="","",'Formulario PPGR1'!#REF!)</f>
        <v>#REF!</v>
      </c>
      <c r="F136" s="190" t="e">
        <f>IF('Formulario PPGR3'!$G136="","",'Formulario PPGR1'!#REF!)</f>
        <v>#REF!</v>
      </c>
      <c r="G136" s="241" t="s">
        <v>571</v>
      </c>
      <c r="H136" s="503" t="str">
        <f>IF(Tabla1[[#This Row],[Código_Actividad]]="","",_xlfn.XLOOKUP(Tabla1[[#This Row],[Código_Actividad]],Tabla2[Código],Tabla2[Actividades Programables Presupuestables],"",0))</f>
        <v>Visitas de supervisión para la Mejora de la Calidad de los Datos y el Registro Oportuno en el Sistema de Registro Nominal de Pruebas de VIH (SIRENP) para resultados de pruebas de VIH, Hepatitis B, Hepatitis C y Sífilis</v>
      </c>
      <c r="I136" s="504">
        <f>IFERROR(VLOOKUP('Formulario PPGR3'!$G136,'Formulario PPGR2'!$H$9:$V$269,15,FALSE),"")</f>
        <v>3</v>
      </c>
      <c r="J136" s="509" t="s">
        <v>1049</v>
      </c>
      <c r="K136" s="507" t="s">
        <v>1057</v>
      </c>
      <c r="L136" s="508" t="s">
        <v>1050</v>
      </c>
      <c r="M136" s="505" t="str">
        <f>IF(Tabla1[[#This Row],[Descripción]]="","",_xlfn.XLOOKUP(Tabla1[[#This Row],[Descripción]],Tabla10[Descripción],Tabla10[Unidad de Medida],"",0))</f>
        <v>Depósito</v>
      </c>
      <c r="N136" s="295">
        <v>4</v>
      </c>
      <c r="O136" s="506">
        <f>IF(Tabla1[[#This Row],[Descripción]]="","",_xlfn.XLOOKUP(Tabla1[[#This Row],[Descripción]],Tabla10[Descripción],Tabla10[Precio Unitario],0))</f>
        <v>1700</v>
      </c>
      <c r="P136" s="506">
        <f>IF(Tabla1[[#This Row],[Cantidad de Insumos]]="","",Tabla1[[#This Row],[Precio Unitario]]*Tabla1[[#This Row],[Cantidad de Insumos]])</f>
        <v>6800</v>
      </c>
      <c r="Q136" s="506" t="str">
        <f>IF(Tabla1[[#This Row],[Descripción]]="","",_xlfn.XLOOKUP(Tabla1[[#This Row],[Descripción]],Tabla10[Descripción],Tabla10[CODIGO PRESUPUESTARIO],0))</f>
        <v>2.2.3.1.01</v>
      </c>
      <c r="R136" s="507"/>
    </row>
    <row r="137" spans="2:18" ht="41.4" x14ac:dyDescent="0.3">
      <c r="B137" s="190" t="e">
        <f>IF('Formulario PPGR3'!$G137="","",CONCATENATE('Formulario PPGR3'!$C137,".",'Formulario PPGR3'!$D137,".",'Formulario PPGR3'!$E137,".",'Formulario PPGR3'!$F137))</f>
        <v>#REF!</v>
      </c>
      <c r="C137" s="190" t="e">
        <f>IF('Formulario PPGR3'!$G137="","",'Formulario PPGR1'!#REF!)</f>
        <v>#REF!</v>
      </c>
      <c r="D137" s="190" t="e">
        <f>IF('Formulario PPGR3'!$G137="","",'Formulario PPGR1'!#REF!)</f>
        <v>#REF!</v>
      </c>
      <c r="E137" s="190" t="e">
        <f>IF('Formulario PPGR3'!$G137="","",'Formulario PPGR1'!#REF!)</f>
        <v>#REF!</v>
      </c>
      <c r="F137" s="190" t="e">
        <f>IF('Formulario PPGR3'!$G137="","",'Formulario PPGR1'!#REF!)</f>
        <v>#REF!</v>
      </c>
      <c r="G137" s="241" t="s">
        <v>574</v>
      </c>
      <c r="H137" s="503" t="str">
        <f>IF(Tabla1[[#This Row],[Código_Actividad]]="","",_xlfn.XLOOKUP(Tabla1[[#This Row],[Código_Actividad]],Tabla2[Código],Tabla2[Actividades Programables Presupuestables],"",0))</f>
        <v>Visita de supervisión a los Establecimientos de Salud (EES) para verificación de la disponibilidad de los servicios integrales de salud</v>
      </c>
      <c r="I137" s="504">
        <f>IFERROR(VLOOKUP('Formulario PPGR3'!$G137,'Formulario PPGR2'!$H$9:$V$269,15,FALSE),"")</f>
        <v>1</v>
      </c>
      <c r="J137" s="509" t="s">
        <v>1047</v>
      </c>
      <c r="K137" s="507" t="s">
        <v>1056</v>
      </c>
      <c r="L137" s="508" t="s">
        <v>1048</v>
      </c>
      <c r="M137" s="505" t="str">
        <f>IF(Tabla1[[#This Row],[Descripción]]="","",_xlfn.XLOOKUP(Tabla1[[#This Row],[Descripción]],Tabla10[Descripción],Tabla10[Unidad de Medida],"",0))</f>
        <v>galon</v>
      </c>
      <c r="N137" s="295">
        <v>30</v>
      </c>
      <c r="O137" s="506">
        <f>IF(Tabla1[[#This Row],[Descripción]]="","",_xlfn.XLOOKUP(Tabla1[[#This Row],[Descripción]],Tabla10[Descripción],Tabla10[Precio Unitario],0))</f>
        <v>240</v>
      </c>
      <c r="P137" s="506">
        <f>IF(Tabla1[[#This Row],[Cantidad de Insumos]]="","",Tabla1[[#This Row],[Precio Unitario]]*Tabla1[[#This Row],[Cantidad de Insumos]])</f>
        <v>7200</v>
      </c>
      <c r="Q137" s="506" t="str">
        <f>IF(Tabla1[[#This Row],[Descripción]]="","",_xlfn.XLOOKUP(Tabla1[[#This Row],[Descripción]],Tabla10[Descripción],Tabla10[CODIGO PRESUPUESTARIO],0))</f>
        <v>2.3.7.1.02</v>
      </c>
      <c r="R137" s="507"/>
    </row>
    <row r="138" spans="2:18" ht="41.4" x14ac:dyDescent="0.3">
      <c r="B138" s="190" t="e">
        <f>IF('Formulario PPGR3'!$G138="","",CONCATENATE('Formulario PPGR3'!$C138,".",'Formulario PPGR3'!$D138,".",'Formulario PPGR3'!$E138,".",'Formulario PPGR3'!$F138))</f>
        <v>#REF!</v>
      </c>
      <c r="C138" s="190" t="e">
        <f>IF('Formulario PPGR3'!$G138="","",'Formulario PPGR1'!#REF!)</f>
        <v>#REF!</v>
      </c>
      <c r="D138" s="190" t="e">
        <f>IF('Formulario PPGR3'!$G138="","",'Formulario PPGR1'!#REF!)</f>
        <v>#REF!</v>
      </c>
      <c r="E138" s="190" t="e">
        <f>IF('Formulario PPGR3'!$G138="","",'Formulario PPGR1'!#REF!)</f>
        <v>#REF!</v>
      </c>
      <c r="F138" s="190" t="e">
        <f>IF('Formulario PPGR3'!$G138="","",'Formulario PPGR1'!#REF!)</f>
        <v>#REF!</v>
      </c>
      <c r="G138" s="241" t="s">
        <v>574</v>
      </c>
      <c r="H138" s="503" t="str">
        <f>IF(Tabla1[[#This Row],[Código_Actividad]]="","",_xlfn.XLOOKUP(Tabla1[[#This Row],[Código_Actividad]],Tabla2[Código],Tabla2[Actividades Programables Presupuestables],"",0))</f>
        <v>Visita de supervisión a los Establecimientos de Salud (EES) para verificación de la disponibilidad de los servicios integrales de salud</v>
      </c>
      <c r="I138" s="504">
        <f>IFERROR(VLOOKUP('Formulario PPGR3'!$G138,'Formulario PPGR2'!$H$9:$V$269,15,FALSE),"")</f>
        <v>1</v>
      </c>
      <c r="J138" s="509" t="s">
        <v>1049</v>
      </c>
      <c r="K138" s="507" t="s">
        <v>1057</v>
      </c>
      <c r="L138" s="508" t="s">
        <v>1051</v>
      </c>
      <c r="M138" s="505" t="str">
        <f>IF(Tabla1[[#This Row],[Descripción]]="","",_xlfn.XLOOKUP(Tabla1[[#This Row],[Descripción]],Tabla10[Descripción],Tabla10[Unidad de Medida],"",0))</f>
        <v>Depósito</v>
      </c>
      <c r="N138" s="295">
        <v>3</v>
      </c>
      <c r="O138" s="506">
        <f>IF(Tabla1[[#This Row],[Descripción]]="","",_xlfn.XLOOKUP(Tabla1[[#This Row],[Descripción]],Tabla10[Descripción],Tabla10[Precio Unitario],0))</f>
        <v>1900</v>
      </c>
      <c r="P138" s="506">
        <f>IF(Tabla1[[#This Row],[Cantidad de Insumos]]="","",Tabla1[[#This Row],[Precio Unitario]]*Tabla1[[#This Row],[Cantidad de Insumos]])</f>
        <v>5700</v>
      </c>
      <c r="Q138" s="506" t="str">
        <f>IF(Tabla1[[#This Row],[Descripción]]="","",_xlfn.XLOOKUP(Tabla1[[#This Row],[Descripción]],Tabla10[Descripción],Tabla10[CODIGO PRESUPUESTARIO],0))</f>
        <v>2.2.3.1.01</v>
      </c>
      <c r="R138" s="507"/>
    </row>
    <row r="139" spans="2:18" ht="41.4" x14ac:dyDescent="0.3">
      <c r="B139" s="190" t="e">
        <f>IF('Formulario PPGR3'!$G139="","",CONCATENATE('Formulario PPGR3'!$C139,".",'Formulario PPGR3'!$D139,".",'Formulario PPGR3'!$E139,".",'Formulario PPGR3'!$F139))</f>
        <v>#REF!</v>
      </c>
      <c r="C139" s="190" t="e">
        <f>IF('Formulario PPGR3'!$G139="","",'Formulario PPGR1'!#REF!)</f>
        <v>#REF!</v>
      </c>
      <c r="D139" s="190" t="e">
        <f>IF('Formulario PPGR3'!$G139="","",'Formulario PPGR1'!#REF!)</f>
        <v>#REF!</v>
      </c>
      <c r="E139" s="190" t="e">
        <f>IF('Formulario PPGR3'!$G139="","",'Formulario PPGR1'!#REF!)</f>
        <v>#REF!</v>
      </c>
      <c r="F139" s="190" t="e">
        <f>IF('Formulario PPGR3'!$G139="","",'Formulario PPGR1'!#REF!)</f>
        <v>#REF!</v>
      </c>
      <c r="G139" s="241" t="s">
        <v>574</v>
      </c>
      <c r="H139" s="503" t="str">
        <f>IF(Tabla1[[#This Row],[Código_Actividad]]="","",_xlfn.XLOOKUP(Tabla1[[#This Row],[Código_Actividad]],Tabla2[Código],Tabla2[Actividades Programables Presupuestables],"",0))</f>
        <v>Visita de supervisión a los Establecimientos de Salud (EES) para verificación de la disponibilidad de los servicios integrales de salud</v>
      </c>
      <c r="I139" s="504">
        <f>IFERROR(VLOOKUP('Formulario PPGR3'!$G139,'Formulario PPGR2'!$H$9:$V$269,15,FALSE),"")</f>
        <v>1</v>
      </c>
      <c r="J139" s="509" t="s">
        <v>1049</v>
      </c>
      <c r="K139" s="507" t="s">
        <v>1057</v>
      </c>
      <c r="L139" s="508" t="s">
        <v>1050</v>
      </c>
      <c r="M139" s="505" t="str">
        <f>IF(Tabla1[[#This Row],[Descripción]]="","",_xlfn.XLOOKUP(Tabla1[[#This Row],[Descripción]],Tabla10[Descripción],Tabla10[Unidad de Medida],"",0))</f>
        <v>Depósito</v>
      </c>
      <c r="N139" s="295">
        <v>3</v>
      </c>
      <c r="O139" s="506">
        <f>IF(Tabla1[[#This Row],[Descripción]]="","",_xlfn.XLOOKUP(Tabla1[[#This Row],[Descripción]],Tabla10[Descripción],Tabla10[Precio Unitario],0))</f>
        <v>1700</v>
      </c>
      <c r="P139" s="506">
        <f>IF(Tabla1[[#This Row],[Cantidad de Insumos]]="","",Tabla1[[#This Row],[Precio Unitario]]*Tabla1[[#This Row],[Cantidad de Insumos]])</f>
        <v>5100</v>
      </c>
      <c r="Q139" s="506" t="str">
        <f>IF(Tabla1[[#This Row],[Descripción]]="","",_xlfn.XLOOKUP(Tabla1[[#This Row],[Descripción]],Tabla10[Descripción],Tabla10[CODIGO PRESUPUESTARIO],0))</f>
        <v>2.2.3.1.01</v>
      </c>
      <c r="R139" s="507"/>
    </row>
    <row r="140" spans="2:18" ht="41.4" x14ac:dyDescent="0.3">
      <c r="B140" s="190" t="e">
        <f>IF('Formulario PPGR3'!$G140="","",CONCATENATE('Formulario PPGR3'!$C140,".",'Formulario PPGR3'!$D140,".",'Formulario PPGR3'!$E140,".",'Formulario PPGR3'!$F140))</f>
        <v>#REF!</v>
      </c>
      <c r="C140" s="190" t="e">
        <f>IF('Formulario PPGR3'!$G140="","",'Formulario PPGR1'!#REF!)</f>
        <v>#REF!</v>
      </c>
      <c r="D140" s="190" t="e">
        <f>IF('Formulario PPGR3'!$G140="","",'Formulario PPGR1'!#REF!)</f>
        <v>#REF!</v>
      </c>
      <c r="E140" s="190" t="e">
        <f>IF('Formulario PPGR3'!$G140="","",'Formulario PPGR1'!#REF!)</f>
        <v>#REF!</v>
      </c>
      <c r="F140" s="190" t="e">
        <f>IF('Formulario PPGR3'!$G140="","",'Formulario PPGR1'!#REF!)</f>
        <v>#REF!</v>
      </c>
      <c r="G140" s="241" t="s">
        <v>576</v>
      </c>
      <c r="H140" s="503" t="str">
        <f>IF(Tabla1[[#This Row],[Código_Actividad]]="","",_xlfn.XLOOKUP(Tabla1[[#This Row],[Código_Actividad]],Tabla2[Código],Tabla2[Actividades Programables Presupuestables],"",0))</f>
        <v>Mesas de trabajo con el personal de los Servicios de Atención Integral para seguimiento al cumplimiento de indicadores de la cascada 95-95-95 del Programa de VIH</v>
      </c>
      <c r="I140" s="504">
        <f>IFERROR(VLOOKUP('Formulario PPGR3'!$G140,'Formulario PPGR2'!$H$9:$V$269,15,FALSE),"")</f>
        <v>4</v>
      </c>
      <c r="J140" s="509" t="s">
        <v>1052</v>
      </c>
      <c r="K140" s="507" t="s">
        <v>1054</v>
      </c>
      <c r="L140" s="508" t="s">
        <v>1063</v>
      </c>
      <c r="M140" s="505" t="str">
        <f>IF(Tabla1[[#This Row],[Descripción]]="","",_xlfn.XLOOKUP(Tabla1[[#This Row],[Descripción]],Tabla10[Descripción],Tabla10[Unidad de Medida],"",0))</f>
        <v>unidad</v>
      </c>
      <c r="N140" s="295">
        <v>4</v>
      </c>
      <c r="O140" s="506">
        <f>IF(Tabla1[[#This Row],[Descripción]]="","",_xlfn.XLOOKUP(Tabla1[[#This Row],[Descripción]],Tabla10[Descripción],Tabla10[Precio Unitario],0))</f>
        <v>12537.5</v>
      </c>
      <c r="P140" s="506">
        <f>IF(Tabla1[[#This Row],[Cantidad de Insumos]]="","",Tabla1[[#This Row],[Precio Unitario]]*Tabla1[[#This Row],[Cantidad de Insumos]])</f>
        <v>50150</v>
      </c>
      <c r="Q140" s="506" t="str">
        <f>IF(Tabla1[[#This Row],[Descripción]]="","",_xlfn.XLOOKUP(Tabla1[[#This Row],[Descripción]],Tabla10[Descripción],Tabla10[CODIGO PRESUPUESTARIO],0))</f>
        <v>2.3.1.1.01</v>
      </c>
      <c r="R140" s="507"/>
    </row>
    <row r="141" spans="2:18" ht="41.4" x14ac:dyDescent="0.3">
      <c r="B141" s="190" t="e">
        <f>IF('Formulario PPGR3'!$G141="","",CONCATENATE('Formulario PPGR3'!$C141,".",'Formulario PPGR3'!$D141,".",'Formulario PPGR3'!$E141,".",'Formulario PPGR3'!$F141))</f>
        <v>#REF!</v>
      </c>
      <c r="C141" s="190" t="e">
        <f>IF('Formulario PPGR3'!$G141="","",'Formulario PPGR1'!#REF!)</f>
        <v>#REF!</v>
      </c>
      <c r="D141" s="190" t="e">
        <f>IF('Formulario PPGR3'!$G141="","",'Formulario PPGR1'!#REF!)</f>
        <v>#REF!</v>
      </c>
      <c r="E141" s="190" t="e">
        <f>IF('Formulario PPGR3'!$G141="","",'Formulario PPGR1'!#REF!)</f>
        <v>#REF!</v>
      </c>
      <c r="F141" s="190" t="e">
        <f>IF('Formulario PPGR3'!$G141="","",'Formulario PPGR1'!#REF!)</f>
        <v>#REF!</v>
      </c>
      <c r="G141" s="241" t="s">
        <v>579</v>
      </c>
      <c r="H141" s="503" t="str">
        <f>IF(Tabla1[[#This Row],[Código_Actividad]]="","",_xlfn.XLOOKUP(Tabla1[[#This Row],[Código_Actividad]],Tabla2[Código],Tabla2[Actividades Programables Presupuestables],"",0))</f>
        <v>Visitas de seguimiento para el fortalecimiento del  Sistema de Registro Nominal de Atención Integral (SIRNAI) a nivel nacional.</v>
      </c>
      <c r="I141" s="504">
        <f>IFERROR(VLOOKUP('Formulario PPGR3'!$G141,'Formulario PPGR2'!$H$9:$V$269,15,FALSE),"")</f>
        <v>3</v>
      </c>
      <c r="J141" s="509" t="s">
        <v>1047</v>
      </c>
      <c r="K141" s="507" t="s">
        <v>1056</v>
      </c>
      <c r="L141" s="508" t="s">
        <v>1048</v>
      </c>
      <c r="M141" s="505" t="str">
        <f>IF(Tabla1[[#This Row],[Descripción]]="","",_xlfn.XLOOKUP(Tabla1[[#This Row],[Descripción]],Tabla10[Descripción],Tabla10[Unidad de Medida],"",0))</f>
        <v>galon</v>
      </c>
      <c r="N141" s="295">
        <v>40</v>
      </c>
      <c r="O141" s="506">
        <f>IF(Tabla1[[#This Row],[Descripción]]="","",_xlfn.XLOOKUP(Tabla1[[#This Row],[Descripción]],Tabla10[Descripción],Tabla10[Precio Unitario],0))</f>
        <v>240</v>
      </c>
      <c r="P141" s="506">
        <f>IF(Tabla1[[#This Row],[Cantidad de Insumos]]="","",Tabla1[[#This Row],[Precio Unitario]]*Tabla1[[#This Row],[Cantidad de Insumos]])</f>
        <v>9600</v>
      </c>
      <c r="Q141" s="506" t="str">
        <f>IF(Tabla1[[#This Row],[Descripción]]="","",_xlfn.XLOOKUP(Tabla1[[#This Row],[Descripción]],Tabla10[Descripción],Tabla10[CODIGO PRESUPUESTARIO],0))</f>
        <v>2.3.7.1.02</v>
      </c>
      <c r="R141" s="507"/>
    </row>
    <row r="142" spans="2:18" ht="41.4" x14ac:dyDescent="0.3">
      <c r="B142" s="190" t="e">
        <f>IF('Formulario PPGR3'!$G142="","",CONCATENATE('Formulario PPGR3'!$C142,".",'Formulario PPGR3'!$D142,".",'Formulario PPGR3'!$E142,".",'Formulario PPGR3'!$F142))</f>
        <v>#REF!</v>
      </c>
      <c r="C142" s="190" t="e">
        <f>IF('Formulario PPGR3'!$G142="","",'Formulario PPGR1'!#REF!)</f>
        <v>#REF!</v>
      </c>
      <c r="D142" s="190" t="e">
        <f>IF('Formulario PPGR3'!$G142="","",'Formulario PPGR1'!#REF!)</f>
        <v>#REF!</v>
      </c>
      <c r="E142" s="190" t="e">
        <f>IF('Formulario PPGR3'!$G142="","",'Formulario PPGR1'!#REF!)</f>
        <v>#REF!</v>
      </c>
      <c r="F142" s="190" t="e">
        <f>IF('Formulario PPGR3'!$G142="","",'Formulario PPGR1'!#REF!)</f>
        <v>#REF!</v>
      </c>
      <c r="G142" s="241" t="s">
        <v>579</v>
      </c>
      <c r="H142" s="503" t="str">
        <f>IF(Tabla1[[#This Row],[Código_Actividad]]="","",_xlfn.XLOOKUP(Tabla1[[#This Row],[Código_Actividad]],Tabla2[Código],Tabla2[Actividades Programables Presupuestables],"",0))</f>
        <v>Visitas de seguimiento para el fortalecimiento del  Sistema de Registro Nominal de Atención Integral (SIRNAI) a nivel nacional.</v>
      </c>
      <c r="I142" s="504">
        <f>IFERROR(VLOOKUP('Formulario PPGR3'!$G142,'Formulario PPGR2'!$H$9:$V$269,15,FALSE),"")</f>
        <v>3</v>
      </c>
      <c r="J142" s="509" t="s">
        <v>1049</v>
      </c>
      <c r="K142" s="507" t="s">
        <v>1057</v>
      </c>
      <c r="L142" s="508" t="s">
        <v>1051</v>
      </c>
      <c r="M142" s="505" t="str">
        <f>IF(Tabla1[[#This Row],[Descripción]]="","",_xlfn.XLOOKUP(Tabla1[[#This Row],[Descripción]],Tabla10[Descripción],Tabla10[Unidad de Medida],"",0))</f>
        <v>Depósito</v>
      </c>
      <c r="N142" s="295">
        <v>5</v>
      </c>
      <c r="O142" s="506">
        <f>IF(Tabla1[[#This Row],[Descripción]]="","",_xlfn.XLOOKUP(Tabla1[[#This Row],[Descripción]],Tabla10[Descripción],Tabla10[Precio Unitario],0))</f>
        <v>1900</v>
      </c>
      <c r="P142" s="506">
        <f>IF(Tabla1[[#This Row],[Cantidad de Insumos]]="","",Tabla1[[#This Row],[Precio Unitario]]*Tabla1[[#This Row],[Cantidad de Insumos]])</f>
        <v>9500</v>
      </c>
      <c r="Q142" s="506" t="str">
        <f>IF(Tabla1[[#This Row],[Descripción]]="","",_xlfn.XLOOKUP(Tabla1[[#This Row],[Descripción]],Tabla10[Descripción],Tabla10[CODIGO PRESUPUESTARIO],0))</f>
        <v>2.2.3.1.01</v>
      </c>
      <c r="R142" s="507"/>
    </row>
    <row r="143" spans="2:18" ht="41.4" x14ac:dyDescent="0.3">
      <c r="B143" s="190" t="e">
        <f>IF('Formulario PPGR3'!$G143="","",CONCATENATE('Formulario PPGR3'!$C143,".",'Formulario PPGR3'!$D143,".",'Formulario PPGR3'!$E143,".",'Formulario PPGR3'!$F143))</f>
        <v>#REF!</v>
      </c>
      <c r="C143" s="190" t="e">
        <f>IF('Formulario PPGR3'!$G143="","",'Formulario PPGR1'!#REF!)</f>
        <v>#REF!</v>
      </c>
      <c r="D143" s="190" t="e">
        <f>IF('Formulario PPGR3'!$G143="","",'Formulario PPGR1'!#REF!)</f>
        <v>#REF!</v>
      </c>
      <c r="E143" s="190" t="e">
        <f>IF('Formulario PPGR3'!$G143="","",'Formulario PPGR1'!#REF!)</f>
        <v>#REF!</v>
      </c>
      <c r="F143" s="190" t="e">
        <f>IF('Formulario PPGR3'!$G143="","",'Formulario PPGR1'!#REF!)</f>
        <v>#REF!</v>
      </c>
      <c r="G143" s="241" t="s">
        <v>579</v>
      </c>
      <c r="H143" s="503" t="str">
        <f>IF(Tabla1[[#This Row],[Código_Actividad]]="","",_xlfn.XLOOKUP(Tabla1[[#This Row],[Código_Actividad]],Tabla2[Código],Tabla2[Actividades Programables Presupuestables],"",0))</f>
        <v>Visitas de seguimiento para el fortalecimiento del  Sistema de Registro Nominal de Atención Integral (SIRNAI) a nivel nacional.</v>
      </c>
      <c r="I143" s="504">
        <f>IFERROR(VLOOKUP('Formulario PPGR3'!$G143,'Formulario PPGR2'!$H$9:$V$269,15,FALSE),"")</f>
        <v>3</v>
      </c>
      <c r="J143" s="509" t="s">
        <v>1049</v>
      </c>
      <c r="K143" s="507" t="s">
        <v>1057</v>
      </c>
      <c r="L143" s="508" t="s">
        <v>1050</v>
      </c>
      <c r="M143" s="505" t="str">
        <f>IF(Tabla1[[#This Row],[Descripción]]="","",_xlfn.XLOOKUP(Tabla1[[#This Row],[Descripción]],Tabla10[Descripción],Tabla10[Unidad de Medida],"",0))</f>
        <v>Depósito</v>
      </c>
      <c r="N143" s="295">
        <v>5</v>
      </c>
      <c r="O143" s="506">
        <f>IF(Tabla1[[#This Row],[Descripción]]="","",_xlfn.XLOOKUP(Tabla1[[#This Row],[Descripción]],Tabla10[Descripción],Tabla10[Precio Unitario],0))</f>
        <v>1700</v>
      </c>
      <c r="P143" s="506">
        <f>IF(Tabla1[[#This Row],[Cantidad de Insumos]]="","",Tabla1[[#This Row],[Precio Unitario]]*Tabla1[[#This Row],[Cantidad de Insumos]])</f>
        <v>8500</v>
      </c>
      <c r="Q143" s="506" t="str">
        <f>IF(Tabla1[[#This Row],[Descripción]]="","",_xlfn.XLOOKUP(Tabla1[[#This Row],[Descripción]],Tabla10[Descripción],Tabla10[CODIGO PRESUPUESTARIO],0))</f>
        <v>2.2.3.1.01</v>
      </c>
      <c r="R143" s="507"/>
    </row>
    <row r="144" spans="2:18" ht="55.2" x14ac:dyDescent="0.3">
      <c r="B144" s="190" t="e">
        <f>IF('Formulario PPGR3'!$G144="","",CONCATENATE('Formulario PPGR3'!$C144,".",'Formulario PPGR3'!$D144,".",'Formulario PPGR3'!$E144,".",'Formulario PPGR3'!$F144))</f>
        <v>#REF!</v>
      </c>
      <c r="C144" s="190" t="e">
        <f>IF('Formulario PPGR3'!$G144="","",'Formulario PPGR1'!#REF!)</f>
        <v>#REF!</v>
      </c>
      <c r="D144" s="190" t="e">
        <f>IF('Formulario PPGR3'!$G144="","",'Formulario PPGR1'!#REF!)</f>
        <v>#REF!</v>
      </c>
      <c r="E144" s="190" t="e">
        <f>IF('Formulario PPGR3'!$G144="","",'Formulario PPGR1'!#REF!)</f>
        <v>#REF!</v>
      </c>
      <c r="F144" s="190" t="e">
        <f>IF('Formulario PPGR3'!$G144="","",'Formulario PPGR1'!#REF!)</f>
        <v>#REF!</v>
      </c>
      <c r="G144" s="241" t="s">
        <v>582</v>
      </c>
      <c r="H144" s="503" t="str">
        <f>IF(Tabla1[[#This Row],[Código_Actividad]]="","",_xlfn.XLOOKUP(Tabla1[[#This Row],[Código_Actividad]],Tabla2[Código],Tabla2[Actividades Programables Presupuestables],"",0))</f>
        <v>Visitas de supervisión a las Áreas de Consejería para pruebas de VIH en los EES priorizados, con el fin de verificar la entrega y el registro oportuno de la pre y post consejería en el SIRENP.</v>
      </c>
      <c r="I144" s="504">
        <f>IFERROR(VLOOKUP('Formulario PPGR3'!$G144,'Formulario PPGR2'!$H$9:$V$269,15,FALSE),"")</f>
        <v>3</v>
      </c>
      <c r="J144" s="509" t="s">
        <v>1047</v>
      </c>
      <c r="K144" s="507" t="s">
        <v>1056</v>
      </c>
      <c r="L144" s="508" t="s">
        <v>1048</v>
      </c>
      <c r="M144" s="505" t="str">
        <f>IF(Tabla1[[#This Row],[Descripción]]="","",_xlfn.XLOOKUP(Tabla1[[#This Row],[Descripción]],Tabla10[Descripción],Tabla10[Unidad de Medida],"",0))</f>
        <v>galon</v>
      </c>
      <c r="N144" s="295">
        <v>50</v>
      </c>
      <c r="O144" s="506">
        <f>IF(Tabla1[[#This Row],[Descripción]]="","",_xlfn.XLOOKUP(Tabla1[[#This Row],[Descripción]],Tabla10[Descripción],Tabla10[Precio Unitario],0))</f>
        <v>240</v>
      </c>
      <c r="P144" s="506">
        <f>IF(Tabla1[[#This Row],[Cantidad de Insumos]]="","",Tabla1[[#This Row],[Precio Unitario]]*Tabla1[[#This Row],[Cantidad de Insumos]])</f>
        <v>12000</v>
      </c>
      <c r="Q144" s="506" t="str">
        <f>IF(Tabla1[[#This Row],[Descripción]]="","",_xlfn.XLOOKUP(Tabla1[[#This Row],[Descripción]],Tabla10[Descripción],Tabla10[CODIGO PRESUPUESTARIO],0))</f>
        <v>2.3.7.1.02</v>
      </c>
      <c r="R144" s="507"/>
    </row>
    <row r="145" spans="2:18" ht="55.2" x14ac:dyDescent="0.3">
      <c r="B145" s="190" t="e">
        <f>IF('Formulario PPGR3'!$G145="","",CONCATENATE('Formulario PPGR3'!$C145,".",'Formulario PPGR3'!$D145,".",'Formulario PPGR3'!$E145,".",'Formulario PPGR3'!$F145))</f>
        <v>#REF!</v>
      </c>
      <c r="C145" s="190" t="e">
        <f>IF('Formulario PPGR3'!$G145="","",'Formulario PPGR1'!#REF!)</f>
        <v>#REF!</v>
      </c>
      <c r="D145" s="190" t="e">
        <f>IF('Formulario PPGR3'!$G145="","",'Formulario PPGR1'!#REF!)</f>
        <v>#REF!</v>
      </c>
      <c r="E145" s="190" t="e">
        <f>IF('Formulario PPGR3'!$G145="","",'Formulario PPGR1'!#REF!)</f>
        <v>#REF!</v>
      </c>
      <c r="F145" s="190" t="e">
        <f>IF('Formulario PPGR3'!$G145="","",'Formulario PPGR1'!#REF!)</f>
        <v>#REF!</v>
      </c>
      <c r="G145" s="241" t="s">
        <v>582</v>
      </c>
      <c r="H145" s="503" t="str">
        <f>IF(Tabla1[[#This Row],[Código_Actividad]]="","",_xlfn.XLOOKUP(Tabla1[[#This Row],[Código_Actividad]],Tabla2[Código],Tabla2[Actividades Programables Presupuestables],"",0))</f>
        <v>Visitas de supervisión a las Áreas de Consejería para pruebas de VIH en los EES priorizados, con el fin de verificar la entrega y el registro oportuno de la pre y post consejería en el SIRENP.</v>
      </c>
      <c r="I145" s="504">
        <f>IFERROR(VLOOKUP('Formulario PPGR3'!$G145,'Formulario PPGR2'!$H$9:$V$269,15,FALSE),"")</f>
        <v>3</v>
      </c>
      <c r="J145" s="509" t="s">
        <v>1049</v>
      </c>
      <c r="K145" s="507" t="s">
        <v>1057</v>
      </c>
      <c r="L145" s="508" t="s">
        <v>1051</v>
      </c>
      <c r="M145" s="505" t="str">
        <f>IF(Tabla1[[#This Row],[Descripción]]="","",_xlfn.XLOOKUP(Tabla1[[#This Row],[Descripción]],Tabla10[Descripción],Tabla10[Unidad de Medida],"",0))</f>
        <v>Depósito</v>
      </c>
      <c r="N145" s="295">
        <v>5</v>
      </c>
      <c r="O145" s="506">
        <f>IF(Tabla1[[#This Row],[Descripción]]="","",_xlfn.XLOOKUP(Tabla1[[#This Row],[Descripción]],Tabla10[Descripción],Tabla10[Precio Unitario],0))</f>
        <v>1900</v>
      </c>
      <c r="P145" s="506">
        <f>IF(Tabla1[[#This Row],[Cantidad de Insumos]]="","",Tabla1[[#This Row],[Precio Unitario]]*Tabla1[[#This Row],[Cantidad de Insumos]])</f>
        <v>9500</v>
      </c>
      <c r="Q145" s="506" t="str">
        <f>IF(Tabla1[[#This Row],[Descripción]]="","",_xlfn.XLOOKUP(Tabla1[[#This Row],[Descripción]],Tabla10[Descripción],Tabla10[CODIGO PRESUPUESTARIO],0))</f>
        <v>2.2.3.1.01</v>
      </c>
      <c r="R145" s="507"/>
    </row>
    <row r="146" spans="2:18" ht="55.2" x14ac:dyDescent="0.3">
      <c r="B146" s="190" t="e">
        <f>IF('Formulario PPGR3'!$G146="","",CONCATENATE('Formulario PPGR3'!$C146,".",'Formulario PPGR3'!$D146,".",'Formulario PPGR3'!$E146,".",'Formulario PPGR3'!$F146))</f>
        <v>#REF!</v>
      </c>
      <c r="C146" s="190" t="e">
        <f>IF('Formulario PPGR3'!$G146="","",'Formulario PPGR1'!#REF!)</f>
        <v>#REF!</v>
      </c>
      <c r="D146" s="190" t="e">
        <f>IF('Formulario PPGR3'!$G146="","",'Formulario PPGR1'!#REF!)</f>
        <v>#REF!</v>
      </c>
      <c r="E146" s="190" t="e">
        <f>IF('Formulario PPGR3'!$G146="","",'Formulario PPGR1'!#REF!)</f>
        <v>#REF!</v>
      </c>
      <c r="F146" s="190" t="e">
        <f>IF('Formulario PPGR3'!$G146="","",'Formulario PPGR1'!#REF!)</f>
        <v>#REF!</v>
      </c>
      <c r="G146" s="241" t="s">
        <v>582</v>
      </c>
      <c r="H146" s="503" t="str">
        <f>IF(Tabla1[[#This Row],[Código_Actividad]]="","",_xlfn.XLOOKUP(Tabla1[[#This Row],[Código_Actividad]],Tabla2[Código],Tabla2[Actividades Programables Presupuestables],"",0))</f>
        <v>Visitas de supervisión a las Áreas de Consejería para pruebas de VIH en los EES priorizados, con el fin de verificar la entrega y el registro oportuno de la pre y post consejería en el SIRENP.</v>
      </c>
      <c r="I146" s="504">
        <f>IFERROR(VLOOKUP('Formulario PPGR3'!$G146,'Formulario PPGR2'!$H$9:$V$269,15,FALSE),"")</f>
        <v>3</v>
      </c>
      <c r="J146" s="509" t="s">
        <v>1049</v>
      </c>
      <c r="K146" s="507" t="s">
        <v>1057</v>
      </c>
      <c r="L146" s="508" t="s">
        <v>1050</v>
      </c>
      <c r="M146" s="505" t="str">
        <f>IF(Tabla1[[#This Row],[Descripción]]="","",_xlfn.XLOOKUP(Tabla1[[#This Row],[Descripción]],Tabla10[Descripción],Tabla10[Unidad de Medida],"",0))</f>
        <v>Depósito</v>
      </c>
      <c r="N146" s="295">
        <v>5</v>
      </c>
      <c r="O146" s="506">
        <f>IF(Tabla1[[#This Row],[Descripción]]="","",_xlfn.XLOOKUP(Tabla1[[#This Row],[Descripción]],Tabla10[Descripción],Tabla10[Precio Unitario],0))</f>
        <v>1700</v>
      </c>
      <c r="P146" s="506">
        <f>IF(Tabla1[[#This Row],[Cantidad de Insumos]]="","",Tabla1[[#This Row],[Precio Unitario]]*Tabla1[[#This Row],[Cantidad de Insumos]])</f>
        <v>8500</v>
      </c>
      <c r="Q146" s="506" t="str">
        <f>IF(Tabla1[[#This Row],[Descripción]]="","",_xlfn.XLOOKUP(Tabla1[[#This Row],[Descripción]],Tabla10[Descripción],Tabla10[CODIGO PRESUPUESTARIO],0))</f>
        <v>2.2.3.1.01</v>
      </c>
      <c r="R146" s="507"/>
    </row>
    <row r="147" spans="2:18" ht="41.4" x14ac:dyDescent="0.3">
      <c r="B147" s="190" t="e">
        <f>IF('Formulario PPGR3'!$G147="","",CONCATENATE('Formulario PPGR3'!$C147,".",'Formulario PPGR3'!$D147,".",'Formulario PPGR3'!$E147,".",'Formulario PPGR3'!$F147))</f>
        <v>#REF!</v>
      </c>
      <c r="C147" s="190" t="e">
        <f>IF('Formulario PPGR3'!$G147="","",'Formulario PPGR1'!#REF!)</f>
        <v>#REF!</v>
      </c>
      <c r="D147" s="190" t="e">
        <f>IF('Formulario PPGR3'!$G147="","",'Formulario PPGR1'!#REF!)</f>
        <v>#REF!</v>
      </c>
      <c r="E147" s="190" t="e">
        <f>IF('Formulario PPGR3'!$G147="","",'Formulario PPGR1'!#REF!)</f>
        <v>#REF!</v>
      </c>
      <c r="F147" s="190" t="e">
        <f>IF('Formulario PPGR3'!$G147="","",'Formulario PPGR1'!#REF!)</f>
        <v>#REF!</v>
      </c>
      <c r="G147" s="241" t="s">
        <v>591</v>
      </c>
      <c r="H147" s="503" t="str">
        <f>IF(Tabla1[[#This Row],[Código_Actividad]]="","",_xlfn.XLOOKUP(Tabla1[[#This Row],[Código_Actividad]],Tabla2[Código],Tabla2[Actividades Programables Presupuestables],"",0))</f>
        <v>Supervisión de las Intervenciones Implementadas para el Fortalecimiento de la Adherencia por el Personal del Programa 42</v>
      </c>
      <c r="I147" s="504">
        <f>IFERROR(VLOOKUP('Formulario PPGR3'!$G147,'Formulario PPGR2'!$H$9:$V$269,15,FALSE),"")</f>
        <v>4</v>
      </c>
      <c r="J147" s="509" t="s">
        <v>1047</v>
      </c>
      <c r="K147" s="507" t="s">
        <v>1056</v>
      </c>
      <c r="L147" s="508" t="s">
        <v>1048</v>
      </c>
      <c r="M147" s="505" t="str">
        <f>IF(Tabla1[[#This Row],[Descripción]]="","",_xlfn.XLOOKUP(Tabla1[[#This Row],[Descripción]],Tabla10[Descripción],Tabla10[Unidad de Medida],"",0))</f>
        <v>galon</v>
      </c>
      <c r="N147" s="295">
        <v>40</v>
      </c>
      <c r="O147" s="506">
        <f>IF(Tabla1[[#This Row],[Descripción]]="","",_xlfn.XLOOKUP(Tabla1[[#This Row],[Descripción]],Tabla10[Descripción],Tabla10[Precio Unitario],0))</f>
        <v>240</v>
      </c>
      <c r="P147" s="506">
        <f>IF(Tabla1[[#This Row],[Cantidad de Insumos]]="","",Tabla1[[#This Row],[Precio Unitario]]*Tabla1[[#This Row],[Cantidad de Insumos]])</f>
        <v>9600</v>
      </c>
      <c r="Q147" s="506" t="str">
        <f>IF(Tabla1[[#This Row],[Descripción]]="","",_xlfn.XLOOKUP(Tabla1[[#This Row],[Descripción]],Tabla10[Descripción],Tabla10[CODIGO PRESUPUESTARIO],0))</f>
        <v>2.3.7.1.02</v>
      </c>
      <c r="R147" s="507"/>
    </row>
    <row r="148" spans="2:18" ht="41.4" x14ac:dyDescent="0.3">
      <c r="B148" s="190" t="e">
        <f>IF('Formulario PPGR3'!$G148="","",CONCATENATE('Formulario PPGR3'!$C148,".",'Formulario PPGR3'!$D148,".",'Formulario PPGR3'!$E148,".",'Formulario PPGR3'!$F148))</f>
        <v>#REF!</v>
      </c>
      <c r="C148" s="190" t="e">
        <f>IF('Formulario PPGR3'!$G148="","",'Formulario PPGR1'!#REF!)</f>
        <v>#REF!</v>
      </c>
      <c r="D148" s="190" t="e">
        <f>IF('Formulario PPGR3'!$G148="","",'Formulario PPGR1'!#REF!)</f>
        <v>#REF!</v>
      </c>
      <c r="E148" s="190" t="e">
        <f>IF('Formulario PPGR3'!$G148="","",'Formulario PPGR1'!#REF!)</f>
        <v>#REF!</v>
      </c>
      <c r="F148" s="190" t="e">
        <f>IF('Formulario PPGR3'!$G148="","",'Formulario PPGR1'!#REF!)</f>
        <v>#REF!</v>
      </c>
      <c r="G148" s="241" t="s">
        <v>591</v>
      </c>
      <c r="H148" s="503" t="str">
        <f>IF(Tabla1[[#This Row],[Código_Actividad]]="","",_xlfn.XLOOKUP(Tabla1[[#This Row],[Código_Actividad]],Tabla2[Código],Tabla2[Actividades Programables Presupuestables],"",0))</f>
        <v>Supervisión de las Intervenciones Implementadas para el Fortalecimiento de la Adherencia por el Personal del Programa 42</v>
      </c>
      <c r="I148" s="504">
        <f>IFERROR(VLOOKUP('Formulario PPGR3'!$G148,'Formulario PPGR2'!$H$9:$V$269,15,FALSE),"")</f>
        <v>4</v>
      </c>
      <c r="J148" s="509" t="s">
        <v>1049</v>
      </c>
      <c r="K148" s="507" t="s">
        <v>1057</v>
      </c>
      <c r="L148" s="508" t="s">
        <v>1050</v>
      </c>
      <c r="M148" s="505" t="str">
        <f>IF(Tabla1[[#This Row],[Descripción]]="","",_xlfn.XLOOKUP(Tabla1[[#This Row],[Descripción]],Tabla10[Descripción],Tabla10[Unidad de Medida],"",0))</f>
        <v>Depósito</v>
      </c>
      <c r="N148" s="295">
        <v>5</v>
      </c>
      <c r="O148" s="506">
        <f>IF(Tabla1[[#This Row],[Descripción]]="","",_xlfn.XLOOKUP(Tabla1[[#This Row],[Descripción]],Tabla10[Descripción],Tabla10[Precio Unitario],0))</f>
        <v>1700</v>
      </c>
      <c r="P148" s="506">
        <f>IF(Tabla1[[#This Row],[Cantidad de Insumos]]="","",Tabla1[[#This Row],[Precio Unitario]]*Tabla1[[#This Row],[Cantidad de Insumos]])</f>
        <v>8500</v>
      </c>
      <c r="Q148" s="506" t="str">
        <f>IF(Tabla1[[#This Row],[Descripción]]="","",_xlfn.XLOOKUP(Tabla1[[#This Row],[Descripción]],Tabla10[Descripción],Tabla10[CODIGO PRESUPUESTARIO],0))</f>
        <v>2.2.3.1.01</v>
      </c>
      <c r="R148" s="507"/>
    </row>
    <row r="149" spans="2:18" ht="41.4" x14ac:dyDescent="0.3">
      <c r="B149" s="190" t="e">
        <f>IF('Formulario PPGR3'!$G149="","",CONCATENATE('Formulario PPGR3'!$C149,".",'Formulario PPGR3'!$D149,".",'Formulario PPGR3'!$E149,".",'Formulario PPGR3'!$F149))</f>
        <v>#REF!</v>
      </c>
      <c r="C149" s="190" t="e">
        <f>IF('Formulario PPGR3'!$G149="","",'Formulario PPGR1'!#REF!)</f>
        <v>#REF!</v>
      </c>
      <c r="D149" s="190" t="e">
        <f>IF('Formulario PPGR3'!$G149="","",'Formulario PPGR1'!#REF!)</f>
        <v>#REF!</v>
      </c>
      <c r="E149" s="190" t="e">
        <f>IF('Formulario PPGR3'!$G149="","",'Formulario PPGR1'!#REF!)</f>
        <v>#REF!</v>
      </c>
      <c r="F149" s="190" t="e">
        <f>IF('Formulario PPGR3'!$G149="","",'Formulario PPGR1'!#REF!)</f>
        <v>#REF!</v>
      </c>
      <c r="G149" s="241" t="s">
        <v>591</v>
      </c>
      <c r="H149" s="503" t="str">
        <f>IF(Tabla1[[#This Row],[Código_Actividad]]="","",_xlfn.XLOOKUP(Tabla1[[#This Row],[Código_Actividad]],Tabla2[Código],Tabla2[Actividades Programables Presupuestables],"",0))</f>
        <v>Supervisión de las Intervenciones Implementadas para el Fortalecimiento de la Adherencia por el Personal del Programa 42</v>
      </c>
      <c r="I149" s="504">
        <f>IFERROR(VLOOKUP('Formulario PPGR3'!$G149,'Formulario PPGR2'!$H$9:$V$269,15,FALSE),"")</f>
        <v>4</v>
      </c>
      <c r="J149" s="509" t="s">
        <v>1049</v>
      </c>
      <c r="K149" s="507" t="s">
        <v>1057</v>
      </c>
      <c r="L149" s="508" t="s">
        <v>1051</v>
      </c>
      <c r="M149" s="505" t="str">
        <f>IF(Tabla1[[#This Row],[Descripción]]="","",_xlfn.XLOOKUP(Tabla1[[#This Row],[Descripción]],Tabla10[Descripción],Tabla10[Unidad de Medida],"",0))</f>
        <v>Depósito</v>
      </c>
      <c r="N149" s="295">
        <v>5</v>
      </c>
      <c r="O149" s="506">
        <f>IF(Tabla1[[#This Row],[Descripción]]="","",_xlfn.XLOOKUP(Tabla1[[#This Row],[Descripción]],Tabla10[Descripción],Tabla10[Precio Unitario],0))</f>
        <v>1900</v>
      </c>
      <c r="P149" s="506">
        <f>IF(Tabla1[[#This Row],[Cantidad de Insumos]]="","",Tabla1[[#This Row],[Precio Unitario]]*Tabla1[[#This Row],[Cantidad de Insumos]])</f>
        <v>9500</v>
      </c>
      <c r="Q149" s="506" t="str">
        <f>IF(Tabla1[[#This Row],[Descripción]]="","",_xlfn.XLOOKUP(Tabla1[[#This Row],[Descripción]],Tabla10[Descripción],Tabla10[CODIGO PRESUPUESTARIO],0))</f>
        <v>2.2.3.1.01</v>
      </c>
      <c r="R149" s="507"/>
    </row>
    <row r="150" spans="2:18" ht="55.2" x14ac:dyDescent="0.3">
      <c r="B150" s="190" t="e">
        <f>IF('Formulario PPGR3'!$G150="","",CONCATENATE('Formulario PPGR3'!$C150,".",'Formulario PPGR3'!$D150,".",'Formulario PPGR3'!$E150,".",'Formulario PPGR3'!$F150))</f>
        <v>#REF!</v>
      </c>
      <c r="C150" s="190" t="e">
        <f>IF('Formulario PPGR3'!$G150="","",'Formulario PPGR1'!#REF!)</f>
        <v>#REF!</v>
      </c>
      <c r="D150" s="190" t="e">
        <f>IF('Formulario PPGR3'!$G150="","",'Formulario PPGR1'!#REF!)</f>
        <v>#REF!</v>
      </c>
      <c r="E150" s="190" t="e">
        <f>IF('Formulario PPGR3'!$G150="","",'Formulario PPGR1'!#REF!)</f>
        <v>#REF!</v>
      </c>
      <c r="F150" s="190" t="e">
        <f>IF('Formulario PPGR3'!$G150="","",'Formulario PPGR1'!#REF!)</f>
        <v>#REF!</v>
      </c>
      <c r="G150" s="241" t="s">
        <v>636</v>
      </c>
      <c r="H150" s="503" t="str">
        <f>IF(Tabla1[[#This Row],[Código_Actividad]]="","",_xlfn.XLOOKUP(Tabla1[[#This Row],[Código_Actividad]],Tabla2[Código],Tabla2[Actividades Programables Presupuestables],"",0))</f>
        <v>Visitas de supervisión y seguimiento a las unidades de Género en los Establecimientos de Salud (EES) para asegurar el cumplimiento del protocolo y el abordaje adecuado de los pacientes víctimas de violencia.</v>
      </c>
      <c r="I150" s="504">
        <f>IFERROR(VLOOKUP('Formulario PPGR3'!$G150,'Formulario PPGR2'!$H$9:$V$269,15,FALSE),"")</f>
        <v>8</v>
      </c>
      <c r="J150" s="509" t="s">
        <v>1047</v>
      </c>
      <c r="K150" s="507" t="s">
        <v>1056</v>
      </c>
      <c r="L150" s="508" t="s">
        <v>1048</v>
      </c>
      <c r="M150" s="505" t="str">
        <f>IF(Tabla1[[#This Row],[Descripción]]="","",_xlfn.XLOOKUP(Tabla1[[#This Row],[Descripción]],Tabla10[Descripción],Tabla10[Unidad de Medida],"",0))</f>
        <v>galon</v>
      </c>
      <c r="N150" s="295">
        <v>40</v>
      </c>
      <c r="O150" s="506">
        <f>IF(Tabla1[[#This Row],[Descripción]]="","",_xlfn.XLOOKUP(Tabla1[[#This Row],[Descripción]],Tabla10[Descripción],Tabla10[Precio Unitario],0))</f>
        <v>240</v>
      </c>
      <c r="P150" s="506">
        <f>IF(Tabla1[[#This Row],[Cantidad de Insumos]]="","",Tabla1[[#This Row],[Precio Unitario]]*Tabla1[[#This Row],[Cantidad de Insumos]])</f>
        <v>9600</v>
      </c>
      <c r="Q150" s="506" t="str">
        <f>IF(Tabla1[[#This Row],[Descripción]]="","",_xlfn.XLOOKUP(Tabla1[[#This Row],[Descripción]],Tabla10[Descripción],Tabla10[CODIGO PRESUPUESTARIO],0))</f>
        <v>2.3.7.1.02</v>
      </c>
      <c r="R150" s="507"/>
    </row>
    <row r="151" spans="2:18" ht="55.2" x14ac:dyDescent="0.3">
      <c r="B151" s="190" t="e">
        <f>IF('Formulario PPGR3'!$G151="","",CONCATENATE('Formulario PPGR3'!$C151,".",'Formulario PPGR3'!$D151,".",'Formulario PPGR3'!$E151,".",'Formulario PPGR3'!$F151))</f>
        <v>#REF!</v>
      </c>
      <c r="C151" s="190" t="e">
        <f>IF('Formulario PPGR3'!$G151="","",'Formulario PPGR1'!#REF!)</f>
        <v>#REF!</v>
      </c>
      <c r="D151" s="190" t="e">
        <f>IF('Formulario PPGR3'!$G151="","",'Formulario PPGR1'!#REF!)</f>
        <v>#REF!</v>
      </c>
      <c r="E151" s="190" t="e">
        <f>IF('Formulario PPGR3'!$G151="","",'Formulario PPGR1'!#REF!)</f>
        <v>#REF!</v>
      </c>
      <c r="F151" s="190" t="e">
        <f>IF('Formulario PPGR3'!$G151="","",'Formulario PPGR1'!#REF!)</f>
        <v>#REF!</v>
      </c>
      <c r="G151" s="241" t="s">
        <v>636</v>
      </c>
      <c r="H151" s="503" t="str">
        <f>IF(Tabla1[[#This Row],[Código_Actividad]]="","",_xlfn.XLOOKUP(Tabla1[[#This Row],[Código_Actividad]],Tabla2[Código],Tabla2[Actividades Programables Presupuestables],"",0))</f>
        <v>Visitas de supervisión y seguimiento a las unidades de Género en los Establecimientos de Salud (EES) para asegurar el cumplimiento del protocolo y el abordaje adecuado de los pacientes víctimas de violencia.</v>
      </c>
      <c r="I151" s="504">
        <f>IFERROR(VLOOKUP('Formulario PPGR3'!$G151,'Formulario PPGR2'!$H$9:$V$269,15,FALSE),"")</f>
        <v>8</v>
      </c>
      <c r="J151" s="509" t="s">
        <v>1049</v>
      </c>
      <c r="K151" s="507" t="s">
        <v>1057</v>
      </c>
      <c r="L151" s="508" t="s">
        <v>1051</v>
      </c>
      <c r="M151" s="505" t="str">
        <f>IF(Tabla1[[#This Row],[Descripción]]="","",_xlfn.XLOOKUP(Tabla1[[#This Row],[Descripción]],Tabla10[Descripción],Tabla10[Unidad de Medida],"",0))</f>
        <v>Depósito</v>
      </c>
      <c r="N151" s="295">
        <v>4</v>
      </c>
      <c r="O151" s="506">
        <f>IF(Tabla1[[#This Row],[Descripción]]="","",_xlfn.XLOOKUP(Tabla1[[#This Row],[Descripción]],Tabla10[Descripción],Tabla10[Precio Unitario],0))</f>
        <v>1900</v>
      </c>
      <c r="P151" s="506">
        <f>IF(Tabla1[[#This Row],[Cantidad de Insumos]]="","",Tabla1[[#This Row],[Precio Unitario]]*Tabla1[[#This Row],[Cantidad de Insumos]])</f>
        <v>7600</v>
      </c>
      <c r="Q151" s="506" t="str">
        <f>IF(Tabla1[[#This Row],[Descripción]]="","",_xlfn.XLOOKUP(Tabla1[[#This Row],[Descripción]],Tabla10[Descripción],Tabla10[CODIGO PRESUPUESTARIO],0))</f>
        <v>2.2.3.1.01</v>
      </c>
      <c r="R151" s="507"/>
    </row>
    <row r="152" spans="2:18" ht="55.2" x14ac:dyDescent="0.3">
      <c r="B152" s="190" t="e">
        <f>IF('Formulario PPGR3'!$G152="","",CONCATENATE('Formulario PPGR3'!$C152,".",'Formulario PPGR3'!$D152,".",'Formulario PPGR3'!$E152,".",'Formulario PPGR3'!$F152))</f>
        <v>#REF!</v>
      </c>
      <c r="C152" s="190" t="e">
        <f>IF('Formulario PPGR3'!$G152="","",'Formulario PPGR1'!#REF!)</f>
        <v>#REF!</v>
      </c>
      <c r="D152" s="190" t="e">
        <f>IF('Formulario PPGR3'!$G152="","",'Formulario PPGR1'!#REF!)</f>
        <v>#REF!</v>
      </c>
      <c r="E152" s="190" t="e">
        <f>IF('Formulario PPGR3'!$G152="","",'Formulario PPGR1'!#REF!)</f>
        <v>#REF!</v>
      </c>
      <c r="F152" s="190" t="e">
        <f>IF('Formulario PPGR3'!$G152="","",'Formulario PPGR1'!#REF!)</f>
        <v>#REF!</v>
      </c>
      <c r="G152" s="241" t="s">
        <v>636</v>
      </c>
      <c r="H152" s="503" t="str">
        <f>IF(Tabla1[[#This Row],[Código_Actividad]]="","",_xlfn.XLOOKUP(Tabla1[[#This Row],[Código_Actividad]],Tabla2[Código],Tabla2[Actividades Programables Presupuestables],"",0))</f>
        <v>Visitas de supervisión y seguimiento a las unidades de Género en los Establecimientos de Salud (EES) para asegurar el cumplimiento del protocolo y el abordaje adecuado de los pacientes víctimas de violencia.</v>
      </c>
      <c r="I152" s="504">
        <f>IFERROR(VLOOKUP('Formulario PPGR3'!$G152,'Formulario PPGR2'!$H$9:$V$269,15,FALSE),"")</f>
        <v>8</v>
      </c>
      <c r="J152" s="509" t="s">
        <v>1049</v>
      </c>
      <c r="K152" s="507" t="s">
        <v>1057</v>
      </c>
      <c r="L152" s="508" t="s">
        <v>1050</v>
      </c>
      <c r="M152" s="505" t="str">
        <f>IF(Tabla1[[#This Row],[Descripción]]="","",_xlfn.XLOOKUP(Tabla1[[#This Row],[Descripción]],Tabla10[Descripción],Tabla10[Unidad de Medida],"",0))</f>
        <v>Depósito</v>
      </c>
      <c r="N152" s="295">
        <v>4</v>
      </c>
      <c r="O152" s="506">
        <f>IF(Tabla1[[#This Row],[Descripción]]="","",_xlfn.XLOOKUP(Tabla1[[#This Row],[Descripción]],Tabla10[Descripción],Tabla10[Precio Unitario],0))</f>
        <v>1700</v>
      </c>
      <c r="P152" s="506">
        <f>IF(Tabla1[[#This Row],[Cantidad de Insumos]]="","",Tabla1[[#This Row],[Precio Unitario]]*Tabla1[[#This Row],[Cantidad de Insumos]])</f>
        <v>6800</v>
      </c>
      <c r="Q152" s="506" t="str">
        <f>IF(Tabla1[[#This Row],[Descripción]]="","",_xlfn.XLOOKUP(Tabla1[[#This Row],[Descripción]],Tabla10[Descripción],Tabla10[CODIGO PRESUPUESTARIO],0))</f>
        <v>2.2.3.1.01</v>
      </c>
      <c r="R152" s="507"/>
    </row>
    <row r="153" spans="2:18" x14ac:dyDescent="0.3">
      <c r="B153" s="190" t="e">
        <f>IF('Formulario PPGR3'!$G153="","",CONCATENATE('Formulario PPGR3'!$C153,".",'Formulario PPGR3'!$D153,".",'Formulario PPGR3'!$E153,".",'Formulario PPGR3'!$F153))</f>
        <v>#REF!</v>
      </c>
      <c r="C153" s="190" t="e">
        <f>IF('Formulario PPGR3'!$G153="","",'Formulario PPGR1'!#REF!)</f>
        <v>#REF!</v>
      </c>
      <c r="D153" s="190" t="e">
        <f>IF('Formulario PPGR3'!$G153="","",'Formulario PPGR1'!#REF!)</f>
        <v>#REF!</v>
      </c>
      <c r="E153" s="190" t="e">
        <f>IF('Formulario PPGR3'!$G153="","",'Formulario PPGR1'!#REF!)</f>
        <v>#REF!</v>
      </c>
      <c r="F153" s="190" t="e">
        <f>IF('Formulario PPGR3'!$G153="","",'Formulario PPGR1'!#REF!)</f>
        <v>#REF!</v>
      </c>
      <c r="G153" s="241" t="s">
        <v>639</v>
      </c>
      <c r="H153" s="503" t="str">
        <f>IF(Tabla1[[#This Row],[Código_Actividad]]="","",_xlfn.XLOOKUP(Tabla1[[#This Row],[Código_Actividad]],Tabla2[Código],Tabla2[Actividades Programables Presupuestables],"",0))</f>
        <v xml:space="preserve">Habilitacion de Unidades de Género </v>
      </c>
      <c r="I153" s="504">
        <f>IFERROR(VLOOKUP('Formulario PPGR3'!$G153,'Formulario PPGR2'!$H$9:$V$269,15,FALSE),"")</f>
        <v>2</v>
      </c>
      <c r="J153" s="509" t="s">
        <v>1047</v>
      </c>
      <c r="K153" s="507" t="s">
        <v>1056</v>
      </c>
      <c r="L153" s="508" t="s">
        <v>1048</v>
      </c>
      <c r="M153" s="505" t="str">
        <f>IF(Tabla1[[#This Row],[Descripción]]="","",_xlfn.XLOOKUP(Tabla1[[#This Row],[Descripción]],Tabla10[Descripción],Tabla10[Unidad de Medida],"",0))</f>
        <v>galon</v>
      </c>
      <c r="N153" s="295">
        <v>20</v>
      </c>
      <c r="O153" s="506">
        <f>IF(Tabla1[[#This Row],[Descripción]]="","",_xlfn.XLOOKUP(Tabla1[[#This Row],[Descripción]],Tabla10[Descripción],Tabla10[Precio Unitario],0))</f>
        <v>240</v>
      </c>
      <c r="P153" s="506">
        <f>IF(Tabla1[[#This Row],[Cantidad de Insumos]]="","",Tabla1[[#This Row],[Precio Unitario]]*Tabla1[[#This Row],[Cantidad de Insumos]])</f>
        <v>4800</v>
      </c>
      <c r="Q153" s="506" t="str">
        <f>IF(Tabla1[[#This Row],[Descripción]]="","",_xlfn.XLOOKUP(Tabla1[[#This Row],[Descripción]],Tabla10[Descripción],Tabla10[CODIGO PRESUPUESTARIO],0))</f>
        <v>2.3.7.1.02</v>
      </c>
      <c r="R153" s="507"/>
    </row>
    <row r="154" spans="2:18" x14ac:dyDescent="0.3">
      <c r="B154" s="190" t="e">
        <f>IF('Formulario PPGR3'!$G154="","",CONCATENATE('Formulario PPGR3'!$C154,".",'Formulario PPGR3'!$D154,".",'Formulario PPGR3'!$E154,".",'Formulario PPGR3'!$F154))</f>
        <v>#REF!</v>
      </c>
      <c r="C154" s="190" t="e">
        <f>IF('Formulario PPGR3'!$G154="","",'Formulario PPGR1'!#REF!)</f>
        <v>#REF!</v>
      </c>
      <c r="D154" s="190" t="e">
        <f>IF('Formulario PPGR3'!$G154="","",'Formulario PPGR1'!#REF!)</f>
        <v>#REF!</v>
      </c>
      <c r="E154" s="190" t="e">
        <f>IF('Formulario PPGR3'!$G154="","",'Formulario PPGR1'!#REF!)</f>
        <v>#REF!</v>
      </c>
      <c r="F154" s="190" t="e">
        <f>IF('Formulario PPGR3'!$G154="","",'Formulario PPGR1'!#REF!)</f>
        <v>#REF!</v>
      </c>
      <c r="G154" s="241" t="s">
        <v>639</v>
      </c>
      <c r="H154" s="503" t="str">
        <f>IF(Tabla1[[#This Row],[Código_Actividad]]="","",_xlfn.XLOOKUP(Tabla1[[#This Row],[Código_Actividad]],Tabla2[Código],Tabla2[Actividades Programables Presupuestables],"",0))</f>
        <v xml:space="preserve">Habilitacion de Unidades de Género </v>
      </c>
      <c r="I154" s="504">
        <f>IFERROR(VLOOKUP('Formulario PPGR3'!$G154,'Formulario PPGR2'!$H$9:$V$269,15,FALSE),"")</f>
        <v>2</v>
      </c>
      <c r="J154" s="509" t="s">
        <v>1049</v>
      </c>
      <c r="K154" s="507" t="s">
        <v>1057</v>
      </c>
      <c r="L154" s="508" t="s">
        <v>1051</v>
      </c>
      <c r="M154" s="505" t="str">
        <f>IF(Tabla1[[#This Row],[Descripción]]="","",_xlfn.XLOOKUP(Tabla1[[#This Row],[Descripción]],Tabla10[Descripción],Tabla10[Unidad de Medida],"",0))</f>
        <v>Depósito</v>
      </c>
      <c r="N154" s="295">
        <v>2</v>
      </c>
      <c r="O154" s="506">
        <f>IF(Tabla1[[#This Row],[Descripción]]="","",_xlfn.XLOOKUP(Tabla1[[#This Row],[Descripción]],Tabla10[Descripción],Tabla10[Precio Unitario],0))</f>
        <v>1900</v>
      </c>
      <c r="P154" s="506">
        <f>IF(Tabla1[[#This Row],[Cantidad de Insumos]]="","",Tabla1[[#This Row],[Precio Unitario]]*Tabla1[[#This Row],[Cantidad de Insumos]])</f>
        <v>3800</v>
      </c>
      <c r="Q154" s="506" t="str">
        <f>IF(Tabla1[[#This Row],[Descripción]]="","",_xlfn.XLOOKUP(Tabla1[[#This Row],[Descripción]],Tabla10[Descripción],Tabla10[CODIGO PRESUPUESTARIO],0))</f>
        <v>2.2.3.1.01</v>
      </c>
      <c r="R154" s="507"/>
    </row>
    <row r="155" spans="2:18" x14ac:dyDescent="0.3">
      <c r="B155" s="190" t="e">
        <f>IF('Formulario PPGR3'!$G155="","",CONCATENATE('Formulario PPGR3'!$C155,".",'Formulario PPGR3'!$D155,".",'Formulario PPGR3'!$E155,".",'Formulario PPGR3'!$F155))</f>
        <v>#REF!</v>
      </c>
      <c r="C155" s="190" t="e">
        <f>IF('Formulario PPGR3'!$G155="","",'Formulario PPGR1'!#REF!)</f>
        <v>#REF!</v>
      </c>
      <c r="D155" s="190" t="e">
        <f>IF('Formulario PPGR3'!$G155="","",'Formulario PPGR1'!#REF!)</f>
        <v>#REF!</v>
      </c>
      <c r="E155" s="190" t="e">
        <f>IF('Formulario PPGR3'!$G155="","",'Formulario PPGR1'!#REF!)</f>
        <v>#REF!</v>
      </c>
      <c r="F155" s="190" t="e">
        <f>IF('Formulario PPGR3'!$G155="","",'Formulario PPGR1'!#REF!)</f>
        <v>#REF!</v>
      </c>
      <c r="G155" s="241" t="s">
        <v>639</v>
      </c>
      <c r="H155" s="503" t="str">
        <f>IF(Tabla1[[#This Row],[Código_Actividad]]="","",_xlfn.XLOOKUP(Tabla1[[#This Row],[Código_Actividad]],Tabla2[Código],Tabla2[Actividades Programables Presupuestables],"",0))</f>
        <v xml:space="preserve">Habilitacion de Unidades de Género </v>
      </c>
      <c r="I155" s="504">
        <f>IFERROR(VLOOKUP('Formulario PPGR3'!$G155,'Formulario PPGR2'!$H$9:$V$269,15,FALSE),"")</f>
        <v>2</v>
      </c>
      <c r="J155" s="509" t="s">
        <v>1049</v>
      </c>
      <c r="K155" s="507" t="s">
        <v>1057</v>
      </c>
      <c r="L155" s="508" t="s">
        <v>1050</v>
      </c>
      <c r="M155" s="505" t="str">
        <f>IF(Tabla1[[#This Row],[Descripción]]="","",_xlfn.XLOOKUP(Tabla1[[#This Row],[Descripción]],Tabla10[Descripción],Tabla10[Unidad de Medida],"",0))</f>
        <v>Depósito</v>
      </c>
      <c r="N155" s="295">
        <v>2</v>
      </c>
      <c r="O155" s="506">
        <f>IF(Tabla1[[#This Row],[Descripción]]="","",_xlfn.XLOOKUP(Tabla1[[#This Row],[Descripción]],Tabla10[Descripción],Tabla10[Precio Unitario],0))</f>
        <v>1700</v>
      </c>
      <c r="P155" s="506">
        <f>IF(Tabla1[[#This Row],[Cantidad de Insumos]]="","",Tabla1[[#This Row],[Precio Unitario]]*Tabla1[[#This Row],[Cantidad de Insumos]])</f>
        <v>3400</v>
      </c>
      <c r="Q155" s="506" t="str">
        <f>IF(Tabla1[[#This Row],[Descripción]]="","",_xlfn.XLOOKUP(Tabla1[[#This Row],[Descripción]],Tabla10[Descripción],Tabla10[CODIGO PRESUPUESTARIO],0))</f>
        <v>2.2.3.1.01</v>
      </c>
      <c r="R155" s="507"/>
    </row>
    <row r="156" spans="2:18" ht="27.6" x14ac:dyDescent="0.3">
      <c r="B156" s="190" t="e">
        <f>IF('Formulario PPGR3'!$G156="","",CONCATENATE('Formulario PPGR3'!$C156,".",'Formulario PPGR3'!$D156,".",'Formulario PPGR3'!$E156,".",'Formulario PPGR3'!$F156))</f>
        <v>#REF!</v>
      </c>
      <c r="C156" s="190" t="e">
        <f>IF('Formulario PPGR3'!$G156="","",'Formulario PPGR1'!#REF!)</f>
        <v>#REF!</v>
      </c>
      <c r="D156" s="190" t="e">
        <f>IF('Formulario PPGR3'!$G156="","",'Formulario PPGR1'!#REF!)</f>
        <v>#REF!</v>
      </c>
      <c r="E156" s="190" t="e">
        <f>IF('Formulario PPGR3'!$G156="","",'Formulario PPGR1'!#REF!)</f>
        <v>#REF!</v>
      </c>
      <c r="F156" s="190" t="e">
        <f>IF('Formulario PPGR3'!$G156="","",'Formulario PPGR1'!#REF!)</f>
        <v>#REF!</v>
      </c>
      <c r="G156" s="241" t="s">
        <v>641</v>
      </c>
      <c r="H156" s="503" t="str">
        <f>IF(Tabla1[[#This Row],[Código_Actividad]]="","",_xlfn.XLOOKUP(Tabla1[[#This Row],[Código_Actividad]],Tabla2[Código],Tabla2[Actividades Programables Presupuestables],"",0))</f>
        <v>Taller de capacitacion al personal de salud flujograma de atencion de casos de violencia de Genero</v>
      </c>
      <c r="I156" s="504">
        <f>IFERROR(VLOOKUP('Formulario PPGR3'!$G156,'Formulario PPGR2'!$H$9:$V$269,15,FALSE),"")</f>
        <v>3</v>
      </c>
      <c r="J156" s="509" t="s">
        <v>1052</v>
      </c>
      <c r="K156" s="507" t="s">
        <v>1054</v>
      </c>
      <c r="L156" s="508" t="s">
        <v>1070</v>
      </c>
      <c r="M156" s="505" t="str">
        <f>IF(Tabla1[[#This Row],[Descripción]]="","",_xlfn.XLOOKUP(Tabla1[[#This Row],[Descripción]],Tabla10[Descripción],Tabla10[Unidad de Medida],"",0))</f>
        <v>unidad</v>
      </c>
      <c r="N156" s="295">
        <v>3</v>
      </c>
      <c r="O156" s="506">
        <f>IF(Tabla1[[#This Row],[Descripción]]="","",_xlfn.XLOOKUP(Tabla1[[#This Row],[Descripción]],Tabla10[Descripción],Tabla10[Precio Unitario],0))</f>
        <v>25488</v>
      </c>
      <c r="P156" s="506">
        <f>IF(Tabla1[[#This Row],[Cantidad de Insumos]]="","",Tabla1[[#This Row],[Precio Unitario]]*Tabla1[[#This Row],[Cantidad de Insumos]])</f>
        <v>76464</v>
      </c>
      <c r="Q156" s="506" t="str">
        <f>IF(Tabla1[[#This Row],[Descripción]]="","",_xlfn.XLOOKUP(Tabla1[[#This Row],[Descripción]],Tabla10[Descripción],Tabla10[CODIGO PRESUPUESTARIO],0))</f>
        <v>2.3.1.1.01</v>
      </c>
      <c r="R156" s="507"/>
    </row>
    <row r="157" spans="2:18" ht="41.4" x14ac:dyDescent="0.3">
      <c r="B157" s="190" t="e">
        <f>IF('Formulario PPGR3'!$G157="","",CONCATENATE('Formulario PPGR3'!$C157,".",'Formulario PPGR3'!$D157,".",'Formulario PPGR3'!$E157,".",'Formulario PPGR3'!$F157))</f>
        <v>#REF!</v>
      </c>
      <c r="C157" s="190" t="e">
        <f>IF('Formulario PPGR3'!$G157="","",'Formulario PPGR1'!#REF!)</f>
        <v>#REF!</v>
      </c>
      <c r="D157" s="190" t="e">
        <f>IF('Formulario PPGR3'!$G157="","",'Formulario PPGR1'!#REF!)</f>
        <v>#REF!</v>
      </c>
      <c r="E157" s="190" t="e">
        <f>IF('Formulario PPGR3'!$G157="","",'Formulario PPGR1'!#REF!)</f>
        <v>#REF!</v>
      </c>
      <c r="F157" s="190" t="e">
        <f>IF('Formulario PPGR3'!$G157="","",'Formulario PPGR1'!#REF!)</f>
        <v>#REF!</v>
      </c>
      <c r="G157" s="241" t="s">
        <v>643</v>
      </c>
      <c r="H157" s="503" t="str">
        <f>IF(Tabla1[[#This Row],[Código_Actividad]]="","",_xlfn.XLOOKUP(Tabla1[[#This Row],[Código_Actividad]],Tabla2[Código],Tabla2[Actividades Programables Presupuestables],"",0))</f>
        <v xml:space="preserve">Taller sobre masculinidad positiva </v>
      </c>
      <c r="I157" s="504">
        <f>IFERROR(VLOOKUP('Formulario PPGR3'!$G157,'Formulario PPGR2'!$H$9:$V$269,15,FALSE),"")</f>
        <v>3</v>
      </c>
      <c r="J157" s="509" t="s">
        <v>1052</v>
      </c>
      <c r="K157" s="507" t="s">
        <v>1054</v>
      </c>
      <c r="L157" s="508" t="s">
        <v>1063</v>
      </c>
      <c r="M157" s="505" t="str">
        <f>IF(Tabla1[[#This Row],[Descripción]]="","",_xlfn.XLOOKUP(Tabla1[[#This Row],[Descripción]],Tabla10[Descripción],Tabla10[Unidad de Medida],"",0))</f>
        <v>unidad</v>
      </c>
      <c r="N157" s="295">
        <v>3</v>
      </c>
      <c r="O157" s="506">
        <f>IF(Tabla1[[#This Row],[Descripción]]="","",_xlfn.XLOOKUP(Tabla1[[#This Row],[Descripción]],Tabla10[Descripción],Tabla10[Precio Unitario],0))</f>
        <v>12537.5</v>
      </c>
      <c r="P157" s="506">
        <f>IF(Tabla1[[#This Row],[Cantidad de Insumos]]="","",Tabla1[[#This Row],[Precio Unitario]]*Tabla1[[#This Row],[Cantidad de Insumos]])</f>
        <v>37612.5</v>
      </c>
      <c r="Q157" s="506" t="str">
        <f>IF(Tabla1[[#This Row],[Descripción]]="","",_xlfn.XLOOKUP(Tabla1[[#This Row],[Descripción]],Tabla10[Descripción],Tabla10[CODIGO PRESUPUESTARIO],0))</f>
        <v>2.3.1.1.01</v>
      </c>
      <c r="R157" s="507"/>
    </row>
    <row r="158" spans="2:18" ht="41.4" x14ac:dyDescent="0.3">
      <c r="B158" s="190" t="e">
        <f>IF('Formulario PPGR3'!$G158="","",CONCATENATE('Formulario PPGR3'!$C158,".",'Formulario PPGR3'!$D158,".",'Formulario PPGR3'!$E158,".",'Formulario PPGR3'!$F158))</f>
        <v>#REF!</v>
      </c>
      <c r="C158" s="190" t="e">
        <f>IF('Formulario PPGR3'!$G158="","",'Formulario PPGR1'!#REF!)</f>
        <v>#REF!</v>
      </c>
      <c r="D158" s="190" t="e">
        <f>IF('Formulario PPGR3'!$G158="","",'Formulario PPGR1'!#REF!)</f>
        <v>#REF!</v>
      </c>
      <c r="E158" s="190" t="e">
        <f>IF('Formulario PPGR3'!$G158="","",'Formulario PPGR1'!#REF!)</f>
        <v>#REF!</v>
      </c>
      <c r="F158" s="190" t="e">
        <f>IF('Formulario PPGR3'!$G158="","",'Formulario PPGR1'!#REF!)</f>
        <v>#REF!</v>
      </c>
      <c r="G158" s="241" t="s">
        <v>645</v>
      </c>
      <c r="H158" s="503" t="str">
        <f>IF(Tabla1[[#This Row],[Código_Actividad]]="","",_xlfn.XLOOKUP(Tabla1[[#This Row],[Código_Actividad]],Tabla2[Código],Tabla2[Actividades Programables Presupuestables],"",0))</f>
        <v xml:space="preserve">Taller de sensibilizacion al personal de salud sobre la prevención y atención de violencia en niños, niñas y adoslecentes </v>
      </c>
      <c r="I158" s="504">
        <f>IFERROR(VLOOKUP('Formulario PPGR3'!$G158,'Formulario PPGR2'!$H$9:$V$269,15,FALSE),"")</f>
        <v>3</v>
      </c>
      <c r="J158" s="509" t="s">
        <v>1052</v>
      </c>
      <c r="K158" s="507" t="s">
        <v>1054</v>
      </c>
      <c r="L158" s="508" t="s">
        <v>1063</v>
      </c>
      <c r="M158" s="505" t="str">
        <f>IF(Tabla1[[#This Row],[Descripción]]="","",_xlfn.XLOOKUP(Tabla1[[#This Row],[Descripción]],Tabla10[Descripción],Tabla10[Unidad de Medida],"",0))</f>
        <v>unidad</v>
      </c>
      <c r="N158" s="295">
        <v>3</v>
      </c>
      <c r="O158" s="506">
        <f>IF(Tabla1[[#This Row],[Descripción]]="","",_xlfn.XLOOKUP(Tabla1[[#This Row],[Descripción]],Tabla10[Descripción],Tabla10[Precio Unitario],0))</f>
        <v>12537.5</v>
      </c>
      <c r="P158" s="506">
        <f>IF(Tabla1[[#This Row],[Cantidad de Insumos]]="","",Tabla1[[#This Row],[Precio Unitario]]*Tabla1[[#This Row],[Cantidad de Insumos]])</f>
        <v>37612.5</v>
      </c>
      <c r="Q158" s="506" t="str">
        <f>IF(Tabla1[[#This Row],[Descripción]]="","",_xlfn.XLOOKUP(Tabla1[[#This Row],[Descripción]],Tabla10[Descripción],Tabla10[CODIGO PRESUPUESTARIO],0))</f>
        <v>2.3.1.1.01</v>
      </c>
      <c r="R158" s="507"/>
    </row>
    <row r="159" spans="2:18" ht="41.4" x14ac:dyDescent="0.3">
      <c r="B159" s="190" t="e">
        <f>IF('Formulario PPGR3'!$G159="","",CONCATENATE('Formulario PPGR3'!$C159,".",'Formulario PPGR3'!$D159,".",'Formulario PPGR3'!$E159,".",'Formulario PPGR3'!$F159))</f>
        <v>#REF!</v>
      </c>
      <c r="C159" s="190" t="e">
        <f>IF('Formulario PPGR3'!$G159="","",'Formulario PPGR1'!#REF!)</f>
        <v>#REF!</v>
      </c>
      <c r="D159" s="190" t="e">
        <f>IF('Formulario PPGR3'!$G159="","",'Formulario PPGR1'!#REF!)</f>
        <v>#REF!</v>
      </c>
      <c r="E159" s="190" t="e">
        <f>IF('Formulario PPGR3'!$G159="","",'Formulario PPGR1'!#REF!)</f>
        <v>#REF!</v>
      </c>
      <c r="F159" s="190" t="e">
        <f>IF('Formulario PPGR3'!$G159="","",'Formulario PPGR1'!#REF!)</f>
        <v>#REF!</v>
      </c>
      <c r="G159" s="241" t="s">
        <v>647</v>
      </c>
      <c r="H159" s="503" t="str">
        <f>IF(Tabla1[[#This Row],[Código_Actividad]]="","",_xlfn.XLOOKUP(Tabla1[[#This Row],[Código_Actividad]],Tabla2[Código],Tabla2[Actividades Programables Presupuestables],"",0))</f>
        <v xml:space="preserve">Taller de sensibilización al personal de salud sobre la prevención y atención de violencia intrafamiliar </v>
      </c>
      <c r="I159" s="504">
        <f>IFERROR(VLOOKUP('Formulario PPGR3'!$G159,'Formulario PPGR2'!$H$9:$V$269,15,FALSE),"")</f>
        <v>3</v>
      </c>
      <c r="J159" s="509" t="s">
        <v>1052</v>
      </c>
      <c r="K159" s="507" t="s">
        <v>1054</v>
      </c>
      <c r="L159" s="508" t="s">
        <v>1062</v>
      </c>
      <c r="M159" s="505" t="str">
        <f>IF(Tabla1[[#This Row],[Descripción]]="","",_xlfn.XLOOKUP(Tabla1[[#This Row],[Descripción]],Tabla10[Descripción],Tabla10[Unidad de Medida],"",0))</f>
        <v>unidad</v>
      </c>
      <c r="N159" s="295">
        <v>3</v>
      </c>
      <c r="O159" s="506">
        <f>IF(Tabla1[[#This Row],[Descripción]]="","",_xlfn.XLOOKUP(Tabla1[[#This Row],[Descripción]],Tabla10[Descripción],Tabla10[Precio Unitario],0))</f>
        <v>12626</v>
      </c>
      <c r="P159" s="506">
        <f>IF(Tabla1[[#This Row],[Cantidad de Insumos]]="","",Tabla1[[#This Row],[Precio Unitario]]*Tabla1[[#This Row],[Cantidad de Insumos]])</f>
        <v>37878</v>
      </c>
      <c r="Q159" s="506" t="str">
        <f>IF(Tabla1[[#This Row],[Descripción]]="","",_xlfn.XLOOKUP(Tabla1[[#This Row],[Descripción]],Tabla10[Descripción],Tabla10[CODIGO PRESUPUESTARIO],0))</f>
        <v>2.3.1.1.01</v>
      </c>
      <c r="R159" s="507"/>
    </row>
    <row r="160" spans="2:18" ht="55.2" x14ac:dyDescent="0.3">
      <c r="B160" s="190" t="e">
        <f>IF('Formulario PPGR3'!$G160="","",CONCATENATE('Formulario PPGR3'!$C160,".",'Formulario PPGR3'!$D160,".",'Formulario PPGR3'!$E160,".",'Formulario PPGR3'!$F160))</f>
        <v>#REF!</v>
      </c>
      <c r="C160" s="190" t="e">
        <f>IF('Formulario PPGR3'!$G160="","",'Formulario PPGR1'!#REF!)</f>
        <v>#REF!</v>
      </c>
      <c r="D160" s="190" t="e">
        <f>IF('Formulario PPGR3'!$G160="","",'Formulario PPGR1'!#REF!)</f>
        <v>#REF!</v>
      </c>
      <c r="E160" s="190" t="e">
        <f>IF('Formulario PPGR3'!$G160="","",'Formulario PPGR1'!#REF!)</f>
        <v>#REF!</v>
      </c>
      <c r="F160" s="190" t="e">
        <f>IF('Formulario PPGR3'!$G160="","",'Formulario PPGR1'!#REF!)</f>
        <v>#REF!</v>
      </c>
      <c r="G160" s="241" t="s">
        <v>593</v>
      </c>
      <c r="H160" s="503" t="str">
        <f>IF(Tabla1[[#This Row],[Código_Actividad]]="","",_xlfn.XLOOKUP(Tabla1[[#This Row],[Código_Actividad]],Tabla2[Código],Tabla2[Actividades Programables Presupuestables],"",0))</f>
        <v xml:space="preserve">Visitas de auditoria al Sistema de Información Operacional y Epidemiológico de TB (SIOE) en los EESS para fortalecimiento de la calidad del dato.
</v>
      </c>
      <c r="I160" s="504">
        <f>IFERROR(VLOOKUP('Formulario PPGR3'!$G160,'Formulario PPGR2'!$H$9:$V$269,15,FALSE),"")</f>
        <v>50</v>
      </c>
      <c r="J160" s="509" t="s">
        <v>1047</v>
      </c>
      <c r="K160" s="507" t="s">
        <v>1056</v>
      </c>
      <c r="L160" s="508" t="s">
        <v>1048</v>
      </c>
      <c r="M160" s="505" t="str">
        <f>IF(Tabla1[[#This Row],[Descripción]]="","",_xlfn.XLOOKUP(Tabla1[[#This Row],[Descripción]],Tabla10[Descripción],Tabla10[Unidad de Medida],"",0))</f>
        <v>galon</v>
      </c>
      <c r="N160" s="295">
        <v>100</v>
      </c>
      <c r="O160" s="506">
        <f>IF(Tabla1[[#This Row],[Descripción]]="","",_xlfn.XLOOKUP(Tabla1[[#This Row],[Descripción]],Tabla10[Descripción],Tabla10[Precio Unitario],0))</f>
        <v>240</v>
      </c>
      <c r="P160" s="506">
        <f>IF(Tabla1[[#This Row],[Cantidad de Insumos]]="","",Tabla1[[#This Row],[Precio Unitario]]*Tabla1[[#This Row],[Cantidad de Insumos]])</f>
        <v>24000</v>
      </c>
      <c r="Q160" s="506" t="str">
        <f>IF(Tabla1[[#This Row],[Descripción]]="","",_xlfn.XLOOKUP(Tabla1[[#This Row],[Descripción]],Tabla10[Descripción],Tabla10[CODIGO PRESUPUESTARIO],0))</f>
        <v>2.3.7.1.02</v>
      </c>
      <c r="R160" s="507"/>
    </row>
    <row r="161" spans="2:18" ht="55.2" x14ac:dyDescent="0.3">
      <c r="B161" s="190" t="e">
        <f>IF('Formulario PPGR3'!$G161="","",CONCATENATE('Formulario PPGR3'!$C161,".",'Formulario PPGR3'!$D161,".",'Formulario PPGR3'!$E161,".",'Formulario PPGR3'!$F161))</f>
        <v>#REF!</v>
      </c>
      <c r="C161" s="190" t="e">
        <f>IF('Formulario PPGR3'!$G161="","",'Formulario PPGR1'!#REF!)</f>
        <v>#REF!</v>
      </c>
      <c r="D161" s="190" t="e">
        <f>IF('Formulario PPGR3'!$G161="","",'Formulario PPGR1'!#REF!)</f>
        <v>#REF!</v>
      </c>
      <c r="E161" s="190" t="e">
        <f>IF('Formulario PPGR3'!$G161="","",'Formulario PPGR1'!#REF!)</f>
        <v>#REF!</v>
      </c>
      <c r="F161" s="190" t="e">
        <f>IF('Formulario PPGR3'!$G161="","",'Formulario PPGR1'!#REF!)</f>
        <v>#REF!</v>
      </c>
      <c r="G161" s="241" t="s">
        <v>593</v>
      </c>
      <c r="H161" s="503" t="str">
        <f>IF(Tabla1[[#This Row],[Código_Actividad]]="","",_xlfn.XLOOKUP(Tabla1[[#This Row],[Código_Actividad]],Tabla2[Código],Tabla2[Actividades Programables Presupuestables],"",0))</f>
        <v xml:space="preserve">Visitas de auditoria al Sistema de Información Operacional y Epidemiológico de TB (SIOE) en los EESS para fortalecimiento de la calidad del dato.
</v>
      </c>
      <c r="I161" s="504">
        <f>IFERROR(VLOOKUP('Formulario PPGR3'!$G161,'Formulario PPGR2'!$H$9:$V$269,15,FALSE),"")</f>
        <v>50</v>
      </c>
      <c r="J161" s="509" t="s">
        <v>1049</v>
      </c>
      <c r="K161" s="507" t="s">
        <v>1057</v>
      </c>
      <c r="L161" s="508" t="s">
        <v>1051</v>
      </c>
      <c r="M161" s="505" t="str">
        <f>IF(Tabla1[[#This Row],[Descripción]]="","",_xlfn.XLOOKUP(Tabla1[[#This Row],[Descripción]],Tabla10[Descripción],Tabla10[Unidad de Medida],"",0))</f>
        <v>Depósito</v>
      </c>
      <c r="N161" s="295">
        <v>24</v>
      </c>
      <c r="O161" s="506">
        <f>IF(Tabla1[[#This Row],[Descripción]]="","",_xlfn.XLOOKUP(Tabla1[[#This Row],[Descripción]],Tabla10[Descripción],Tabla10[Precio Unitario],0))</f>
        <v>1900</v>
      </c>
      <c r="P161" s="506">
        <f>IF(Tabla1[[#This Row],[Cantidad de Insumos]]="","",Tabla1[[#This Row],[Precio Unitario]]*Tabla1[[#This Row],[Cantidad de Insumos]])</f>
        <v>45600</v>
      </c>
      <c r="Q161" s="506" t="str">
        <f>IF(Tabla1[[#This Row],[Descripción]]="","",_xlfn.XLOOKUP(Tabla1[[#This Row],[Descripción]],Tabla10[Descripción],Tabla10[CODIGO PRESUPUESTARIO],0))</f>
        <v>2.2.3.1.01</v>
      </c>
      <c r="R161" s="507"/>
    </row>
    <row r="162" spans="2:18" ht="55.2" x14ac:dyDescent="0.3">
      <c r="B162" s="190" t="e">
        <f>IF('Formulario PPGR3'!$G162="","",CONCATENATE('Formulario PPGR3'!$C162,".",'Formulario PPGR3'!$D162,".",'Formulario PPGR3'!$E162,".",'Formulario PPGR3'!$F162))</f>
        <v>#REF!</v>
      </c>
      <c r="C162" s="190" t="e">
        <f>IF('Formulario PPGR3'!$G162="","",'Formulario PPGR1'!#REF!)</f>
        <v>#REF!</v>
      </c>
      <c r="D162" s="190" t="e">
        <f>IF('Formulario PPGR3'!$G162="","",'Formulario PPGR1'!#REF!)</f>
        <v>#REF!</v>
      </c>
      <c r="E162" s="190" t="e">
        <f>IF('Formulario PPGR3'!$G162="","",'Formulario PPGR1'!#REF!)</f>
        <v>#REF!</v>
      </c>
      <c r="F162" s="190" t="e">
        <f>IF('Formulario PPGR3'!$G162="","",'Formulario PPGR1'!#REF!)</f>
        <v>#REF!</v>
      </c>
      <c r="G162" s="241" t="s">
        <v>593</v>
      </c>
      <c r="H162" s="503" t="str">
        <f>IF(Tabla1[[#This Row],[Código_Actividad]]="","",_xlfn.XLOOKUP(Tabla1[[#This Row],[Código_Actividad]],Tabla2[Código],Tabla2[Actividades Programables Presupuestables],"",0))</f>
        <v xml:space="preserve">Visitas de auditoria al Sistema de Información Operacional y Epidemiológico de TB (SIOE) en los EESS para fortalecimiento de la calidad del dato.
</v>
      </c>
      <c r="I162" s="504">
        <f>IFERROR(VLOOKUP('Formulario PPGR3'!$G162,'Formulario PPGR2'!$H$9:$V$269,15,FALSE),"")</f>
        <v>50</v>
      </c>
      <c r="J162" s="509" t="s">
        <v>1049</v>
      </c>
      <c r="K162" s="507" t="s">
        <v>1057</v>
      </c>
      <c r="L162" s="508" t="s">
        <v>1050</v>
      </c>
      <c r="M162" s="505" t="str">
        <f>IF(Tabla1[[#This Row],[Descripción]]="","",_xlfn.XLOOKUP(Tabla1[[#This Row],[Descripción]],Tabla10[Descripción],Tabla10[Unidad de Medida],"",0))</f>
        <v>Depósito</v>
      </c>
      <c r="N162" s="295">
        <v>24</v>
      </c>
      <c r="O162" s="506">
        <f>IF(Tabla1[[#This Row],[Descripción]]="","",_xlfn.XLOOKUP(Tabla1[[#This Row],[Descripción]],Tabla10[Descripción],Tabla10[Precio Unitario],0))</f>
        <v>1700</v>
      </c>
      <c r="P162" s="506">
        <f>IF(Tabla1[[#This Row],[Cantidad de Insumos]]="","",Tabla1[[#This Row],[Precio Unitario]]*Tabla1[[#This Row],[Cantidad de Insumos]])</f>
        <v>40800</v>
      </c>
      <c r="Q162" s="506" t="str">
        <f>IF(Tabla1[[#This Row],[Descripción]]="","",_xlfn.XLOOKUP(Tabla1[[#This Row],[Descripción]],Tabla10[Descripción],Tabla10[CODIGO PRESUPUESTARIO],0))</f>
        <v>2.2.3.1.01</v>
      </c>
      <c r="R162" s="507"/>
    </row>
    <row r="163" spans="2:18" ht="27.6" x14ac:dyDescent="0.3">
      <c r="B163" s="190" t="e">
        <f>IF('Formulario PPGR3'!$G163="","",CONCATENATE('Formulario PPGR3'!$C163,".",'Formulario PPGR3'!$D163,".",'Formulario PPGR3'!$E163,".",'Formulario PPGR3'!$F163))</f>
        <v>#REF!</v>
      </c>
      <c r="C163" s="190" t="e">
        <f>IF('Formulario PPGR3'!$G163="","",'Formulario PPGR1'!#REF!)</f>
        <v>#REF!</v>
      </c>
      <c r="D163" s="190" t="e">
        <f>IF('Formulario PPGR3'!$G163="","",'Formulario PPGR1'!#REF!)</f>
        <v>#REF!</v>
      </c>
      <c r="E163" s="190" t="e">
        <f>IF('Formulario PPGR3'!$G163="","",'Formulario PPGR1'!#REF!)</f>
        <v>#REF!</v>
      </c>
      <c r="F163" s="190" t="e">
        <f>IF('Formulario PPGR3'!$G163="","",'Formulario PPGR1'!#REF!)</f>
        <v>#REF!</v>
      </c>
      <c r="G163" s="241" t="s">
        <v>597</v>
      </c>
      <c r="H163" s="503" t="str">
        <f>IF(Tabla1[[#This Row],[Código_Actividad]]="","",_xlfn.XLOOKUP(Tabla1[[#This Row],[Código_Actividad]],Tabla2[Código],Tabla2[Actividades Programables Presupuestables],"",0))</f>
        <v>Implementación y seguimiento a la Terapia Preventiva de Tuberculosis (TPT) en los SAIs de la región</v>
      </c>
      <c r="I163" s="504">
        <f>IFERROR(VLOOKUP('Formulario PPGR3'!$G163,'Formulario PPGR2'!$H$9:$V$269,15,FALSE),"")</f>
        <v>16</v>
      </c>
      <c r="J163" s="509" t="s">
        <v>1047</v>
      </c>
      <c r="K163" s="507" t="s">
        <v>1056</v>
      </c>
      <c r="L163" s="508" t="s">
        <v>1048</v>
      </c>
      <c r="M163" s="505" t="str">
        <f>IF(Tabla1[[#This Row],[Descripción]]="","",_xlfn.XLOOKUP(Tabla1[[#This Row],[Descripción]],Tabla10[Descripción],Tabla10[Unidad de Medida],"",0))</f>
        <v>galon</v>
      </c>
      <c r="N163" s="295">
        <v>40</v>
      </c>
      <c r="O163" s="506">
        <f>IF(Tabla1[[#This Row],[Descripción]]="","",_xlfn.XLOOKUP(Tabla1[[#This Row],[Descripción]],Tabla10[Descripción],Tabla10[Precio Unitario],0))</f>
        <v>240</v>
      </c>
      <c r="P163" s="506">
        <f>IF(Tabla1[[#This Row],[Cantidad de Insumos]]="","",Tabla1[[#This Row],[Precio Unitario]]*Tabla1[[#This Row],[Cantidad de Insumos]])</f>
        <v>9600</v>
      </c>
      <c r="Q163" s="506" t="str">
        <f>IF(Tabla1[[#This Row],[Descripción]]="","",_xlfn.XLOOKUP(Tabla1[[#This Row],[Descripción]],Tabla10[Descripción],Tabla10[CODIGO PRESUPUESTARIO],0))</f>
        <v>2.3.7.1.02</v>
      </c>
      <c r="R163" s="507"/>
    </row>
    <row r="164" spans="2:18" ht="27.6" x14ac:dyDescent="0.3">
      <c r="B164" s="190" t="e">
        <f>IF('Formulario PPGR3'!$G164="","",CONCATENATE('Formulario PPGR3'!$C164,".",'Formulario PPGR3'!$D164,".",'Formulario PPGR3'!$E164,".",'Formulario PPGR3'!$F164))</f>
        <v>#REF!</v>
      </c>
      <c r="C164" s="190" t="e">
        <f>IF('Formulario PPGR3'!$G164="","",'Formulario PPGR1'!#REF!)</f>
        <v>#REF!</v>
      </c>
      <c r="D164" s="190" t="e">
        <f>IF('Formulario PPGR3'!$G164="","",'Formulario PPGR1'!#REF!)</f>
        <v>#REF!</v>
      </c>
      <c r="E164" s="190" t="e">
        <f>IF('Formulario PPGR3'!$G164="","",'Formulario PPGR1'!#REF!)</f>
        <v>#REF!</v>
      </c>
      <c r="F164" s="190" t="e">
        <f>IF('Formulario PPGR3'!$G164="","",'Formulario PPGR1'!#REF!)</f>
        <v>#REF!</v>
      </c>
      <c r="G164" s="241" t="s">
        <v>597</v>
      </c>
      <c r="H164" s="503" t="str">
        <f>IF(Tabla1[[#This Row],[Código_Actividad]]="","",_xlfn.XLOOKUP(Tabla1[[#This Row],[Código_Actividad]],Tabla2[Código],Tabla2[Actividades Programables Presupuestables],"",0))</f>
        <v>Implementación y seguimiento a la Terapia Preventiva de Tuberculosis (TPT) en los SAIs de la región</v>
      </c>
      <c r="I164" s="504">
        <f>IFERROR(VLOOKUP('Formulario PPGR3'!$G164,'Formulario PPGR2'!$H$9:$V$269,15,FALSE),"")</f>
        <v>16</v>
      </c>
      <c r="J164" s="509" t="s">
        <v>1049</v>
      </c>
      <c r="K164" s="507" t="s">
        <v>1057</v>
      </c>
      <c r="L164" s="508" t="s">
        <v>1051</v>
      </c>
      <c r="M164" s="505" t="str">
        <f>IF(Tabla1[[#This Row],[Descripción]]="","",_xlfn.XLOOKUP(Tabla1[[#This Row],[Descripción]],Tabla10[Descripción],Tabla10[Unidad de Medida],"",0))</f>
        <v>Depósito</v>
      </c>
      <c r="N164" s="295">
        <v>4</v>
      </c>
      <c r="O164" s="506">
        <f>IF(Tabla1[[#This Row],[Descripción]]="","",_xlfn.XLOOKUP(Tabla1[[#This Row],[Descripción]],Tabla10[Descripción],Tabla10[Precio Unitario],0))</f>
        <v>1900</v>
      </c>
      <c r="P164" s="506">
        <f>IF(Tabla1[[#This Row],[Cantidad de Insumos]]="","",Tabla1[[#This Row],[Precio Unitario]]*Tabla1[[#This Row],[Cantidad de Insumos]])</f>
        <v>7600</v>
      </c>
      <c r="Q164" s="506" t="str">
        <f>IF(Tabla1[[#This Row],[Descripción]]="","",_xlfn.XLOOKUP(Tabla1[[#This Row],[Descripción]],Tabla10[Descripción],Tabla10[CODIGO PRESUPUESTARIO],0))</f>
        <v>2.2.3.1.01</v>
      </c>
      <c r="R164" s="507"/>
    </row>
    <row r="165" spans="2:18" ht="27.6" x14ac:dyDescent="0.3">
      <c r="B165" s="190" t="e">
        <f>IF('Formulario PPGR3'!$G165="","",CONCATENATE('Formulario PPGR3'!$C165,".",'Formulario PPGR3'!$D165,".",'Formulario PPGR3'!$E165,".",'Formulario PPGR3'!$F165))</f>
        <v>#REF!</v>
      </c>
      <c r="C165" s="190" t="e">
        <f>IF('Formulario PPGR3'!$G165="","",'Formulario PPGR1'!#REF!)</f>
        <v>#REF!</v>
      </c>
      <c r="D165" s="190" t="e">
        <f>IF('Formulario PPGR3'!$G165="","",'Formulario PPGR1'!#REF!)</f>
        <v>#REF!</v>
      </c>
      <c r="E165" s="190" t="e">
        <f>IF('Formulario PPGR3'!$G165="","",'Formulario PPGR1'!#REF!)</f>
        <v>#REF!</v>
      </c>
      <c r="F165" s="190" t="e">
        <f>IF('Formulario PPGR3'!$G165="","",'Formulario PPGR1'!#REF!)</f>
        <v>#REF!</v>
      </c>
      <c r="G165" s="241" t="s">
        <v>597</v>
      </c>
      <c r="H165" s="503" t="str">
        <f>IF(Tabla1[[#This Row],[Código_Actividad]]="","",_xlfn.XLOOKUP(Tabla1[[#This Row],[Código_Actividad]],Tabla2[Código],Tabla2[Actividades Programables Presupuestables],"",0))</f>
        <v>Implementación y seguimiento a la Terapia Preventiva de Tuberculosis (TPT) en los SAIs de la región</v>
      </c>
      <c r="I165" s="504">
        <f>IFERROR(VLOOKUP('Formulario PPGR3'!$G165,'Formulario PPGR2'!$H$9:$V$269,15,FALSE),"")</f>
        <v>16</v>
      </c>
      <c r="J165" s="509" t="s">
        <v>1049</v>
      </c>
      <c r="K165" s="507" t="s">
        <v>1057</v>
      </c>
      <c r="L165" s="508" t="s">
        <v>1050</v>
      </c>
      <c r="M165" s="505" t="str">
        <f>IF(Tabla1[[#This Row],[Descripción]]="","",_xlfn.XLOOKUP(Tabla1[[#This Row],[Descripción]],Tabla10[Descripción],Tabla10[Unidad de Medida],"",0))</f>
        <v>Depósito</v>
      </c>
      <c r="N165" s="295">
        <v>4</v>
      </c>
      <c r="O165" s="506">
        <f>IF(Tabla1[[#This Row],[Descripción]]="","",_xlfn.XLOOKUP(Tabla1[[#This Row],[Descripción]],Tabla10[Descripción],Tabla10[Precio Unitario],0))</f>
        <v>1700</v>
      </c>
      <c r="P165" s="506">
        <f>IF(Tabla1[[#This Row],[Cantidad de Insumos]]="","",Tabla1[[#This Row],[Precio Unitario]]*Tabla1[[#This Row],[Cantidad de Insumos]])</f>
        <v>6800</v>
      </c>
      <c r="Q165" s="506" t="str">
        <f>IF(Tabla1[[#This Row],[Descripción]]="","",_xlfn.XLOOKUP(Tabla1[[#This Row],[Descripción]],Tabla10[Descripción],Tabla10[CODIGO PRESUPUESTARIO],0))</f>
        <v>2.2.3.1.01</v>
      </c>
      <c r="R165" s="507"/>
    </row>
    <row r="166" spans="2:18" ht="41.4" x14ac:dyDescent="0.3">
      <c r="B166" s="190" t="e">
        <f>IF('Formulario PPGR3'!$G166="","",CONCATENATE('Formulario PPGR3'!$C166,".",'Formulario PPGR3'!$D166,".",'Formulario PPGR3'!$E166,".",'Formulario PPGR3'!$F166))</f>
        <v>#REF!</v>
      </c>
      <c r="C166" s="190" t="e">
        <f>IF('Formulario PPGR3'!$G166="","",'Formulario PPGR1'!#REF!)</f>
        <v>#REF!</v>
      </c>
      <c r="D166" s="190" t="e">
        <f>IF('Formulario PPGR3'!$G166="","",'Formulario PPGR1'!#REF!)</f>
        <v>#REF!</v>
      </c>
      <c r="E166" s="190" t="e">
        <f>IF('Formulario PPGR3'!$G166="","",'Formulario PPGR1'!#REF!)</f>
        <v>#REF!</v>
      </c>
      <c r="F166" s="190" t="e">
        <f>IF('Formulario PPGR3'!$G166="","",'Formulario PPGR1'!#REF!)</f>
        <v>#REF!</v>
      </c>
      <c r="G166" s="241" t="s">
        <v>600</v>
      </c>
      <c r="H166" s="503" t="str">
        <f>IF(Tabla1[[#This Row],[Código_Actividad]]="","",_xlfn.XLOOKUP(Tabla1[[#This Row],[Código_Actividad]],Tabla2[Código],Tabla2[Actividades Programables Presupuestables],"",0))</f>
        <v>Visitas de seguimiento a los centros penitenciarios para validacion de la aplicación de protocolos de atencion y calidad del dato.</v>
      </c>
      <c r="I166" s="504">
        <f>IFERROR(VLOOKUP('Formulario PPGR3'!$G166,'Formulario PPGR2'!$H$9:$V$269,15,FALSE),"")</f>
        <v>10</v>
      </c>
      <c r="J166" s="509" t="s">
        <v>1047</v>
      </c>
      <c r="K166" s="507" t="s">
        <v>1056</v>
      </c>
      <c r="L166" s="508" t="s">
        <v>1048</v>
      </c>
      <c r="M166" s="505" t="str">
        <f>IF(Tabla1[[#This Row],[Descripción]]="","",_xlfn.XLOOKUP(Tabla1[[#This Row],[Descripción]],Tabla10[Descripción],Tabla10[Unidad de Medida],"",0))</f>
        <v>galon</v>
      </c>
      <c r="N166" s="295">
        <v>80</v>
      </c>
      <c r="O166" s="506">
        <f>IF(Tabla1[[#This Row],[Descripción]]="","",_xlfn.XLOOKUP(Tabla1[[#This Row],[Descripción]],Tabla10[Descripción],Tabla10[Precio Unitario],0))</f>
        <v>240</v>
      </c>
      <c r="P166" s="506">
        <f>IF(Tabla1[[#This Row],[Cantidad de Insumos]]="","",Tabla1[[#This Row],[Precio Unitario]]*Tabla1[[#This Row],[Cantidad de Insumos]])</f>
        <v>19200</v>
      </c>
      <c r="Q166" s="506" t="str">
        <f>IF(Tabla1[[#This Row],[Descripción]]="","",_xlfn.XLOOKUP(Tabla1[[#This Row],[Descripción]],Tabla10[Descripción],Tabla10[CODIGO PRESUPUESTARIO],0))</f>
        <v>2.3.7.1.02</v>
      </c>
      <c r="R166" s="507"/>
    </row>
    <row r="167" spans="2:18" ht="41.4" x14ac:dyDescent="0.3">
      <c r="B167" s="190" t="e">
        <f>IF('Formulario PPGR3'!$G167="","",CONCATENATE('Formulario PPGR3'!$C167,".",'Formulario PPGR3'!$D167,".",'Formulario PPGR3'!$E167,".",'Formulario PPGR3'!$F167))</f>
        <v>#REF!</v>
      </c>
      <c r="C167" s="190" t="e">
        <f>IF('Formulario PPGR3'!$G167="","",'Formulario PPGR1'!#REF!)</f>
        <v>#REF!</v>
      </c>
      <c r="D167" s="190" t="e">
        <f>IF('Formulario PPGR3'!$G167="","",'Formulario PPGR1'!#REF!)</f>
        <v>#REF!</v>
      </c>
      <c r="E167" s="190" t="e">
        <f>IF('Formulario PPGR3'!$G167="","",'Formulario PPGR1'!#REF!)</f>
        <v>#REF!</v>
      </c>
      <c r="F167" s="190" t="e">
        <f>IF('Formulario PPGR3'!$G167="","",'Formulario PPGR1'!#REF!)</f>
        <v>#REF!</v>
      </c>
      <c r="G167" s="241" t="s">
        <v>600</v>
      </c>
      <c r="H167" s="503" t="str">
        <f>IF(Tabla1[[#This Row],[Código_Actividad]]="","",_xlfn.XLOOKUP(Tabla1[[#This Row],[Código_Actividad]],Tabla2[Código],Tabla2[Actividades Programables Presupuestables],"",0))</f>
        <v>Visitas de seguimiento a los centros penitenciarios para validacion de la aplicación de protocolos de atencion y calidad del dato.</v>
      </c>
      <c r="I167" s="504">
        <f>IFERROR(VLOOKUP('Formulario PPGR3'!$G167,'Formulario PPGR2'!$H$9:$V$269,15,FALSE),"")</f>
        <v>10</v>
      </c>
      <c r="J167" s="509" t="s">
        <v>1049</v>
      </c>
      <c r="K167" s="507" t="s">
        <v>1057</v>
      </c>
      <c r="L167" s="508" t="s">
        <v>1051</v>
      </c>
      <c r="M167" s="505" t="str">
        <f>IF(Tabla1[[#This Row],[Descripción]]="","",_xlfn.XLOOKUP(Tabla1[[#This Row],[Descripción]],Tabla10[Descripción],Tabla10[Unidad de Medida],"",0))</f>
        <v>Depósito</v>
      </c>
      <c r="N167" s="295">
        <v>10</v>
      </c>
      <c r="O167" s="506">
        <f>IF(Tabla1[[#This Row],[Descripción]]="","",_xlfn.XLOOKUP(Tabla1[[#This Row],[Descripción]],Tabla10[Descripción],Tabla10[Precio Unitario],0))</f>
        <v>1900</v>
      </c>
      <c r="P167" s="506">
        <f>IF(Tabla1[[#This Row],[Cantidad de Insumos]]="","",Tabla1[[#This Row],[Precio Unitario]]*Tabla1[[#This Row],[Cantidad de Insumos]])</f>
        <v>19000</v>
      </c>
      <c r="Q167" s="506" t="str">
        <f>IF(Tabla1[[#This Row],[Descripción]]="","",_xlfn.XLOOKUP(Tabla1[[#This Row],[Descripción]],Tabla10[Descripción],Tabla10[CODIGO PRESUPUESTARIO],0))</f>
        <v>2.2.3.1.01</v>
      </c>
      <c r="R167" s="507"/>
    </row>
    <row r="168" spans="2:18" ht="41.4" x14ac:dyDescent="0.3">
      <c r="B168" s="190" t="e">
        <f>IF('Formulario PPGR3'!$G168="","",CONCATENATE('Formulario PPGR3'!$C168,".",'Formulario PPGR3'!$D168,".",'Formulario PPGR3'!$E168,".",'Formulario PPGR3'!$F168))</f>
        <v>#REF!</v>
      </c>
      <c r="C168" s="190" t="e">
        <f>IF('Formulario PPGR3'!$G168="","",'Formulario PPGR1'!#REF!)</f>
        <v>#REF!</v>
      </c>
      <c r="D168" s="190" t="e">
        <f>IF('Formulario PPGR3'!$G168="","",'Formulario PPGR1'!#REF!)</f>
        <v>#REF!</v>
      </c>
      <c r="E168" s="190" t="e">
        <f>IF('Formulario PPGR3'!$G168="","",'Formulario PPGR1'!#REF!)</f>
        <v>#REF!</v>
      </c>
      <c r="F168" s="190" t="e">
        <f>IF('Formulario PPGR3'!$G168="","",'Formulario PPGR1'!#REF!)</f>
        <v>#REF!</v>
      </c>
      <c r="G168" s="241" t="s">
        <v>600</v>
      </c>
      <c r="H168" s="503" t="str">
        <f>IF(Tabla1[[#This Row],[Código_Actividad]]="","",_xlfn.XLOOKUP(Tabla1[[#This Row],[Código_Actividad]],Tabla2[Código],Tabla2[Actividades Programables Presupuestables],"",0))</f>
        <v>Visitas de seguimiento a los centros penitenciarios para validacion de la aplicación de protocolos de atencion y calidad del dato.</v>
      </c>
      <c r="I168" s="504">
        <f>IFERROR(VLOOKUP('Formulario PPGR3'!$G168,'Formulario PPGR2'!$H$9:$V$269,15,FALSE),"")</f>
        <v>10</v>
      </c>
      <c r="J168" s="509" t="s">
        <v>1049</v>
      </c>
      <c r="K168" s="507" t="s">
        <v>1057</v>
      </c>
      <c r="L168" s="508" t="s">
        <v>1050</v>
      </c>
      <c r="M168" s="505" t="str">
        <f>IF(Tabla1[[#This Row],[Descripción]]="","",_xlfn.XLOOKUP(Tabla1[[#This Row],[Descripción]],Tabla10[Descripción],Tabla10[Unidad de Medida],"",0))</f>
        <v>Depósito</v>
      </c>
      <c r="N168" s="295">
        <v>10</v>
      </c>
      <c r="O168" s="506">
        <f>IF(Tabla1[[#This Row],[Descripción]]="","",_xlfn.XLOOKUP(Tabla1[[#This Row],[Descripción]],Tabla10[Descripción],Tabla10[Precio Unitario],0))</f>
        <v>1700</v>
      </c>
      <c r="P168" s="506">
        <f>IF(Tabla1[[#This Row],[Cantidad de Insumos]]="","",Tabla1[[#This Row],[Precio Unitario]]*Tabla1[[#This Row],[Cantidad de Insumos]])</f>
        <v>17000</v>
      </c>
      <c r="Q168" s="506" t="str">
        <f>IF(Tabla1[[#This Row],[Descripción]]="","",_xlfn.XLOOKUP(Tabla1[[#This Row],[Descripción]],Tabla10[Descripción],Tabla10[CODIGO PRESUPUESTARIO],0))</f>
        <v>2.2.3.1.01</v>
      </c>
      <c r="R168" s="507"/>
    </row>
    <row r="169" spans="2:18" ht="55.2" x14ac:dyDescent="0.3">
      <c r="B169" s="190" t="e">
        <f>IF('Formulario PPGR3'!$G169="","",CONCATENATE('Formulario PPGR3'!$C169,".",'Formulario PPGR3'!$D169,".",'Formulario PPGR3'!$E169,".",'Formulario PPGR3'!$F169))</f>
        <v>#REF!</v>
      </c>
      <c r="C169" s="190" t="e">
        <f>IF('Formulario PPGR3'!$G169="","",'Formulario PPGR1'!#REF!)</f>
        <v>#REF!</v>
      </c>
      <c r="D169" s="190" t="e">
        <f>IF('Formulario PPGR3'!$G169="","",'Formulario PPGR1'!#REF!)</f>
        <v>#REF!</v>
      </c>
      <c r="E169" s="190" t="e">
        <f>IF('Formulario PPGR3'!$G169="","",'Formulario PPGR1'!#REF!)</f>
        <v>#REF!</v>
      </c>
      <c r="F169" s="190" t="e">
        <f>IF('Formulario PPGR3'!$G169="","",'Formulario PPGR1'!#REF!)</f>
        <v>#REF!</v>
      </c>
      <c r="G169" s="241" t="s">
        <v>608</v>
      </c>
      <c r="H169" s="503" t="str">
        <f>IF(Tabla1[[#This Row],[Código_Actividad]]="","",_xlfn.XLOOKUP(Tabla1[[#This Row],[Código_Actividad]],Tabla2[Código],Tabla2[Actividades Programables Presupuestables],"",0))</f>
        <v xml:space="preserve">Mesa de Trabajo con el nivel intermedio (Gerencias de Áreas de los SRS) para revisión de los indicadores y realización de planes de mejora en los servicios de TB 
</v>
      </c>
      <c r="I169" s="504">
        <f>IFERROR(VLOOKUP('Formulario PPGR3'!$G169,'Formulario PPGR2'!$H$9:$V$269,15,FALSE),"")</f>
        <v>10</v>
      </c>
      <c r="J169" s="509" t="s">
        <v>1052</v>
      </c>
      <c r="K169" s="507" t="s">
        <v>1054</v>
      </c>
      <c r="L169" s="508" t="s">
        <v>1055</v>
      </c>
      <c r="M169" s="505" t="str">
        <f>IF(Tabla1[[#This Row],[Descripción]]="","",_xlfn.XLOOKUP(Tabla1[[#This Row],[Descripción]],Tabla10[Descripción],Tabla10[Unidad de Medida],"",0))</f>
        <v>unidad</v>
      </c>
      <c r="N169" s="295">
        <v>10</v>
      </c>
      <c r="O169" s="506">
        <f>IF(Tabla1[[#This Row],[Descripción]]="","",_xlfn.XLOOKUP(Tabla1[[#This Row],[Descripción]],Tabla10[Descripción],Tabla10[Precio Unitario],0))</f>
        <v>29393.8</v>
      </c>
      <c r="P169" s="506">
        <f>IF(Tabla1[[#This Row],[Cantidad de Insumos]]="","",Tabla1[[#This Row],[Precio Unitario]]*Tabla1[[#This Row],[Cantidad de Insumos]])</f>
        <v>293938</v>
      </c>
      <c r="Q169" s="506" t="str">
        <f>IF(Tabla1[[#This Row],[Descripción]]="","",_xlfn.XLOOKUP(Tabla1[[#This Row],[Descripción]],Tabla10[Descripción],Tabla10[CODIGO PRESUPUESTARIO],0))</f>
        <v>2.3.1.1.01</v>
      </c>
      <c r="R169" s="507"/>
    </row>
    <row r="170" spans="2:18" ht="41.4" x14ac:dyDescent="0.3">
      <c r="B170" s="190" t="e">
        <f>IF('Formulario PPGR3'!$G170="","",CONCATENATE('Formulario PPGR3'!$C170,".",'Formulario PPGR3'!$D170,".",'Formulario PPGR3'!$E170,".",'Formulario PPGR3'!$F170))</f>
        <v>#REF!</v>
      </c>
      <c r="C170" s="190" t="e">
        <f>IF('Formulario PPGR3'!$G170="","",'Formulario PPGR1'!#REF!)</f>
        <v>#REF!</v>
      </c>
      <c r="D170" s="190" t="e">
        <f>IF('Formulario PPGR3'!$G170="","",'Formulario PPGR1'!#REF!)</f>
        <v>#REF!</v>
      </c>
      <c r="E170" s="190" t="e">
        <f>IF('Formulario PPGR3'!$G170="","",'Formulario PPGR1'!#REF!)</f>
        <v>#REF!</v>
      </c>
      <c r="F170" s="190" t="e">
        <f>IF('Formulario PPGR3'!$G170="","",'Formulario PPGR1'!#REF!)</f>
        <v>#REF!</v>
      </c>
      <c r="G170" s="241" t="s">
        <v>612</v>
      </c>
      <c r="H170" s="503" t="str">
        <f>IF(Tabla1[[#This Row],[Código_Actividad]]="","",_xlfn.XLOOKUP(Tabla1[[#This Row],[Código_Actividad]],Tabla2[Código],Tabla2[Actividades Programables Presupuestables],"",0))</f>
        <v xml:space="preserve">Mesa de trabajo para fortalecimientode la Red de Pediatria para el seguimiento a la TB Infantil.
</v>
      </c>
      <c r="I170" s="504">
        <f>IFERROR(VLOOKUP('Formulario PPGR3'!$G170,'Formulario PPGR2'!$H$9:$V$269,15,FALSE),"")</f>
        <v>3</v>
      </c>
      <c r="J170" s="509" t="s">
        <v>1052</v>
      </c>
      <c r="K170" s="507" t="s">
        <v>1054</v>
      </c>
      <c r="L170" s="508" t="s">
        <v>1071</v>
      </c>
      <c r="M170" s="505" t="str">
        <f>IF(Tabla1[[#This Row],[Descripción]]="","",_xlfn.XLOOKUP(Tabla1[[#This Row],[Descripción]],Tabla10[Descripción],Tabla10[Unidad de Medida],"",0))</f>
        <v>unidad</v>
      </c>
      <c r="N170" s="295">
        <v>3</v>
      </c>
      <c r="O170" s="506">
        <f>IF(Tabla1[[#This Row],[Descripción]]="","",_xlfn.XLOOKUP(Tabla1[[#This Row],[Descripción]],Tabla10[Descripción],Tabla10[Precio Unitario],0))</f>
        <v>9410.5</v>
      </c>
      <c r="P170" s="506">
        <f>IF(Tabla1[[#This Row],[Cantidad de Insumos]]="","",Tabla1[[#This Row],[Precio Unitario]]*Tabla1[[#This Row],[Cantidad de Insumos]])</f>
        <v>28231.5</v>
      </c>
      <c r="Q170" s="506" t="str">
        <f>IF(Tabla1[[#This Row],[Descripción]]="","",_xlfn.XLOOKUP(Tabla1[[#This Row],[Descripción]],Tabla10[Descripción],Tabla10[CODIGO PRESUPUESTARIO],0))</f>
        <v>2.3.1.1.01</v>
      </c>
      <c r="R170" s="507"/>
    </row>
    <row r="171" spans="2:18" ht="41.4" x14ac:dyDescent="0.3">
      <c r="B171" s="190" t="e">
        <f>IF('Formulario PPGR3'!$G171="","",CONCATENATE('Formulario PPGR3'!$C171,".",'Formulario PPGR3'!$D171,".",'Formulario PPGR3'!$E171,".",'Formulario PPGR3'!$F171))</f>
        <v>#REF!</v>
      </c>
      <c r="C171" s="190" t="e">
        <f>IF('Formulario PPGR3'!$G171="","",'Formulario PPGR1'!#REF!)</f>
        <v>#REF!</v>
      </c>
      <c r="D171" s="190" t="e">
        <f>IF('Formulario PPGR3'!$G171="","",'Formulario PPGR1'!#REF!)</f>
        <v>#REF!</v>
      </c>
      <c r="E171" s="190" t="e">
        <f>IF('Formulario PPGR3'!$G171="","",'Formulario PPGR1'!#REF!)</f>
        <v>#REF!</v>
      </c>
      <c r="F171" s="190" t="e">
        <f>IF('Formulario PPGR3'!$G171="","",'Formulario PPGR1'!#REF!)</f>
        <v>#REF!</v>
      </c>
      <c r="G171" s="241" t="s">
        <v>624</v>
      </c>
      <c r="H171" s="503" t="str">
        <f>IF(Tabla1[[#This Row],[Código_Actividad]]="","",_xlfn.XLOOKUP(Tabla1[[#This Row],[Código_Actividad]],Tabla2[Código],Tabla2[Actividades Programables Presupuestables],"",0))</f>
        <v>Capacitación y actualización (Algoritmo, TB-DR, TB/VIH) al personal de salud de los EES para el fortalecimiento del programa de Tuberculosis.</v>
      </c>
      <c r="I171" s="504">
        <f>IFERROR(VLOOKUP('Formulario PPGR3'!$G171,'Formulario PPGR2'!$H$9:$V$269,15,FALSE),"")</f>
        <v>3</v>
      </c>
      <c r="J171" s="509" t="s">
        <v>1052</v>
      </c>
      <c r="K171" s="507" t="s">
        <v>1054</v>
      </c>
      <c r="L171" s="508" t="s">
        <v>1072</v>
      </c>
      <c r="M171" s="505" t="str">
        <f>IF(Tabla1[[#This Row],[Descripción]]="","",_xlfn.XLOOKUP(Tabla1[[#This Row],[Descripción]],Tabla10[Descripción],Tabla10[Unidad de Medida],"",0))</f>
        <v>unidad</v>
      </c>
      <c r="N171" s="295">
        <v>3</v>
      </c>
      <c r="O171" s="506">
        <f>IF(Tabla1[[#This Row],[Descripción]]="","",_xlfn.XLOOKUP(Tabla1[[#This Row],[Descripción]],Tabla10[Descripción],Tabla10[Precio Unitario],0))</f>
        <v>19706</v>
      </c>
      <c r="P171" s="506">
        <f>IF(Tabla1[[#This Row],[Cantidad de Insumos]]="","",Tabla1[[#This Row],[Precio Unitario]]*Tabla1[[#This Row],[Cantidad de Insumos]])</f>
        <v>59118</v>
      </c>
      <c r="Q171" s="506" t="str">
        <f>IF(Tabla1[[#This Row],[Descripción]]="","",_xlfn.XLOOKUP(Tabla1[[#This Row],[Descripción]],Tabla10[Descripción],Tabla10[CODIGO PRESUPUESTARIO],0))</f>
        <v>2.3.1.1.01</v>
      </c>
      <c r="R171" s="507"/>
    </row>
    <row r="172" spans="2:18" ht="55.2" x14ac:dyDescent="0.3">
      <c r="B172" s="190" t="e">
        <f>IF('Formulario PPGR3'!$G172="","",CONCATENATE('Formulario PPGR3'!$C172,".",'Formulario PPGR3'!$D172,".",'Formulario PPGR3'!$E172,".",'Formulario PPGR3'!$F172))</f>
        <v>#REF!</v>
      </c>
      <c r="C172" s="190" t="e">
        <f>IF('Formulario PPGR3'!$G172="","",'Formulario PPGR1'!#REF!)</f>
        <v>#REF!</v>
      </c>
      <c r="D172" s="190" t="e">
        <f>IF('Formulario PPGR3'!$G172="","",'Formulario PPGR1'!#REF!)</f>
        <v>#REF!</v>
      </c>
      <c r="E172" s="190" t="e">
        <f>IF('Formulario PPGR3'!$G172="","",'Formulario PPGR1'!#REF!)</f>
        <v>#REF!</v>
      </c>
      <c r="F172" s="190" t="e">
        <f>IF('Formulario PPGR3'!$G172="","",'Formulario PPGR1'!#REF!)</f>
        <v>#REF!</v>
      </c>
      <c r="G172" s="241" t="s">
        <v>558</v>
      </c>
      <c r="H172" s="503" t="str">
        <f>IF(Tabla1[[#This Row],[Código_Actividad]]="","",_xlfn.XLOOKUP(Tabla1[[#This Row],[Código_Actividad]],Tabla2[Código],Tabla2[Actividades Programables Presupuestables],"",0))</f>
        <v>Supervisión a la implementación del DTIR (Detección, tratamiento, investigación y Respuesta) en Establecimientos de Salud del Primer Nivel de Atención y Nivel Especializado.</v>
      </c>
      <c r="I172" s="504">
        <f>IFERROR(VLOOKUP('Formulario PPGR3'!$G172,'Formulario PPGR2'!$H$9:$V$269,15,FALSE),"")</f>
        <v>6</v>
      </c>
      <c r="J172" s="509" t="s">
        <v>1047</v>
      </c>
      <c r="K172" s="507" t="s">
        <v>1056</v>
      </c>
      <c r="L172" s="508" t="s">
        <v>1048</v>
      </c>
      <c r="M172" s="505" t="str">
        <f>IF(Tabla1[[#This Row],[Descripción]]="","",_xlfn.XLOOKUP(Tabla1[[#This Row],[Descripción]],Tabla10[Descripción],Tabla10[Unidad de Medida],"",0))</f>
        <v>galon</v>
      </c>
      <c r="N172" s="295">
        <v>30</v>
      </c>
      <c r="O172" s="506">
        <f>IF(Tabla1[[#This Row],[Descripción]]="","",_xlfn.XLOOKUP(Tabla1[[#This Row],[Descripción]],Tabla10[Descripción],Tabla10[Precio Unitario],0))</f>
        <v>240</v>
      </c>
      <c r="P172" s="506">
        <f>IF(Tabla1[[#This Row],[Cantidad de Insumos]]="","",Tabla1[[#This Row],[Precio Unitario]]*Tabla1[[#This Row],[Cantidad de Insumos]])</f>
        <v>7200</v>
      </c>
      <c r="Q172" s="506" t="str">
        <f>IF(Tabla1[[#This Row],[Descripción]]="","",_xlfn.XLOOKUP(Tabla1[[#This Row],[Descripción]],Tabla10[Descripción],Tabla10[CODIGO PRESUPUESTARIO],0))</f>
        <v>2.3.7.1.02</v>
      </c>
      <c r="R172" s="507"/>
    </row>
    <row r="173" spans="2:18" ht="55.2" x14ac:dyDescent="0.3">
      <c r="B173" s="190" t="e">
        <f>IF('Formulario PPGR3'!$G173="","",CONCATENATE('Formulario PPGR3'!$C173,".",'Formulario PPGR3'!$D173,".",'Formulario PPGR3'!$E173,".",'Formulario PPGR3'!$F173))</f>
        <v>#REF!</v>
      </c>
      <c r="C173" s="190" t="e">
        <f>IF('Formulario PPGR3'!$G173="","",'Formulario PPGR1'!#REF!)</f>
        <v>#REF!</v>
      </c>
      <c r="D173" s="190" t="e">
        <f>IF('Formulario PPGR3'!$G173="","",'Formulario PPGR1'!#REF!)</f>
        <v>#REF!</v>
      </c>
      <c r="E173" s="190" t="e">
        <f>IF('Formulario PPGR3'!$G173="","",'Formulario PPGR1'!#REF!)</f>
        <v>#REF!</v>
      </c>
      <c r="F173" s="190" t="e">
        <f>IF('Formulario PPGR3'!$G173="","",'Formulario PPGR1'!#REF!)</f>
        <v>#REF!</v>
      </c>
      <c r="G173" s="241" t="s">
        <v>558</v>
      </c>
      <c r="H173" s="503" t="str">
        <f>IF(Tabla1[[#This Row],[Código_Actividad]]="","",_xlfn.XLOOKUP(Tabla1[[#This Row],[Código_Actividad]],Tabla2[Código],Tabla2[Actividades Programables Presupuestables],"",0))</f>
        <v>Supervisión a la implementación del DTIR (Detección, tratamiento, investigación y Respuesta) en Establecimientos de Salud del Primer Nivel de Atención y Nivel Especializado.</v>
      </c>
      <c r="I173" s="504">
        <f>IFERROR(VLOOKUP('Formulario PPGR3'!$G173,'Formulario PPGR2'!$H$9:$V$269,15,FALSE),"")</f>
        <v>6</v>
      </c>
      <c r="J173" s="509" t="s">
        <v>1049</v>
      </c>
      <c r="K173" s="507" t="s">
        <v>1057</v>
      </c>
      <c r="L173" s="508" t="s">
        <v>1050</v>
      </c>
      <c r="M173" s="505" t="str">
        <f>IF(Tabla1[[#This Row],[Descripción]]="","",_xlfn.XLOOKUP(Tabla1[[#This Row],[Descripción]],Tabla10[Descripción],Tabla10[Unidad de Medida],"",0))</f>
        <v>Depósito</v>
      </c>
      <c r="N173" s="295">
        <v>6</v>
      </c>
      <c r="O173" s="506">
        <f>IF(Tabla1[[#This Row],[Descripción]]="","",_xlfn.XLOOKUP(Tabla1[[#This Row],[Descripción]],Tabla10[Descripción],Tabla10[Precio Unitario],0))</f>
        <v>1700</v>
      </c>
      <c r="P173" s="506">
        <f>IF(Tabla1[[#This Row],[Cantidad de Insumos]]="","",Tabla1[[#This Row],[Precio Unitario]]*Tabla1[[#This Row],[Cantidad de Insumos]])</f>
        <v>10200</v>
      </c>
      <c r="Q173" s="506" t="str">
        <f>IF(Tabla1[[#This Row],[Descripción]]="","",_xlfn.XLOOKUP(Tabla1[[#This Row],[Descripción]],Tabla10[Descripción],Tabla10[CODIGO PRESUPUESTARIO],0))</f>
        <v>2.2.3.1.01</v>
      </c>
      <c r="R173" s="507"/>
    </row>
    <row r="174" spans="2:18" ht="55.2" x14ac:dyDescent="0.3">
      <c r="B174" s="190" t="e">
        <f>IF('Formulario PPGR3'!$G174="","",CONCATENATE('Formulario PPGR3'!$C174,".",'Formulario PPGR3'!$D174,".",'Formulario PPGR3'!$E174,".",'Formulario PPGR3'!$F174))</f>
        <v>#REF!</v>
      </c>
      <c r="C174" s="190" t="e">
        <f>IF('Formulario PPGR3'!$G174="","",'Formulario PPGR1'!#REF!)</f>
        <v>#REF!</v>
      </c>
      <c r="D174" s="190" t="e">
        <f>IF('Formulario PPGR3'!$G174="","",'Formulario PPGR1'!#REF!)</f>
        <v>#REF!</v>
      </c>
      <c r="E174" s="190" t="e">
        <f>IF('Formulario PPGR3'!$G174="","",'Formulario PPGR1'!#REF!)</f>
        <v>#REF!</v>
      </c>
      <c r="F174" s="190" t="e">
        <f>IF('Formulario PPGR3'!$G174="","",'Formulario PPGR1'!#REF!)</f>
        <v>#REF!</v>
      </c>
      <c r="G174" s="241" t="s">
        <v>558</v>
      </c>
      <c r="H174" s="503" t="str">
        <f>IF(Tabla1[[#This Row],[Código_Actividad]]="","",_xlfn.XLOOKUP(Tabla1[[#This Row],[Código_Actividad]],Tabla2[Código],Tabla2[Actividades Programables Presupuestables],"",0))</f>
        <v>Supervisión a la implementación del DTIR (Detección, tratamiento, investigación y Respuesta) en Establecimientos de Salud del Primer Nivel de Atención y Nivel Especializado.</v>
      </c>
      <c r="I174" s="504">
        <f>IFERROR(VLOOKUP('Formulario PPGR3'!$G174,'Formulario PPGR2'!$H$9:$V$269,15,FALSE),"")</f>
        <v>6</v>
      </c>
      <c r="J174" s="509" t="s">
        <v>1049</v>
      </c>
      <c r="K174" s="507" t="s">
        <v>1057</v>
      </c>
      <c r="L174" s="508" t="s">
        <v>1051</v>
      </c>
      <c r="M174" s="505" t="str">
        <f>IF(Tabla1[[#This Row],[Descripción]]="","",_xlfn.XLOOKUP(Tabla1[[#This Row],[Descripción]],Tabla10[Descripción],Tabla10[Unidad de Medida],"",0))</f>
        <v>Depósito</v>
      </c>
      <c r="N174" s="295">
        <v>6</v>
      </c>
      <c r="O174" s="506">
        <f>IF(Tabla1[[#This Row],[Descripción]]="","",_xlfn.XLOOKUP(Tabla1[[#This Row],[Descripción]],Tabla10[Descripción],Tabla10[Precio Unitario],0))</f>
        <v>1900</v>
      </c>
      <c r="P174" s="506">
        <f>IF(Tabla1[[#This Row],[Cantidad de Insumos]]="","",Tabla1[[#This Row],[Precio Unitario]]*Tabla1[[#This Row],[Cantidad de Insumos]])</f>
        <v>11400</v>
      </c>
      <c r="Q174" s="506" t="str">
        <f>IF(Tabla1[[#This Row],[Descripción]]="","",_xlfn.XLOOKUP(Tabla1[[#This Row],[Descripción]],Tabla10[Descripción],Tabla10[CODIGO PRESUPUESTARIO],0))</f>
        <v>2.2.3.1.01</v>
      </c>
      <c r="R174" s="507"/>
    </row>
    <row r="175" spans="2:18" ht="27.6" x14ac:dyDescent="0.3">
      <c r="B175" s="190" t="e">
        <f>IF('Formulario PPGR3'!$G175="","",CONCATENATE('Formulario PPGR3'!$C175,".",'Formulario PPGR3'!$D175,".",'Formulario PPGR3'!$E175,".",'Formulario PPGR3'!$F175))</f>
        <v>#REF!</v>
      </c>
      <c r="C175" s="190" t="e">
        <f>IF('Formulario PPGR3'!$G175="","",'Formulario PPGR1'!#REF!)</f>
        <v>#REF!</v>
      </c>
      <c r="D175" s="190" t="e">
        <f>IF('Formulario PPGR3'!$G175="","",'Formulario PPGR1'!#REF!)</f>
        <v>#REF!</v>
      </c>
      <c r="E175" s="190" t="e">
        <f>IF('Formulario PPGR3'!$G175="","",'Formulario PPGR1'!#REF!)</f>
        <v>#REF!</v>
      </c>
      <c r="F175" s="190" t="e">
        <f>IF('Formulario PPGR3'!$G175="","",'Formulario PPGR1'!#REF!)</f>
        <v>#REF!</v>
      </c>
      <c r="G175" s="241" t="s">
        <v>560</v>
      </c>
      <c r="H175" s="503" t="str">
        <f>IF(Tabla1[[#This Row],[Código_Actividad]]="","",_xlfn.XLOOKUP(Tabla1[[#This Row],[Código_Actividad]],Tabla2[Código],Tabla2[Actividades Programables Presupuestables],"",0))</f>
        <v>Seguimiento al proceso de atención del paciente con mordedura en 1 EESS.</v>
      </c>
      <c r="I175" s="504">
        <f>IFERROR(VLOOKUP('Formulario PPGR3'!$G175,'Formulario PPGR2'!$H$9:$V$269,15,FALSE),"")</f>
        <v>5</v>
      </c>
      <c r="J175" s="509" t="s">
        <v>1047</v>
      </c>
      <c r="K175" s="507" t="s">
        <v>1056</v>
      </c>
      <c r="L175" s="508" t="s">
        <v>1048</v>
      </c>
      <c r="M175" s="505" t="str">
        <f>IF(Tabla1[[#This Row],[Descripción]]="","",_xlfn.XLOOKUP(Tabla1[[#This Row],[Descripción]],Tabla10[Descripción],Tabla10[Unidad de Medida],"",0))</f>
        <v>galon</v>
      </c>
      <c r="N175" s="295">
        <v>30</v>
      </c>
      <c r="O175" s="506">
        <f>IF(Tabla1[[#This Row],[Descripción]]="","",_xlfn.XLOOKUP(Tabla1[[#This Row],[Descripción]],Tabla10[Descripción],Tabla10[Precio Unitario],0))</f>
        <v>240</v>
      </c>
      <c r="P175" s="506">
        <f>IF(Tabla1[[#This Row],[Cantidad de Insumos]]="","",Tabla1[[#This Row],[Precio Unitario]]*Tabla1[[#This Row],[Cantidad de Insumos]])</f>
        <v>7200</v>
      </c>
      <c r="Q175" s="506" t="str">
        <f>IF(Tabla1[[#This Row],[Descripción]]="","",_xlfn.XLOOKUP(Tabla1[[#This Row],[Descripción]],Tabla10[Descripción],Tabla10[CODIGO PRESUPUESTARIO],0))</f>
        <v>2.3.7.1.02</v>
      </c>
      <c r="R175" s="507"/>
    </row>
    <row r="176" spans="2:18" ht="27.6" x14ac:dyDescent="0.3">
      <c r="B176" s="190" t="e">
        <f>IF('Formulario PPGR3'!$G176="","",CONCATENATE('Formulario PPGR3'!$C176,".",'Formulario PPGR3'!$D176,".",'Formulario PPGR3'!$E176,".",'Formulario PPGR3'!$F176))</f>
        <v>#REF!</v>
      </c>
      <c r="C176" s="190" t="e">
        <f>IF('Formulario PPGR3'!$G176="","",'Formulario PPGR1'!#REF!)</f>
        <v>#REF!</v>
      </c>
      <c r="D176" s="190" t="e">
        <f>IF('Formulario PPGR3'!$G176="","",'Formulario PPGR1'!#REF!)</f>
        <v>#REF!</v>
      </c>
      <c r="E176" s="190" t="e">
        <f>IF('Formulario PPGR3'!$G176="","",'Formulario PPGR1'!#REF!)</f>
        <v>#REF!</v>
      </c>
      <c r="F176" s="190" t="e">
        <f>IF('Formulario PPGR3'!$G176="","",'Formulario PPGR1'!#REF!)</f>
        <v>#REF!</v>
      </c>
      <c r="G176" s="241" t="s">
        <v>560</v>
      </c>
      <c r="H176" s="503" t="str">
        <f>IF(Tabla1[[#This Row],[Código_Actividad]]="","",_xlfn.XLOOKUP(Tabla1[[#This Row],[Código_Actividad]],Tabla2[Código],Tabla2[Actividades Programables Presupuestables],"",0))</f>
        <v>Seguimiento al proceso de atención del paciente con mordedura en 1 EESS.</v>
      </c>
      <c r="I176" s="504">
        <f>IFERROR(VLOOKUP('Formulario PPGR3'!$G176,'Formulario PPGR2'!$H$9:$V$269,15,FALSE),"")</f>
        <v>5</v>
      </c>
      <c r="J176" s="509" t="s">
        <v>1049</v>
      </c>
      <c r="K176" s="507" t="s">
        <v>1057</v>
      </c>
      <c r="L176" s="508" t="s">
        <v>1050</v>
      </c>
      <c r="M176" s="505" t="str">
        <f>IF(Tabla1[[#This Row],[Descripción]]="","",_xlfn.XLOOKUP(Tabla1[[#This Row],[Descripción]],Tabla10[Descripción],Tabla10[Unidad de Medida],"",0))</f>
        <v>Depósito</v>
      </c>
      <c r="N176" s="295">
        <v>4</v>
      </c>
      <c r="O176" s="506">
        <f>IF(Tabla1[[#This Row],[Descripción]]="","",_xlfn.XLOOKUP(Tabla1[[#This Row],[Descripción]],Tabla10[Descripción],Tabla10[Precio Unitario],0))</f>
        <v>1700</v>
      </c>
      <c r="P176" s="506">
        <f>IF(Tabla1[[#This Row],[Cantidad de Insumos]]="","",Tabla1[[#This Row],[Precio Unitario]]*Tabla1[[#This Row],[Cantidad de Insumos]])</f>
        <v>6800</v>
      </c>
      <c r="Q176" s="506" t="str">
        <f>IF(Tabla1[[#This Row],[Descripción]]="","",_xlfn.XLOOKUP(Tabla1[[#This Row],[Descripción]],Tabla10[Descripción],Tabla10[CODIGO PRESUPUESTARIO],0))</f>
        <v>2.2.3.1.01</v>
      </c>
      <c r="R176" s="507"/>
    </row>
    <row r="177" spans="2:18" ht="27.6" x14ac:dyDescent="0.3">
      <c r="B177" s="190" t="e">
        <f>IF('Formulario PPGR3'!$G177="","",CONCATENATE('Formulario PPGR3'!$C177,".",'Formulario PPGR3'!$D177,".",'Formulario PPGR3'!$E177,".",'Formulario PPGR3'!$F177))</f>
        <v>#REF!</v>
      </c>
      <c r="C177" s="190" t="e">
        <f>IF('Formulario PPGR3'!$G177="","",'Formulario PPGR1'!#REF!)</f>
        <v>#REF!</v>
      </c>
      <c r="D177" s="190" t="e">
        <f>IF('Formulario PPGR3'!$G177="","",'Formulario PPGR1'!#REF!)</f>
        <v>#REF!</v>
      </c>
      <c r="E177" s="190" t="e">
        <f>IF('Formulario PPGR3'!$G177="","",'Formulario PPGR1'!#REF!)</f>
        <v>#REF!</v>
      </c>
      <c r="F177" s="190" t="e">
        <f>IF('Formulario PPGR3'!$G177="","",'Formulario PPGR1'!#REF!)</f>
        <v>#REF!</v>
      </c>
      <c r="G177" s="241" t="s">
        <v>560</v>
      </c>
      <c r="H177" s="503" t="str">
        <f>IF(Tabla1[[#This Row],[Código_Actividad]]="","",_xlfn.XLOOKUP(Tabla1[[#This Row],[Código_Actividad]],Tabla2[Código],Tabla2[Actividades Programables Presupuestables],"",0))</f>
        <v>Seguimiento al proceso de atención del paciente con mordedura en 1 EESS.</v>
      </c>
      <c r="I177" s="504">
        <f>IFERROR(VLOOKUP('Formulario PPGR3'!$G177,'Formulario PPGR2'!$H$9:$V$269,15,FALSE),"")</f>
        <v>5</v>
      </c>
      <c r="J177" s="509" t="s">
        <v>1049</v>
      </c>
      <c r="K177" s="507" t="s">
        <v>1057</v>
      </c>
      <c r="L177" s="508" t="s">
        <v>1051</v>
      </c>
      <c r="M177" s="505" t="str">
        <f>IF(Tabla1[[#This Row],[Descripción]]="","",_xlfn.XLOOKUP(Tabla1[[#This Row],[Descripción]],Tabla10[Descripción],Tabla10[Unidad de Medida],"",0))</f>
        <v>Depósito</v>
      </c>
      <c r="N177" s="295">
        <v>4</v>
      </c>
      <c r="O177" s="506">
        <f>IF(Tabla1[[#This Row],[Descripción]]="","",_xlfn.XLOOKUP(Tabla1[[#This Row],[Descripción]],Tabla10[Descripción],Tabla10[Precio Unitario],0))</f>
        <v>1900</v>
      </c>
      <c r="P177" s="506">
        <f>IF(Tabla1[[#This Row],[Cantidad de Insumos]]="","",Tabla1[[#This Row],[Precio Unitario]]*Tabla1[[#This Row],[Cantidad de Insumos]])</f>
        <v>7600</v>
      </c>
      <c r="Q177" s="506" t="str">
        <f>IF(Tabla1[[#This Row],[Descripción]]="","",_xlfn.XLOOKUP(Tabla1[[#This Row],[Descripción]],Tabla10[Descripción],Tabla10[CODIGO PRESUPUESTARIO],0))</f>
        <v>2.2.3.1.01</v>
      </c>
      <c r="R177" s="507"/>
    </row>
    <row r="178" spans="2:18" ht="41.4" x14ac:dyDescent="0.3">
      <c r="B178" s="190" t="e">
        <f>IF('Formulario PPGR3'!$G178="","",CONCATENATE('Formulario PPGR3'!$C178,".",'Formulario PPGR3'!$D178,".",'Formulario PPGR3'!$E178,".",'Formulario PPGR3'!$F178))</f>
        <v>#REF!</v>
      </c>
      <c r="C178" s="190" t="e">
        <f>IF('Formulario PPGR3'!$G178="","",'Formulario PPGR1'!#REF!)</f>
        <v>#REF!</v>
      </c>
      <c r="D178" s="190" t="e">
        <f>IF('Formulario PPGR3'!$G178="","",'Formulario PPGR1'!#REF!)</f>
        <v>#REF!</v>
      </c>
      <c r="E178" s="190" t="e">
        <f>IF('Formulario PPGR3'!$G178="","",'Formulario PPGR1'!#REF!)</f>
        <v>#REF!</v>
      </c>
      <c r="F178" s="190" t="e">
        <f>IF('Formulario PPGR3'!$G178="","",'Formulario PPGR1'!#REF!)</f>
        <v>#REF!</v>
      </c>
      <c r="G178" s="241" t="s">
        <v>562</v>
      </c>
      <c r="H178" s="503" t="str">
        <f>IF(Tabla1[[#This Row],[Código_Actividad]]="","",_xlfn.XLOOKUP(Tabla1[[#This Row],[Código_Actividad]],Tabla2[Código],Tabla2[Actividades Programables Presupuestables],"",0))</f>
        <v xml:space="preserve"> Taller de actualización en manejo de  Arbovirosis dirigido al personal de los centros de salud del Primer Nivel de Atención.</v>
      </c>
      <c r="I178" s="504">
        <f>IFERROR(VLOOKUP('Formulario PPGR3'!$G178,'Formulario PPGR2'!$H$9:$V$269,15,FALSE),"")</f>
        <v>1</v>
      </c>
      <c r="J178" s="509" t="s">
        <v>1052</v>
      </c>
      <c r="K178" s="507" t="s">
        <v>1054</v>
      </c>
      <c r="L178" s="508" t="s">
        <v>1070</v>
      </c>
      <c r="M178" s="505" t="str">
        <f>IF(Tabla1[[#This Row],[Descripción]]="","",_xlfn.XLOOKUP(Tabla1[[#This Row],[Descripción]],Tabla10[Descripción],Tabla10[Unidad de Medida],"",0))</f>
        <v>unidad</v>
      </c>
      <c r="N178" s="295">
        <v>1</v>
      </c>
      <c r="O178" s="506">
        <f>IF(Tabla1[[#This Row],[Descripción]]="","",_xlfn.XLOOKUP(Tabla1[[#This Row],[Descripción]],Tabla10[Descripción],Tabla10[Precio Unitario],0))</f>
        <v>25488</v>
      </c>
      <c r="P178" s="506">
        <f>IF(Tabla1[[#This Row],[Cantidad de Insumos]]="","",Tabla1[[#This Row],[Precio Unitario]]*Tabla1[[#This Row],[Cantidad de Insumos]])</f>
        <v>25488</v>
      </c>
      <c r="Q178" s="506" t="str">
        <f>IF(Tabla1[[#This Row],[Descripción]]="","",_xlfn.XLOOKUP(Tabla1[[#This Row],[Descripción]],Tabla10[Descripción],Tabla10[CODIGO PRESUPUESTARIO],0))</f>
        <v>2.3.1.1.01</v>
      </c>
      <c r="R178" s="507"/>
    </row>
    <row r="179" spans="2:18" ht="41.4" x14ac:dyDescent="0.3">
      <c r="B179" s="190" t="e">
        <f>IF('Formulario PPGR3'!$G179="","",CONCATENATE('Formulario PPGR3'!$C179,".",'Formulario PPGR3'!$D179,".",'Formulario PPGR3'!$E179,".",'Formulario PPGR3'!$F179))</f>
        <v>#REF!</v>
      </c>
      <c r="C179" s="190" t="e">
        <f>IF('Formulario PPGR3'!$G179="","",'Formulario PPGR1'!#REF!)</f>
        <v>#REF!</v>
      </c>
      <c r="D179" s="190" t="e">
        <f>IF('Formulario PPGR3'!$G179="","",'Formulario PPGR1'!#REF!)</f>
        <v>#REF!</v>
      </c>
      <c r="E179" s="190" t="e">
        <f>IF('Formulario PPGR3'!$G179="","",'Formulario PPGR1'!#REF!)</f>
        <v>#REF!</v>
      </c>
      <c r="F179" s="190" t="e">
        <f>IF('Formulario PPGR3'!$G179="","",'Formulario PPGR1'!#REF!)</f>
        <v>#REF!</v>
      </c>
      <c r="G179" s="241" t="s">
        <v>564</v>
      </c>
      <c r="H179" s="503" t="str">
        <f>IF(Tabla1[[#This Row],[Código_Actividad]]="","",_xlfn.XLOOKUP(Tabla1[[#This Row],[Código_Actividad]],Tabla2[Código],Tabla2[Actividades Programables Presupuestables],"",0))</f>
        <v>Taller de actualización en detección y manejo de la leptospirosis dirigido al personal de los centros de salud de 2do y 3er nivel de atención..</v>
      </c>
      <c r="I179" s="504">
        <f>IFERROR(VLOOKUP('Formulario PPGR3'!$G179,'Formulario PPGR2'!$H$9:$V$269,15,FALSE),"")</f>
        <v>1</v>
      </c>
      <c r="J179" s="509" t="s">
        <v>1052</v>
      </c>
      <c r="K179" s="507" t="s">
        <v>1054</v>
      </c>
      <c r="L179" s="508" t="s">
        <v>1070</v>
      </c>
      <c r="M179" s="505" t="str">
        <f>IF(Tabla1[[#This Row],[Descripción]]="","",_xlfn.XLOOKUP(Tabla1[[#This Row],[Descripción]],Tabla10[Descripción],Tabla10[Unidad de Medida],"",0))</f>
        <v>unidad</v>
      </c>
      <c r="N179" s="295">
        <v>1</v>
      </c>
      <c r="O179" s="506">
        <f>IF(Tabla1[[#This Row],[Descripción]]="","",_xlfn.XLOOKUP(Tabla1[[#This Row],[Descripción]],Tabla10[Descripción],Tabla10[Precio Unitario],0))</f>
        <v>25488</v>
      </c>
      <c r="P179" s="506">
        <f>IF(Tabla1[[#This Row],[Cantidad de Insumos]]="","",Tabla1[[#This Row],[Precio Unitario]]*Tabla1[[#This Row],[Cantidad de Insumos]])</f>
        <v>25488</v>
      </c>
      <c r="Q179" s="506" t="str">
        <f>IF(Tabla1[[#This Row],[Descripción]]="","",_xlfn.XLOOKUP(Tabla1[[#This Row],[Descripción]],Tabla10[Descripción],Tabla10[CODIGO PRESUPUESTARIO],0))</f>
        <v>2.3.1.1.01</v>
      </c>
      <c r="R179" s="507"/>
    </row>
    <row r="180" spans="2:18" ht="27.6" x14ac:dyDescent="0.3">
      <c r="B180" s="190" t="e">
        <f>IF('Formulario PPGR3'!$G180="","",CONCATENATE('Formulario PPGR3'!$C180,".",'Formulario PPGR3'!$D180,".",'Formulario PPGR3'!$E180,".",'Formulario PPGR3'!$F180))</f>
        <v>#REF!</v>
      </c>
      <c r="C180" s="190" t="e">
        <f>IF('Formulario PPGR3'!$G180="","",'Formulario PPGR1'!#REF!)</f>
        <v>#REF!</v>
      </c>
      <c r="D180" s="190" t="e">
        <f>IF('Formulario PPGR3'!$G180="","",'Formulario PPGR1'!#REF!)</f>
        <v>#REF!</v>
      </c>
      <c r="E180" s="190" t="e">
        <f>IF('Formulario PPGR3'!$G180="","",'Formulario PPGR1'!#REF!)</f>
        <v>#REF!</v>
      </c>
      <c r="F180" s="190" t="e">
        <f>IF('Formulario PPGR3'!$G180="","",'Formulario PPGR1'!#REF!)</f>
        <v>#REF!</v>
      </c>
      <c r="G180" s="241" t="s">
        <v>631</v>
      </c>
      <c r="H180" s="503" t="str">
        <f>IF(Tabla1[[#This Row],[Código_Actividad]]="","",_xlfn.XLOOKUP(Tabla1[[#This Row],[Código_Actividad]],Tabla2[Código],Tabla2[Actividades Programables Presupuestables],"",0))</f>
        <v>Sesiones de trabajo con los EES para la adecuación y actualización de las carteras de servicios.</v>
      </c>
      <c r="I180" s="504">
        <f>IFERROR(VLOOKUP('Formulario PPGR3'!$G180,'Formulario PPGR2'!$H$9:$V$269,15,FALSE),"")</f>
        <v>4</v>
      </c>
      <c r="J180" s="509" t="s">
        <v>1047</v>
      </c>
      <c r="K180" s="507" t="s">
        <v>1056</v>
      </c>
      <c r="L180" s="508" t="s">
        <v>1048</v>
      </c>
      <c r="M180" s="505" t="str">
        <f>IF(Tabla1[[#This Row],[Descripción]]="","",_xlfn.XLOOKUP(Tabla1[[#This Row],[Descripción]],Tabla10[Descripción],Tabla10[Unidad de Medida],"",0))</f>
        <v>galon</v>
      </c>
      <c r="N180" s="295">
        <v>40</v>
      </c>
      <c r="O180" s="506">
        <f>IF(Tabla1[[#This Row],[Descripción]]="","",_xlfn.XLOOKUP(Tabla1[[#This Row],[Descripción]],Tabla10[Descripción],Tabla10[Precio Unitario],0))</f>
        <v>240</v>
      </c>
      <c r="P180" s="506">
        <f>IF(Tabla1[[#This Row],[Cantidad de Insumos]]="","",Tabla1[[#This Row],[Precio Unitario]]*Tabla1[[#This Row],[Cantidad de Insumos]])</f>
        <v>9600</v>
      </c>
      <c r="Q180" s="506" t="str">
        <f>IF(Tabla1[[#This Row],[Descripción]]="","",_xlfn.XLOOKUP(Tabla1[[#This Row],[Descripción]],Tabla10[Descripción],Tabla10[CODIGO PRESUPUESTARIO],0))</f>
        <v>2.3.7.1.02</v>
      </c>
      <c r="R180" s="507"/>
    </row>
    <row r="181" spans="2:18" ht="27.6" x14ac:dyDescent="0.3">
      <c r="B181" s="190" t="e">
        <f>IF('Formulario PPGR3'!$G181="","",CONCATENATE('Formulario PPGR3'!$C181,".",'Formulario PPGR3'!$D181,".",'Formulario PPGR3'!$E181,".",'Formulario PPGR3'!$F181))</f>
        <v>#REF!</v>
      </c>
      <c r="C181" s="190" t="e">
        <f>IF('Formulario PPGR3'!$G181="","",'Formulario PPGR1'!#REF!)</f>
        <v>#REF!</v>
      </c>
      <c r="D181" s="190" t="e">
        <f>IF('Formulario PPGR3'!$G181="","",'Formulario PPGR1'!#REF!)</f>
        <v>#REF!</v>
      </c>
      <c r="E181" s="190" t="e">
        <f>IF('Formulario PPGR3'!$G181="","",'Formulario PPGR1'!#REF!)</f>
        <v>#REF!</v>
      </c>
      <c r="F181" s="190" t="e">
        <f>IF('Formulario PPGR3'!$G181="","",'Formulario PPGR1'!#REF!)</f>
        <v>#REF!</v>
      </c>
      <c r="G181" s="241" t="s">
        <v>631</v>
      </c>
      <c r="H181" s="503" t="str">
        <f>IF(Tabla1[[#This Row],[Código_Actividad]]="","",_xlfn.XLOOKUP(Tabla1[[#This Row],[Código_Actividad]],Tabla2[Código],Tabla2[Actividades Programables Presupuestables],"",0))</f>
        <v>Sesiones de trabajo con los EES para la adecuación y actualización de las carteras de servicios.</v>
      </c>
      <c r="I181" s="504">
        <f>IFERROR(VLOOKUP('Formulario PPGR3'!$G181,'Formulario PPGR2'!$H$9:$V$269,15,FALSE),"")</f>
        <v>4</v>
      </c>
      <c r="J181" s="509" t="s">
        <v>1049</v>
      </c>
      <c r="K181" s="507" t="s">
        <v>1057</v>
      </c>
      <c r="L181" s="508" t="s">
        <v>1050</v>
      </c>
      <c r="M181" s="505" t="str">
        <f>IF(Tabla1[[#This Row],[Descripción]]="","",_xlfn.XLOOKUP(Tabla1[[#This Row],[Descripción]],Tabla10[Descripción],Tabla10[Unidad de Medida],"",0))</f>
        <v>Depósito</v>
      </c>
      <c r="N181" s="295">
        <v>8</v>
      </c>
      <c r="O181" s="506">
        <f>IF(Tabla1[[#This Row],[Descripción]]="","",_xlfn.XLOOKUP(Tabla1[[#This Row],[Descripción]],Tabla10[Descripción],Tabla10[Precio Unitario],0))</f>
        <v>1700</v>
      </c>
      <c r="P181" s="506">
        <f>IF(Tabla1[[#This Row],[Cantidad de Insumos]]="","",Tabla1[[#This Row],[Precio Unitario]]*Tabla1[[#This Row],[Cantidad de Insumos]])</f>
        <v>13600</v>
      </c>
      <c r="Q181" s="506" t="str">
        <f>IF(Tabla1[[#This Row],[Descripción]]="","",_xlfn.XLOOKUP(Tabla1[[#This Row],[Descripción]],Tabla10[Descripción],Tabla10[CODIGO PRESUPUESTARIO],0))</f>
        <v>2.2.3.1.01</v>
      </c>
      <c r="R181" s="507"/>
    </row>
    <row r="182" spans="2:18" ht="27.6" x14ac:dyDescent="0.3">
      <c r="B182" s="190" t="e">
        <f>IF('Formulario PPGR3'!$G182="","",CONCATENATE('Formulario PPGR3'!$C182,".",'Formulario PPGR3'!$D182,".",'Formulario PPGR3'!$E182,".",'Formulario PPGR3'!$F182))</f>
        <v>#REF!</v>
      </c>
      <c r="C182" s="190" t="e">
        <f>IF('Formulario PPGR3'!$G182="","",'Formulario PPGR1'!#REF!)</f>
        <v>#REF!</v>
      </c>
      <c r="D182" s="190" t="e">
        <f>IF('Formulario PPGR3'!$G182="","",'Formulario PPGR1'!#REF!)</f>
        <v>#REF!</v>
      </c>
      <c r="E182" s="190" t="e">
        <f>IF('Formulario PPGR3'!$G182="","",'Formulario PPGR1'!#REF!)</f>
        <v>#REF!</v>
      </c>
      <c r="F182" s="190" t="e">
        <f>IF('Formulario PPGR3'!$G182="","",'Formulario PPGR1'!#REF!)</f>
        <v>#REF!</v>
      </c>
      <c r="G182" s="241" t="s">
        <v>631</v>
      </c>
      <c r="H182" s="503" t="str">
        <f>IF(Tabla1[[#This Row],[Código_Actividad]]="","",_xlfn.XLOOKUP(Tabla1[[#This Row],[Código_Actividad]],Tabla2[Código],Tabla2[Actividades Programables Presupuestables],"",0))</f>
        <v>Sesiones de trabajo con los EES para la adecuación y actualización de las carteras de servicios.</v>
      </c>
      <c r="I182" s="504">
        <f>IFERROR(VLOOKUP('Formulario PPGR3'!$G182,'Formulario PPGR2'!$H$9:$V$269,15,FALSE),"")</f>
        <v>4</v>
      </c>
      <c r="J182" s="509" t="s">
        <v>1049</v>
      </c>
      <c r="K182" s="507" t="s">
        <v>1057</v>
      </c>
      <c r="L182" s="508" t="s">
        <v>1051</v>
      </c>
      <c r="M182" s="505" t="str">
        <f>IF(Tabla1[[#This Row],[Descripción]]="","",_xlfn.XLOOKUP(Tabla1[[#This Row],[Descripción]],Tabla10[Descripción],Tabla10[Unidad de Medida],"",0))</f>
        <v>Depósito</v>
      </c>
      <c r="N182" s="295">
        <v>8</v>
      </c>
      <c r="O182" s="506">
        <f>IF(Tabla1[[#This Row],[Descripción]]="","",_xlfn.XLOOKUP(Tabla1[[#This Row],[Descripción]],Tabla10[Descripción],Tabla10[Precio Unitario],0))</f>
        <v>1900</v>
      </c>
      <c r="P182" s="506">
        <f>IF(Tabla1[[#This Row],[Cantidad de Insumos]]="","",Tabla1[[#This Row],[Precio Unitario]]*Tabla1[[#This Row],[Cantidad de Insumos]])</f>
        <v>15200</v>
      </c>
      <c r="Q182" s="506" t="str">
        <f>IF(Tabla1[[#This Row],[Descripción]]="","",_xlfn.XLOOKUP(Tabla1[[#This Row],[Descripción]],Tabla10[Descripción],Tabla10[CODIGO PRESUPUESTARIO],0))</f>
        <v>2.2.3.1.01</v>
      </c>
      <c r="R182" s="507"/>
    </row>
    <row r="183" spans="2:18" ht="41.4" x14ac:dyDescent="0.3">
      <c r="B183" s="190" t="e">
        <f>IF('Formulario PPGR3'!$G183="","",CONCATENATE('Formulario PPGR3'!$C183,".",'Formulario PPGR3'!$D183,".",'Formulario PPGR3'!$E183,".",'Formulario PPGR3'!$F183))</f>
        <v>#REF!</v>
      </c>
      <c r="C183" s="190" t="e">
        <f>IF('Formulario PPGR3'!$G183="","",'Formulario PPGR1'!#REF!)</f>
        <v>#REF!</v>
      </c>
      <c r="D183" s="190" t="e">
        <f>IF('Formulario PPGR3'!$G183="","",'Formulario PPGR1'!#REF!)</f>
        <v>#REF!</v>
      </c>
      <c r="E183" s="190" t="e">
        <f>IF('Formulario PPGR3'!$G183="","",'Formulario PPGR1'!#REF!)</f>
        <v>#REF!</v>
      </c>
      <c r="F183" s="190" t="e">
        <f>IF('Formulario PPGR3'!$G183="","",'Formulario PPGR1'!#REF!)</f>
        <v>#REF!</v>
      </c>
      <c r="G183" s="241" t="s">
        <v>634</v>
      </c>
      <c r="H183" s="503" t="str">
        <f>IF(Tabla1[[#This Row],[Código_Actividad]]="","",_xlfn.XLOOKUP(Tabla1[[#This Row],[Código_Actividad]],Tabla2[Código],Tabla2[Actividades Programables Presupuestables],"",0))</f>
        <v>Visita de supervisión a los EES para verificar el cumplimiento de la adecuación y actualización de las carteras de servicios.</v>
      </c>
      <c r="I183" s="504">
        <f>IFERROR(VLOOKUP('Formulario PPGR3'!$G183,'Formulario PPGR2'!$H$9:$V$269,15,FALSE),"")</f>
        <v>9</v>
      </c>
      <c r="J183" s="509" t="s">
        <v>1047</v>
      </c>
      <c r="K183" s="507" t="s">
        <v>1056</v>
      </c>
      <c r="L183" s="508" t="s">
        <v>1048</v>
      </c>
      <c r="M183" s="505" t="str">
        <f>IF(Tabla1[[#This Row],[Descripción]]="","",_xlfn.XLOOKUP(Tabla1[[#This Row],[Descripción]],Tabla10[Descripción],Tabla10[Unidad de Medida],"",0))</f>
        <v>galon</v>
      </c>
      <c r="N183" s="295">
        <v>50</v>
      </c>
      <c r="O183" s="506">
        <f>IF(Tabla1[[#This Row],[Descripción]]="","",_xlfn.XLOOKUP(Tabla1[[#This Row],[Descripción]],Tabla10[Descripción],Tabla10[Precio Unitario],0))</f>
        <v>240</v>
      </c>
      <c r="P183" s="506">
        <f>IF(Tabla1[[#This Row],[Cantidad de Insumos]]="","",Tabla1[[#This Row],[Precio Unitario]]*Tabla1[[#This Row],[Cantidad de Insumos]])</f>
        <v>12000</v>
      </c>
      <c r="Q183" s="506" t="str">
        <f>IF(Tabla1[[#This Row],[Descripción]]="","",_xlfn.XLOOKUP(Tabla1[[#This Row],[Descripción]],Tabla10[Descripción],Tabla10[CODIGO PRESUPUESTARIO],0))</f>
        <v>2.3.7.1.02</v>
      </c>
      <c r="R183" s="507"/>
    </row>
    <row r="184" spans="2:18" ht="41.4" x14ac:dyDescent="0.3">
      <c r="B184" s="190" t="e">
        <f>IF('Formulario PPGR3'!$G184="","",CONCATENATE('Formulario PPGR3'!$C184,".",'Formulario PPGR3'!$D184,".",'Formulario PPGR3'!$E184,".",'Formulario PPGR3'!$F184))</f>
        <v>#REF!</v>
      </c>
      <c r="C184" s="190" t="e">
        <f>IF('Formulario PPGR3'!$G184="","",'Formulario PPGR1'!#REF!)</f>
        <v>#REF!</v>
      </c>
      <c r="D184" s="190" t="e">
        <f>IF('Formulario PPGR3'!$G184="","",'Formulario PPGR1'!#REF!)</f>
        <v>#REF!</v>
      </c>
      <c r="E184" s="190" t="e">
        <f>IF('Formulario PPGR3'!$G184="","",'Formulario PPGR1'!#REF!)</f>
        <v>#REF!</v>
      </c>
      <c r="F184" s="190" t="e">
        <f>IF('Formulario PPGR3'!$G184="","",'Formulario PPGR1'!#REF!)</f>
        <v>#REF!</v>
      </c>
      <c r="G184" s="241" t="s">
        <v>634</v>
      </c>
      <c r="H184" s="503" t="str">
        <f>IF(Tabla1[[#This Row],[Código_Actividad]]="","",_xlfn.XLOOKUP(Tabla1[[#This Row],[Código_Actividad]],Tabla2[Código],Tabla2[Actividades Programables Presupuestables],"",0))</f>
        <v>Visita de supervisión a los EES para verificar el cumplimiento de la adecuación y actualización de las carteras de servicios.</v>
      </c>
      <c r="I184" s="504">
        <f>IFERROR(VLOOKUP('Formulario PPGR3'!$G184,'Formulario PPGR2'!$H$9:$V$269,15,FALSE),"")</f>
        <v>9</v>
      </c>
      <c r="J184" s="509" t="s">
        <v>1049</v>
      </c>
      <c r="K184" s="507" t="s">
        <v>1057</v>
      </c>
      <c r="L184" s="508" t="s">
        <v>1050</v>
      </c>
      <c r="M184" s="505" t="str">
        <f>IF(Tabla1[[#This Row],[Descripción]]="","",_xlfn.XLOOKUP(Tabla1[[#This Row],[Descripción]],Tabla10[Descripción],Tabla10[Unidad de Medida],"",0))</f>
        <v>Depósito</v>
      </c>
      <c r="N184" s="295">
        <v>8</v>
      </c>
      <c r="O184" s="506">
        <f>IF(Tabla1[[#This Row],[Descripción]]="","",_xlfn.XLOOKUP(Tabla1[[#This Row],[Descripción]],Tabla10[Descripción],Tabla10[Precio Unitario],0))</f>
        <v>1700</v>
      </c>
      <c r="P184" s="506">
        <f>IF(Tabla1[[#This Row],[Cantidad de Insumos]]="","",Tabla1[[#This Row],[Precio Unitario]]*Tabla1[[#This Row],[Cantidad de Insumos]])</f>
        <v>13600</v>
      </c>
      <c r="Q184" s="506" t="str">
        <f>IF(Tabla1[[#This Row],[Descripción]]="","",_xlfn.XLOOKUP(Tabla1[[#This Row],[Descripción]],Tabla10[Descripción],Tabla10[CODIGO PRESUPUESTARIO],0))</f>
        <v>2.2.3.1.01</v>
      </c>
      <c r="R184" s="507"/>
    </row>
    <row r="185" spans="2:18" ht="41.4" x14ac:dyDescent="0.3">
      <c r="B185" s="190" t="e">
        <f>IF('Formulario PPGR3'!$G185="","",CONCATENATE('Formulario PPGR3'!$C185,".",'Formulario PPGR3'!$D185,".",'Formulario PPGR3'!$E185,".",'Formulario PPGR3'!$F185))</f>
        <v>#REF!</v>
      </c>
      <c r="C185" s="190" t="e">
        <f>IF('Formulario PPGR3'!$G185="","",'Formulario PPGR1'!#REF!)</f>
        <v>#REF!</v>
      </c>
      <c r="D185" s="190" t="e">
        <f>IF('Formulario PPGR3'!$G185="","",'Formulario PPGR1'!#REF!)</f>
        <v>#REF!</v>
      </c>
      <c r="E185" s="190" t="e">
        <f>IF('Formulario PPGR3'!$G185="","",'Formulario PPGR1'!#REF!)</f>
        <v>#REF!</v>
      </c>
      <c r="F185" s="190" t="e">
        <f>IF('Formulario PPGR3'!$G185="","",'Formulario PPGR1'!#REF!)</f>
        <v>#REF!</v>
      </c>
      <c r="G185" s="241" t="s">
        <v>634</v>
      </c>
      <c r="H185" s="503" t="str">
        <f>IF(Tabla1[[#This Row],[Código_Actividad]]="","",_xlfn.XLOOKUP(Tabla1[[#This Row],[Código_Actividad]],Tabla2[Código],Tabla2[Actividades Programables Presupuestables],"",0))</f>
        <v>Visita de supervisión a los EES para verificar el cumplimiento de la adecuación y actualización de las carteras de servicios.</v>
      </c>
      <c r="I185" s="504">
        <f>IFERROR(VLOOKUP('Formulario PPGR3'!$G185,'Formulario PPGR2'!$H$9:$V$269,15,FALSE),"")</f>
        <v>9</v>
      </c>
      <c r="J185" s="509" t="s">
        <v>1049</v>
      </c>
      <c r="K185" s="507" t="s">
        <v>1057</v>
      </c>
      <c r="L185" s="508" t="s">
        <v>1051</v>
      </c>
      <c r="M185" s="505" t="str">
        <f>IF(Tabla1[[#This Row],[Descripción]]="","",_xlfn.XLOOKUP(Tabla1[[#This Row],[Descripción]],Tabla10[Descripción],Tabla10[Unidad de Medida],"",0))</f>
        <v>Depósito</v>
      </c>
      <c r="N185" s="295">
        <v>8</v>
      </c>
      <c r="O185" s="506">
        <f>IF(Tabla1[[#This Row],[Descripción]]="","",_xlfn.XLOOKUP(Tabla1[[#This Row],[Descripción]],Tabla10[Descripción],Tabla10[Precio Unitario],0))</f>
        <v>1900</v>
      </c>
      <c r="P185" s="506">
        <f>IF(Tabla1[[#This Row],[Cantidad de Insumos]]="","",Tabla1[[#This Row],[Precio Unitario]]*Tabla1[[#This Row],[Cantidad de Insumos]])</f>
        <v>15200</v>
      </c>
      <c r="Q185" s="506" t="str">
        <f>IF(Tabla1[[#This Row],[Descripción]]="","",_xlfn.XLOOKUP(Tabla1[[#This Row],[Descripción]],Tabla10[Descripción],Tabla10[CODIGO PRESUPUESTARIO],0))</f>
        <v>2.2.3.1.01</v>
      </c>
      <c r="R185" s="507"/>
    </row>
    <row r="186" spans="2:18" ht="27.6" x14ac:dyDescent="0.3">
      <c r="B186" s="190" t="e">
        <f>IF('Formulario PPGR3'!$G186="","",CONCATENATE('Formulario PPGR3'!$C186,".",'Formulario PPGR3'!$D186,".",'Formulario PPGR3'!$E186,".",'Formulario PPGR3'!$F186))</f>
        <v>#REF!</v>
      </c>
      <c r="C186" s="190" t="e">
        <f>IF('Formulario PPGR3'!$G186="","",'Formulario PPGR1'!#REF!)</f>
        <v>#REF!</v>
      </c>
      <c r="D186" s="190" t="e">
        <f>IF('Formulario PPGR3'!$G186="","",'Formulario PPGR1'!#REF!)</f>
        <v>#REF!</v>
      </c>
      <c r="E186" s="190" t="e">
        <f>IF('Formulario PPGR3'!$G186="","",'Formulario PPGR1'!#REF!)</f>
        <v>#REF!</v>
      </c>
      <c r="F186" s="190" t="e">
        <f>IF('Formulario PPGR3'!$G186="","",'Formulario PPGR1'!#REF!)</f>
        <v>#REF!</v>
      </c>
      <c r="G186" s="241" t="s">
        <v>649</v>
      </c>
      <c r="H186" s="503" t="str">
        <f>IF(Tabla1[[#This Row],[Código_Actividad]]="","",_xlfn.XLOOKUP(Tabla1[[#This Row],[Código_Actividad]],Tabla2[Código],Tabla2[Actividades Programables Presupuestables],"",0))</f>
        <v>Reuniones técnicas de UTR para el seguimiento clínico programático de tuberculosis drogoresistente</v>
      </c>
      <c r="I186" s="504">
        <f>IFERROR(VLOOKUP('Formulario PPGR3'!$G186,'Formulario PPGR2'!$H$9:$V$269,15,FALSE),"")</f>
        <v>4</v>
      </c>
      <c r="J186" s="509" t="s">
        <v>1052</v>
      </c>
      <c r="K186" s="507" t="str">
        <f>IF(Tabla1[[#This Row],[Insumos]]="","",_xlfn.XLOOKUP(Tabla1[[#This Row],[Insumos]],Tabla10[Insumo],Tabla10[InsumoAbrev],"",0))</f>
        <v>lsAlimentosyBebidas</v>
      </c>
      <c r="L186" s="508" t="s">
        <v>1061</v>
      </c>
      <c r="M186" s="505" t="str">
        <f>IF(Tabla1[[#This Row],[Descripción]]="","",_xlfn.XLOOKUP(Tabla1[[#This Row],[Descripción]],Tabla10[Descripción],Tabla10[Unidad de Medida],"",0))</f>
        <v>unidad</v>
      </c>
      <c r="N186" s="295">
        <v>4</v>
      </c>
      <c r="O186" s="506">
        <f>IF(Tabla1[[#This Row],[Descripción]]="","",_xlfn.XLOOKUP(Tabla1[[#This Row],[Descripción]],Tabla10[Descripción],Tabla10[Precio Unitario],0))</f>
        <v>24225.4</v>
      </c>
      <c r="P186" s="506">
        <f>IF(Tabla1[[#This Row],[Cantidad de Insumos]]="","",Tabla1[[#This Row],[Precio Unitario]]*Tabla1[[#This Row],[Cantidad de Insumos]])</f>
        <v>96901.6</v>
      </c>
      <c r="Q186" s="506" t="str">
        <f>IF(Tabla1[[#This Row],[Descripción]]="","",_xlfn.XLOOKUP(Tabla1[[#This Row],[Descripción]],Tabla10[Descripción],Tabla10[CODIGO PRESUPUESTARIO],0))</f>
        <v>2.3.1.1.01</v>
      </c>
      <c r="R186" s="507"/>
    </row>
    <row r="187" spans="2:18" ht="55.2" x14ac:dyDescent="0.3">
      <c r="B187" s="190" t="e">
        <f>IF('Formulario PPGR3'!$G187="","",CONCATENATE('Formulario PPGR3'!$C187,".",'Formulario PPGR3'!$D187,".",'Formulario PPGR3'!$E187,".",'Formulario PPGR3'!$F187))</f>
        <v>#REF!</v>
      </c>
      <c r="C187" s="190" t="e">
        <f>IF('Formulario PPGR3'!$G187="","",'Formulario PPGR1'!#REF!)</f>
        <v>#REF!</v>
      </c>
      <c r="D187" s="190" t="e">
        <f>IF('Formulario PPGR3'!$G187="","",'Formulario PPGR1'!#REF!)</f>
        <v>#REF!</v>
      </c>
      <c r="E187" s="190" t="e">
        <f>IF('Formulario PPGR3'!$G187="","",'Formulario PPGR1'!#REF!)</f>
        <v>#REF!</v>
      </c>
      <c r="F187" s="190" t="e">
        <f>IF('Formulario PPGR3'!$G187="","",'Formulario PPGR1'!#REF!)</f>
        <v>#REF!</v>
      </c>
      <c r="G187" s="241" t="s">
        <v>670</v>
      </c>
      <c r="H187" s="503" t="str">
        <f>IF(Tabla1[[#This Row],[Código_Actividad]]="","",_xlfn.XLOOKUP(Tabla1[[#This Row],[Código_Actividad]],Tabla2[Código],Tabla2[Actividades Programables Presupuestables],"",0))</f>
        <v xml:space="preserve">Supervisión a los EES para el seguimiento de la gestion al suministro de reactivos e insumos de laboratorios e imagenes en el segundo y tercer nivel de atencion de los 10 SRS      </v>
      </c>
      <c r="I187" s="504">
        <f>IFERROR(VLOOKUP('Formulario PPGR3'!$G187,'Formulario PPGR2'!$H$9:$V$269,15,FALSE),"")</f>
        <v>4</v>
      </c>
      <c r="J187" s="509" t="s">
        <v>1047</v>
      </c>
      <c r="K187" s="507" t="s">
        <v>1056</v>
      </c>
      <c r="L187" s="508" t="s">
        <v>1048</v>
      </c>
      <c r="M187" s="505" t="str">
        <f>IF(Tabla1[[#This Row],[Descripción]]="","",_xlfn.XLOOKUP(Tabla1[[#This Row],[Descripción]],Tabla10[Descripción],Tabla10[Unidad de Medida],"",0))</f>
        <v>galon</v>
      </c>
      <c r="N187" s="295">
        <v>120</v>
      </c>
      <c r="O187" s="506">
        <f>IF(Tabla1[[#This Row],[Descripción]]="","",_xlfn.XLOOKUP(Tabla1[[#This Row],[Descripción]],Tabla10[Descripción],Tabla10[Precio Unitario],0))</f>
        <v>240</v>
      </c>
      <c r="P187" s="506">
        <f>IF(Tabla1[[#This Row],[Cantidad de Insumos]]="","",Tabla1[[#This Row],[Precio Unitario]]*Tabla1[[#This Row],[Cantidad de Insumos]])</f>
        <v>28800</v>
      </c>
      <c r="Q187" s="506" t="str">
        <f>IF(Tabla1[[#This Row],[Descripción]]="","",_xlfn.XLOOKUP(Tabla1[[#This Row],[Descripción]],Tabla10[Descripción],Tabla10[CODIGO PRESUPUESTARIO],0))</f>
        <v>2.3.7.1.02</v>
      </c>
      <c r="R187" s="507"/>
    </row>
    <row r="188" spans="2:18" ht="55.2" x14ac:dyDescent="0.3">
      <c r="B188" s="190" t="e">
        <f>IF('Formulario PPGR3'!$G188="","",CONCATENATE('Formulario PPGR3'!$C188,".",'Formulario PPGR3'!$D188,".",'Formulario PPGR3'!$E188,".",'Formulario PPGR3'!$F188))</f>
        <v>#REF!</v>
      </c>
      <c r="C188" s="190" t="e">
        <f>IF('Formulario PPGR3'!$G188="","",'Formulario PPGR1'!#REF!)</f>
        <v>#REF!</v>
      </c>
      <c r="D188" s="190" t="e">
        <f>IF('Formulario PPGR3'!$G188="","",'Formulario PPGR1'!#REF!)</f>
        <v>#REF!</v>
      </c>
      <c r="E188" s="190" t="e">
        <f>IF('Formulario PPGR3'!$G188="","",'Formulario PPGR1'!#REF!)</f>
        <v>#REF!</v>
      </c>
      <c r="F188" s="190" t="e">
        <f>IF('Formulario PPGR3'!$G188="","",'Formulario PPGR1'!#REF!)</f>
        <v>#REF!</v>
      </c>
      <c r="G188" s="241" t="s">
        <v>670</v>
      </c>
      <c r="H188" s="503" t="str">
        <f>IF(Tabla1[[#This Row],[Código_Actividad]]="","",_xlfn.XLOOKUP(Tabla1[[#This Row],[Código_Actividad]],Tabla2[Código],Tabla2[Actividades Programables Presupuestables],"",0))</f>
        <v xml:space="preserve">Supervisión a los EES para el seguimiento de la gestion al suministro de reactivos e insumos de laboratorios e imagenes en el segundo y tercer nivel de atencion de los 10 SRS      </v>
      </c>
      <c r="I188" s="504">
        <f>IFERROR(VLOOKUP('Formulario PPGR3'!$G188,'Formulario PPGR2'!$H$9:$V$269,15,FALSE),"")</f>
        <v>4</v>
      </c>
      <c r="J188" s="509" t="s">
        <v>1049</v>
      </c>
      <c r="K188" s="507" t="s">
        <v>1057</v>
      </c>
      <c r="L188" s="508" t="s">
        <v>1050</v>
      </c>
      <c r="M188" s="505" t="str">
        <f>IF(Tabla1[[#This Row],[Descripción]]="","",_xlfn.XLOOKUP(Tabla1[[#This Row],[Descripción]],Tabla10[Descripción],Tabla10[Unidad de Medida],"",0))</f>
        <v>Depósito</v>
      </c>
      <c r="N188" s="295">
        <v>36</v>
      </c>
      <c r="O188" s="506">
        <f>IF(Tabla1[[#This Row],[Descripción]]="","",_xlfn.XLOOKUP(Tabla1[[#This Row],[Descripción]],Tabla10[Descripción],Tabla10[Precio Unitario],0))</f>
        <v>1700</v>
      </c>
      <c r="P188" s="506">
        <f>IF(Tabla1[[#This Row],[Cantidad de Insumos]]="","",Tabla1[[#This Row],[Precio Unitario]]*Tabla1[[#This Row],[Cantidad de Insumos]])</f>
        <v>61200</v>
      </c>
      <c r="Q188" s="506" t="str">
        <f>IF(Tabla1[[#This Row],[Descripción]]="","",_xlfn.XLOOKUP(Tabla1[[#This Row],[Descripción]],Tabla10[Descripción],Tabla10[CODIGO PRESUPUESTARIO],0))</f>
        <v>2.2.3.1.01</v>
      </c>
      <c r="R188" s="507"/>
    </row>
    <row r="189" spans="2:18" ht="55.2" x14ac:dyDescent="0.3">
      <c r="B189" s="190" t="e">
        <f>IF('Formulario PPGR3'!$G189="","",CONCATENATE('Formulario PPGR3'!$C189,".",'Formulario PPGR3'!$D189,".",'Formulario PPGR3'!$E189,".",'Formulario PPGR3'!$F189))</f>
        <v>#REF!</v>
      </c>
      <c r="C189" s="190" t="e">
        <f>IF('Formulario PPGR3'!$G189="","",'Formulario PPGR1'!#REF!)</f>
        <v>#REF!</v>
      </c>
      <c r="D189" s="190" t="e">
        <f>IF('Formulario PPGR3'!$G189="","",'Formulario PPGR1'!#REF!)</f>
        <v>#REF!</v>
      </c>
      <c r="E189" s="190" t="e">
        <f>IF('Formulario PPGR3'!$G189="","",'Formulario PPGR1'!#REF!)</f>
        <v>#REF!</v>
      </c>
      <c r="F189" s="190" t="e">
        <f>IF('Formulario PPGR3'!$G189="","",'Formulario PPGR1'!#REF!)</f>
        <v>#REF!</v>
      </c>
      <c r="G189" s="241" t="s">
        <v>670</v>
      </c>
      <c r="H189" s="503" t="str">
        <f>IF(Tabla1[[#This Row],[Código_Actividad]]="","",_xlfn.XLOOKUP(Tabla1[[#This Row],[Código_Actividad]],Tabla2[Código],Tabla2[Actividades Programables Presupuestables],"",0))</f>
        <v xml:space="preserve">Supervisión a los EES para el seguimiento de la gestion al suministro de reactivos e insumos de laboratorios e imagenes en el segundo y tercer nivel de atencion de los 10 SRS      </v>
      </c>
      <c r="I189" s="504">
        <f>IFERROR(VLOOKUP('Formulario PPGR3'!$G189,'Formulario PPGR2'!$H$9:$V$269,15,FALSE),"")</f>
        <v>4</v>
      </c>
      <c r="J189" s="509" t="s">
        <v>1049</v>
      </c>
      <c r="K189" s="507" t="s">
        <v>1057</v>
      </c>
      <c r="L189" s="508" t="s">
        <v>1051</v>
      </c>
      <c r="M189" s="505" t="str">
        <f>IF(Tabla1[[#This Row],[Descripción]]="","",_xlfn.XLOOKUP(Tabla1[[#This Row],[Descripción]],Tabla10[Descripción],Tabla10[Unidad de Medida],"",0))</f>
        <v>Depósito</v>
      </c>
      <c r="N189" s="295">
        <v>36</v>
      </c>
      <c r="O189" s="506">
        <f>IF(Tabla1[[#This Row],[Descripción]]="","",_xlfn.XLOOKUP(Tabla1[[#This Row],[Descripción]],Tabla10[Descripción],Tabla10[Precio Unitario],0))</f>
        <v>1900</v>
      </c>
      <c r="P189" s="506">
        <f>IF(Tabla1[[#This Row],[Cantidad de Insumos]]="","",Tabla1[[#This Row],[Precio Unitario]]*Tabla1[[#This Row],[Cantidad de Insumos]])</f>
        <v>68400</v>
      </c>
      <c r="Q189" s="506" t="str">
        <f>IF(Tabla1[[#This Row],[Descripción]]="","",_xlfn.XLOOKUP(Tabla1[[#This Row],[Descripción]],Tabla10[Descripción],Tabla10[CODIGO PRESUPUESTARIO],0))</f>
        <v>2.2.3.1.01</v>
      </c>
      <c r="R189" s="507"/>
    </row>
    <row r="190" spans="2:18" ht="27.6" x14ac:dyDescent="0.3">
      <c r="B190" s="190" t="e">
        <f>IF('Formulario PPGR3'!$G190="","",CONCATENATE('Formulario PPGR3'!$C190,".",'Formulario PPGR3'!$D190,".",'Formulario PPGR3'!$E190,".",'Formulario PPGR3'!$F190))</f>
        <v>#REF!</v>
      </c>
      <c r="C190" s="190" t="e">
        <f>IF('Formulario PPGR3'!$G190="","",'Formulario PPGR1'!#REF!)</f>
        <v>#REF!</v>
      </c>
      <c r="D190" s="190" t="e">
        <f>IF('Formulario PPGR3'!$G190="","",'Formulario PPGR1'!#REF!)</f>
        <v>#REF!</v>
      </c>
      <c r="E190" s="190" t="e">
        <f>IF('Formulario PPGR3'!$G190="","",'Formulario PPGR1'!#REF!)</f>
        <v>#REF!</v>
      </c>
      <c r="F190" s="190" t="e">
        <f>IF('Formulario PPGR3'!$G190="","",'Formulario PPGR1'!#REF!)</f>
        <v>#REF!</v>
      </c>
      <c r="G190" s="241" t="s">
        <v>674</v>
      </c>
      <c r="H190" s="503" t="str">
        <f>IF(Tabla1[[#This Row],[Código_Actividad]]="","",_xlfn.XLOOKUP(Tabla1[[#This Row],[Código_Actividad]],Tabla2[Código],Tabla2[Actividades Programables Presupuestables],"",0))</f>
        <v>Supervisión a los EES  en la implementación de los procedimientos del SUTMER.10 SRS</v>
      </c>
      <c r="I190" s="504">
        <f>IFERROR(VLOOKUP('Formulario PPGR3'!$G190,'Formulario PPGR2'!$H$9:$V$269,15,FALSE),"")</f>
        <v>3</v>
      </c>
      <c r="J190" s="509" t="s">
        <v>1047</v>
      </c>
      <c r="K190" s="507" t="s">
        <v>1056</v>
      </c>
      <c r="L190" s="508" t="s">
        <v>1048</v>
      </c>
      <c r="M190" s="505" t="str">
        <f>IF(Tabla1[[#This Row],[Descripción]]="","",_xlfn.XLOOKUP(Tabla1[[#This Row],[Descripción]],Tabla10[Descripción],Tabla10[Unidad de Medida],"",0))</f>
        <v>galon</v>
      </c>
      <c r="N190" s="295">
        <v>60</v>
      </c>
      <c r="O190" s="506">
        <f>IF(Tabla1[[#This Row],[Descripción]]="","",_xlfn.XLOOKUP(Tabla1[[#This Row],[Descripción]],Tabla10[Descripción],Tabla10[Precio Unitario],0))</f>
        <v>240</v>
      </c>
      <c r="P190" s="506">
        <f>IF(Tabla1[[#This Row],[Cantidad de Insumos]]="","",Tabla1[[#This Row],[Precio Unitario]]*Tabla1[[#This Row],[Cantidad de Insumos]])</f>
        <v>14400</v>
      </c>
      <c r="Q190" s="506" t="str">
        <f>IF(Tabla1[[#This Row],[Descripción]]="","",_xlfn.XLOOKUP(Tabla1[[#This Row],[Descripción]],Tabla10[Descripción],Tabla10[CODIGO PRESUPUESTARIO],0))</f>
        <v>2.3.7.1.02</v>
      </c>
      <c r="R190" s="507"/>
    </row>
    <row r="191" spans="2:18" ht="27.6" x14ac:dyDescent="0.3">
      <c r="B191" s="190" t="e">
        <f>IF('Formulario PPGR3'!$G191="","",CONCATENATE('Formulario PPGR3'!$C191,".",'Formulario PPGR3'!$D191,".",'Formulario PPGR3'!$E191,".",'Formulario PPGR3'!$F191))</f>
        <v>#REF!</v>
      </c>
      <c r="C191" s="190" t="e">
        <f>IF('Formulario PPGR3'!$G191="","",'Formulario PPGR1'!#REF!)</f>
        <v>#REF!</v>
      </c>
      <c r="D191" s="190" t="e">
        <f>IF('Formulario PPGR3'!$G191="","",'Formulario PPGR1'!#REF!)</f>
        <v>#REF!</v>
      </c>
      <c r="E191" s="190" t="e">
        <f>IF('Formulario PPGR3'!$G191="","",'Formulario PPGR1'!#REF!)</f>
        <v>#REF!</v>
      </c>
      <c r="F191" s="190" t="e">
        <f>IF('Formulario PPGR3'!$G191="","",'Formulario PPGR1'!#REF!)</f>
        <v>#REF!</v>
      </c>
      <c r="G191" s="241" t="s">
        <v>674</v>
      </c>
      <c r="H191" s="503" t="str">
        <f>IF(Tabla1[[#This Row],[Código_Actividad]]="","",_xlfn.XLOOKUP(Tabla1[[#This Row],[Código_Actividad]],Tabla2[Código],Tabla2[Actividades Programables Presupuestables],"",0))</f>
        <v>Supervisión a los EES  en la implementación de los procedimientos del SUTMER.10 SRS</v>
      </c>
      <c r="I191" s="504">
        <f>IFERROR(VLOOKUP('Formulario PPGR3'!$G191,'Formulario PPGR2'!$H$9:$V$269,15,FALSE),"")</f>
        <v>3</v>
      </c>
      <c r="J191" s="509" t="s">
        <v>1049</v>
      </c>
      <c r="K191" s="507" t="s">
        <v>1057</v>
      </c>
      <c r="L191" s="508" t="s">
        <v>1050</v>
      </c>
      <c r="M191" s="505" t="str">
        <f>IF(Tabla1[[#This Row],[Descripción]]="","",_xlfn.XLOOKUP(Tabla1[[#This Row],[Descripción]],Tabla10[Descripción],Tabla10[Unidad de Medida],"",0))</f>
        <v>Depósito</v>
      </c>
      <c r="N191" s="295">
        <v>24</v>
      </c>
      <c r="O191" s="506">
        <f>IF(Tabla1[[#This Row],[Descripción]]="","",_xlfn.XLOOKUP(Tabla1[[#This Row],[Descripción]],Tabla10[Descripción],Tabla10[Precio Unitario],0))</f>
        <v>1700</v>
      </c>
      <c r="P191" s="506">
        <f>IF(Tabla1[[#This Row],[Cantidad de Insumos]]="","",Tabla1[[#This Row],[Precio Unitario]]*Tabla1[[#This Row],[Cantidad de Insumos]])</f>
        <v>40800</v>
      </c>
      <c r="Q191" s="506" t="str">
        <f>IF(Tabla1[[#This Row],[Descripción]]="","",_xlfn.XLOOKUP(Tabla1[[#This Row],[Descripción]],Tabla10[Descripción],Tabla10[CODIGO PRESUPUESTARIO],0))</f>
        <v>2.2.3.1.01</v>
      </c>
      <c r="R191" s="507"/>
    </row>
    <row r="192" spans="2:18" ht="27.6" x14ac:dyDescent="0.3">
      <c r="B192" s="190" t="e">
        <f>IF('Formulario PPGR3'!$G192="","",CONCATENATE('Formulario PPGR3'!$C192,".",'Formulario PPGR3'!$D192,".",'Formulario PPGR3'!$E192,".",'Formulario PPGR3'!$F192))</f>
        <v>#REF!</v>
      </c>
      <c r="C192" s="190" t="e">
        <f>IF('Formulario PPGR3'!$G192="","",'Formulario PPGR1'!#REF!)</f>
        <v>#REF!</v>
      </c>
      <c r="D192" s="190" t="e">
        <f>IF('Formulario PPGR3'!$G192="","",'Formulario PPGR1'!#REF!)</f>
        <v>#REF!</v>
      </c>
      <c r="E192" s="190" t="e">
        <f>IF('Formulario PPGR3'!$G192="","",'Formulario PPGR1'!#REF!)</f>
        <v>#REF!</v>
      </c>
      <c r="F192" s="190" t="e">
        <f>IF('Formulario PPGR3'!$G192="","",'Formulario PPGR1'!#REF!)</f>
        <v>#REF!</v>
      </c>
      <c r="G192" s="241" t="s">
        <v>674</v>
      </c>
      <c r="H192" s="503" t="str">
        <f>IF(Tabla1[[#This Row],[Código_Actividad]]="","",_xlfn.XLOOKUP(Tabla1[[#This Row],[Código_Actividad]],Tabla2[Código],Tabla2[Actividades Programables Presupuestables],"",0))</f>
        <v>Supervisión a los EES  en la implementación de los procedimientos del SUTMER.10 SRS</v>
      </c>
      <c r="I192" s="504">
        <f>IFERROR(VLOOKUP('Formulario PPGR3'!$G192,'Formulario PPGR2'!$H$9:$V$269,15,FALSE),"")</f>
        <v>3</v>
      </c>
      <c r="J192" s="509" t="s">
        <v>1049</v>
      </c>
      <c r="K192" s="507" t="s">
        <v>1057</v>
      </c>
      <c r="L192" s="508" t="s">
        <v>1051</v>
      </c>
      <c r="M192" s="505" t="str">
        <f>IF(Tabla1[[#This Row],[Descripción]]="","",_xlfn.XLOOKUP(Tabla1[[#This Row],[Descripción]],Tabla10[Descripción],Tabla10[Unidad de Medida],"",0))</f>
        <v>Depósito</v>
      </c>
      <c r="N192" s="295">
        <v>24</v>
      </c>
      <c r="O192" s="506">
        <f>IF(Tabla1[[#This Row],[Descripción]]="","",_xlfn.XLOOKUP(Tabla1[[#This Row],[Descripción]],Tabla10[Descripción],Tabla10[Precio Unitario],0))</f>
        <v>1900</v>
      </c>
      <c r="P192" s="506">
        <f>IF(Tabla1[[#This Row],[Cantidad de Insumos]]="","",Tabla1[[#This Row],[Precio Unitario]]*Tabla1[[#This Row],[Cantidad de Insumos]])</f>
        <v>45600</v>
      </c>
      <c r="Q192" s="506" t="str">
        <f>IF(Tabla1[[#This Row],[Descripción]]="","",_xlfn.XLOOKUP(Tabla1[[#This Row],[Descripción]],Tabla10[Descripción],Tabla10[CODIGO PRESUPUESTARIO],0))</f>
        <v>2.2.3.1.01</v>
      </c>
      <c r="R192" s="507"/>
    </row>
    <row r="193" spans="2:18" ht="55.2" x14ac:dyDescent="0.3">
      <c r="B193" s="190" t="e">
        <f>IF('Formulario PPGR3'!$G193="","",CONCATENATE('Formulario PPGR3'!$C193,".",'Formulario PPGR3'!$D193,".",'Formulario PPGR3'!$E193,".",'Formulario PPGR3'!$F193))</f>
        <v>#REF!</v>
      </c>
      <c r="C193" s="190" t="e">
        <f>IF('Formulario PPGR3'!$G193="","",'Formulario PPGR1'!#REF!)</f>
        <v>#REF!</v>
      </c>
      <c r="D193" s="190" t="e">
        <f>IF('Formulario PPGR3'!$G193="","",'Formulario PPGR1'!#REF!)</f>
        <v>#REF!</v>
      </c>
      <c r="E193" s="190" t="e">
        <f>IF('Formulario PPGR3'!$G193="","",'Formulario PPGR1'!#REF!)</f>
        <v>#REF!</v>
      </c>
      <c r="F193" s="190" t="e">
        <f>IF('Formulario PPGR3'!$G193="","",'Formulario PPGR1'!#REF!)</f>
        <v>#REF!</v>
      </c>
      <c r="G193" s="241" t="s">
        <v>676</v>
      </c>
      <c r="H193" s="503" t="str">
        <f>IF(Tabla1[[#This Row],[Código_Actividad]]="","",_xlfn.XLOOKUP(Tabla1[[#This Row],[Código_Actividad]],Tabla2[Código],Tabla2[Actividades Programables Presupuestables],"",0))</f>
        <v xml:space="preserve"> Supervisión  en el levantamiento para la implementación del sistema de Registro Nominal de VIH (SIRENP) en los EES de 1er, 2do y 3er nivel donde no ha sido implementado 10 SRS</v>
      </c>
      <c r="I193" s="504">
        <f>IFERROR(VLOOKUP('Formulario PPGR3'!$G193,'Formulario PPGR2'!$H$9:$V$269,15,FALSE),"")</f>
        <v>4</v>
      </c>
      <c r="J193" s="509" t="s">
        <v>1047</v>
      </c>
      <c r="K193" s="507" t="s">
        <v>1056</v>
      </c>
      <c r="L193" s="508" t="s">
        <v>1048</v>
      </c>
      <c r="M193" s="505" t="str">
        <f>IF(Tabla1[[#This Row],[Descripción]]="","",_xlfn.XLOOKUP(Tabla1[[#This Row],[Descripción]],Tabla10[Descripción],Tabla10[Unidad de Medida],"",0))</f>
        <v>galon</v>
      </c>
      <c r="N193" s="295">
        <v>100</v>
      </c>
      <c r="O193" s="506">
        <f>IF(Tabla1[[#This Row],[Descripción]]="","",_xlfn.XLOOKUP(Tabla1[[#This Row],[Descripción]],Tabla10[Descripción],Tabla10[Precio Unitario],0))</f>
        <v>240</v>
      </c>
      <c r="P193" s="506">
        <f>IF(Tabla1[[#This Row],[Cantidad de Insumos]]="","",Tabla1[[#This Row],[Precio Unitario]]*Tabla1[[#This Row],[Cantidad de Insumos]])</f>
        <v>24000</v>
      </c>
      <c r="Q193" s="506" t="str">
        <f>IF(Tabla1[[#This Row],[Descripción]]="","",_xlfn.XLOOKUP(Tabla1[[#This Row],[Descripción]],Tabla10[Descripción],Tabla10[CODIGO PRESUPUESTARIO],0))</f>
        <v>2.3.7.1.02</v>
      </c>
      <c r="R193" s="507"/>
    </row>
    <row r="194" spans="2:18" ht="55.2" x14ac:dyDescent="0.3">
      <c r="B194" s="190" t="e">
        <f>IF('Formulario PPGR3'!$G194="","",CONCATENATE('Formulario PPGR3'!$C194,".",'Formulario PPGR3'!$D194,".",'Formulario PPGR3'!$E194,".",'Formulario PPGR3'!$F194))</f>
        <v>#REF!</v>
      </c>
      <c r="C194" s="190" t="e">
        <f>IF('Formulario PPGR3'!$G194="","",'Formulario PPGR1'!#REF!)</f>
        <v>#REF!</v>
      </c>
      <c r="D194" s="190" t="e">
        <f>IF('Formulario PPGR3'!$G194="","",'Formulario PPGR1'!#REF!)</f>
        <v>#REF!</v>
      </c>
      <c r="E194" s="190" t="e">
        <f>IF('Formulario PPGR3'!$G194="","",'Formulario PPGR1'!#REF!)</f>
        <v>#REF!</v>
      </c>
      <c r="F194" s="190" t="e">
        <f>IF('Formulario PPGR3'!$G194="","",'Formulario PPGR1'!#REF!)</f>
        <v>#REF!</v>
      </c>
      <c r="G194" s="241" t="s">
        <v>676</v>
      </c>
      <c r="H194" s="503" t="str">
        <f>IF(Tabla1[[#This Row],[Código_Actividad]]="","",_xlfn.XLOOKUP(Tabla1[[#This Row],[Código_Actividad]],Tabla2[Código],Tabla2[Actividades Programables Presupuestables],"",0))</f>
        <v xml:space="preserve"> Supervisión  en el levantamiento para la implementación del sistema de Registro Nominal de VIH (SIRENP) en los EES de 1er, 2do y 3er nivel donde no ha sido implementado 10 SRS</v>
      </c>
      <c r="I194" s="504">
        <f>IFERROR(VLOOKUP('Formulario PPGR3'!$G194,'Formulario PPGR2'!$H$9:$V$269,15,FALSE),"")</f>
        <v>4</v>
      </c>
      <c r="J194" s="509" t="s">
        <v>1049</v>
      </c>
      <c r="K194" s="507" t="s">
        <v>1057</v>
      </c>
      <c r="L194" s="508" t="s">
        <v>1050</v>
      </c>
      <c r="M194" s="505" t="str">
        <f>IF(Tabla1[[#This Row],[Descripción]]="","",_xlfn.XLOOKUP(Tabla1[[#This Row],[Descripción]],Tabla10[Descripción],Tabla10[Unidad de Medida],"",0))</f>
        <v>Depósito</v>
      </c>
      <c r="N194" s="295">
        <v>24</v>
      </c>
      <c r="O194" s="506">
        <f>IF(Tabla1[[#This Row],[Descripción]]="","",_xlfn.XLOOKUP(Tabla1[[#This Row],[Descripción]],Tabla10[Descripción],Tabla10[Precio Unitario],0))</f>
        <v>1700</v>
      </c>
      <c r="P194" s="506">
        <f>IF(Tabla1[[#This Row],[Cantidad de Insumos]]="","",Tabla1[[#This Row],[Precio Unitario]]*Tabla1[[#This Row],[Cantidad de Insumos]])</f>
        <v>40800</v>
      </c>
      <c r="Q194" s="506" t="str">
        <f>IF(Tabla1[[#This Row],[Descripción]]="","",_xlfn.XLOOKUP(Tabla1[[#This Row],[Descripción]],Tabla10[Descripción],Tabla10[CODIGO PRESUPUESTARIO],0))</f>
        <v>2.2.3.1.01</v>
      </c>
      <c r="R194" s="507"/>
    </row>
    <row r="195" spans="2:18" ht="55.2" x14ac:dyDescent="0.3">
      <c r="B195" s="190" t="e">
        <f>IF('Formulario PPGR3'!$G195="","",CONCATENATE('Formulario PPGR3'!$C195,".",'Formulario PPGR3'!$D195,".",'Formulario PPGR3'!$E195,".",'Formulario PPGR3'!$F195))</f>
        <v>#REF!</v>
      </c>
      <c r="C195" s="190" t="e">
        <f>IF('Formulario PPGR3'!$G195="","",'Formulario PPGR1'!#REF!)</f>
        <v>#REF!</v>
      </c>
      <c r="D195" s="190" t="e">
        <f>IF('Formulario PPGR3'!$G195="","",'Formulario PPGR1'!#REF!)</f>
        <v>#REF!</v>
      </c>
      <c r="E195" s="190" t="e">
        <f>IF('Formulario PPGR3'!$G195="","",'Formulario PPGR1'!#REF!)</f>
        <v>#REF!</v>
      </c>
      <c r="F195" s="190" t="e">
        <f>IF('Formulario PPGR3'!$G195="","",'Formulario PPGR1'!#REF!)</f>
        <v>#REF!</v>
      </c>
      <c r="G195" s="241" t="s">
        <v>676</v>
      </c>
      <c r="H195" s="503" t="str">
        <f>IF(Tabla1[[#This Row],[Código_Actividad]]="","",_xlfn.XLOOKUP(Tabla1[[#This Row],[Código_Actividad]],Tabla2[Código],Tabla2[Actividades Programables Presupuestables],"",0))</f>
        <v xml:space="preserve"> Supervisión  en el levantamiento para la implementación del sistema de Registro Nominal de VIH (SIRENP) en los EES de 1er, 2do y 3er nivel donde no ha sido implementado 10 SRS</v>
      </c>
      <c r="I195" s="504">
        <f>IFERROR(VLOOKUP('Formulario PPGR3'!$G195,'Formulario PPGR2'!$H$9:$V$269,15,FALSE),"")</f>
        <v>4</v>
      </c>
      <c r="J195" s="509" t="s">
        <v>1049</v>
      </c>
      <c r="K195" s="507" t="s">
        <v>1057</v>
      </c>
      <c r="L195" s="508" t="s">
        <v>1051</v>
      </c>
      <c r="M195" s="505" t="str">
        <f>IF(Tabla1[[#This Row],[Descripción]]="","",_xlfn.XLOOKUP(Tabla1[[#This Row],[Descripción]],Tabla10[Descripción],Tabla10[Unidad de Medida],"",0))</f>
        <v>Depósito</v>
      </c>
      <c r="N195" s="295">
        <v>24</v>
      </c>
      <c r="O195" s="506">
        <f>IF(Tabla1[[#This Row],[Descripción]]="","",_xlfn.XLOOKUP(Tabla1[[#This Row],[Descripción]],Tabla10[Descripción],Tabla10[Precio Unitario],0))</f>
        <v>1900</v>
      </c>
      <c r="P195" s="506">
        <f>IF(Tabla1[[#This Row],[Cantidad de Insumos]]="","",Tabla1[[#This Row],[Precio Unitario]]*Tabla1[[#This Row],[Cantidad de Insumos]])</f>
        <v>45600</v>
      </c>
      <c r="Q195" s="506" t="str">
        <f>IF(Tabla1[[#This Row],[Descripción]]="","",_xlfn.XLOOKUP(Tabla1[[#This Row],[Descripción]],Tabla10[Descripción],Tabla10[CODIGO PRESUPUESTARIO],0))</f>
        <v>2.2.3.1.01</v>
      </c>
      <c r="R195" s="507"/>
    </row>
    <row r="196" spans="2:18" ht="27.6" x14ac:dyDescent="0.3">
      <c r="B196" s="190" t="e">
        <f>IF('Formulario PPGR3'!$G196="","",CONCATENATE('Formulario PPGR3'!$C196,".",'Formulario PPGR3'!$D196,".",'Formulario PPGR3'!$E196,".",'Formulario PPGR3'!$F196))</f>
        <v>#REF!</v>
      </c>
      <c r="C196" s="190" t="e">
        <f>IF('Formulario PPGR3'!$G196="","",'Formulario PPGR1'!#REF!)</f>
        <v>#REF!</v>
      </c>
      <c r="D196" s="190" t="e">
        <f>IF('Formulario PPGR3'!$G196="","",'Formulario PPGR1'!#REF!)</f>
        <v>#REF!</v>
      </c>
      <c r="E196" s="190" t="e">
        <f>IF('Formulario PPGR3'!$G196="","",'Formulario PPGR1'!#REF!)</f>
        <v>#REF!</v>
      </c>
      <c r="F196" s="190" t="e">
        <f>IF('Formulario PPGR3'!$G196="","",'Formulario PPGR1'!#REF!)</f>
        <v>#REF!</v>
      </c>
      <c r="G196" s="241" t="s">
        <v>678</v>
      </c>
      <c r="H196" s="503" t="str">
        <f>IF(Tabla1[[#This Row],[Código_Actividad]]="","",_xlfn.XLOOKUP(Tabla1[[#This Row],[Código_Actividad]],Tabla2[Código],Tabla2[Actividades Programables Presupuestables],"",0))</f>
        <v xml:space="preserve"> Seguimiento a las oportunidades de mejora identificadas en EES visitados en el año 2024  (10 SRS) </v>
      </c>
      <c r="I196" s="504">
        <f>IFERROR(VLOOKUP('Formulario PPGR3'!$G196,'Formulario PPGR2'!$H$9:$V$269,15,FALSE),"")</f>
        <v>3</v>
      </c>
      <c r="J196" s="509" t="s">
        <v>1047</v>
      </c>
      <c r="K196" s="507" t="s">
        <v>1056</v>
      </c>
      <c r="L196" s="508" t="s">
        <v>1048</v>
      </c>
      <c r="M196" s="505" t="str">
        <f>IF(Tabla1[[#This Row],[Descripción]]="","",_xlfn.XLOOKUP(Tabla1[[#This Row],[Descripción]],Tabla10[Descripción],Tabla10[Unidad de Medida],"",0))</f>
        <v>galon</v>
      </c>
      <c r="N196" s="295">
        <v>120</v>
      </c>
      <c r="O196" s="506">
        <f>IF(Tabla1[[#This Row],[Descripción]]="","",_xlfn.XLOOKUP(Tabla1[[#This Row],[Descripción]],Tabla10[Descripción],Tabla10[Precio Unitario],0))</f>
        <v>240</v>
      </c>
      <c r="P196" s="506">
        <f>IF(Tabla1[[#This Row],[Cantidad de Insumos]]="","",Tabla1[[#This Row],[Precio Unitario]]*Tabla1[[#This Row],[Cantidad de Insumos]])</f>
        <v>28800</v>
      </c>
      <c r="Q196" s="506" t="str">
        <f>IF(Tabla1[[#This Row],[Descripción]]="","",_xlfn.XLOOKUP(Tabla1[[#This Row],[Descripción]],Tabla10[Descripción],Tabla10[CODIGO PRESUPUESTARIO],0))</f>
        <v>2.3.7.1.02</v>
      </c>
      <c r="R196" s="507"/>
    </row>
    <row r="197" spans="2:18" ht="27.6" x14ac:dyDescent="0.3">
      <c r="B197" s="190" t="e">
        <f>IF('Formulario PPGR3'!$G197="","",CONCATENATE('Formulario PPGR3'!$C197,".",'Formulario PPGR3'!$D197,".",'Formulario PPGR3'!$E197,".",'Formulario PPGR3'!$F197))</f>
        <v>#REF!</v>
      </c>
      <c r="C197" s="190" t="e">
        <f>IF('Formulario PPGR3'!$G197="","",'Formulario PPGR1'!#REF!)</f>
        <v>#REF!</v>
      </c>
      <c r="D197" s="190" t="e">
        <f>IF('Formulario PPGR3'!$G197="","",'Formulario PPGR1'!#REF!)</f>
        <v>#REF!</v>
      </c>
      <c r="E197" s="190" t="e">
        <f>IF('Formulario PPGR3'!$G197="","",'Formulario PPGR1'!#REF!)</f>
        <v>#REF!</v>
      </c>
      <c r="F197" s="190" t="e">
        <f>IF('Formulario PPGR3'!$G197="","",'Formulario PPGR1'!#REF!)</f>
        <v>#REF!</v>
      </c>
      <c r="G197" s="241" t="s">
        <v>678</v>
      </c>
      <c r="H197" s="503" t="str">
        <f>IF(Tabla1[[#This Row],[Código_Actividad]]="","",_xlfn.XLOOKUP(Tabla1[[#This Row],[Código_Actividad]],Tabla2[Código],Tabla2[Actividades Programables Presupuestables],"",0))</f>
        <v xml:space="preserve"> Seguimiento a las oportunidades de mejora identificadas en EES visitados en el año 2024  (10 SRS) </v>
      </c>
      <c r="I197" s="504">
        <f>IFERROR(VLOOKUP('Formulario PPGR3'!$G197,'Formulario PPGR2'!$H$9:$V$269,15,FALSE),"")</f>
        <v>3</v>
      </c>
      <c r="J197" s="509" t="s">
        <v>1049</v>
      </c>
      <c r="K197" s="507" t="s">
        <v>1057</v>
      </c>
      <c r="L197" s="508" t="s">
        <v>1050</v>
      </c>
      <c r="M197" s="505" t="str">
        <f>IF(Tabla1[[#This Row],[Descripción]]="","",_xlfn.XLOOKUP(Tabla1[[#This Row],[Descripción]],Tabla10[Descripción],Tabla10[Unidad de Medida],"",0))</f>
        <v>Depósito</v>
      </c>
      <c r="N197" s="295">
        <v>36</v>
      </c>
      <c r="O197" s="506">
        <f>IF(Tabla1[[#This Row],[Descripción]]="","",_xlfn.XLOOKUP(Tabla1[[#This Row],[Descripción]],Tabla10[Descripción],Tabla10[Precio Unitario],0))</f>
        <v>1700</v>
      </c>
      <c r="P197" s="506">
        <f>IF(Tabla1[[#This Row],[Cantidad de Insumos]]="","",Tabla1[[#This Row],[Precio Unitario]]*Tabla1[[#This Row],[Cantidad de Insumos]])</f>
        <v>61200</v>
      </c>
      <c r="Q197" s="506" t="str">
        <f>IF(Tabla1[[#This Row],[Descripción]]="","",_xlfn.XLOOKUP(Tabla1[[#This Row],[Descripción]],Tabla10[Descripción],Tabla10[CODIGO PRESUPUESTARIO],0))</f>
        <v>2.2.3.1.01</v>
      </c>
      <c r="R197" s="507"/>
    </row>
    <row r="198" spans="2:18" ht="27.6" x14ac:dyDescent="0.3">
      <c r="B198" s="190" t="e">
        <f>IF('Formulario PPGR3'!$G198="","",CONCATENATE('Formulario PPGR3'!$C198,".",'Formulario PPGR3'!$D198,".",'Formulario PPGR3'!$E198,".",'Formulario PPGR3'!$F198))</f>
        <v>#REF!</v>
      </c>
      <c r="C198" s="190" t="e">
        <f>IF('Formulario PPGR3'!$G198="","",'Formulario PPGR1'!#REF!)</f>
        <v>#REF!</v>
      </c>
      <c r="D198" s="190" t="e">
        <f>IF('Formulario PPGR3'!$G198="","",'Formulario PPGR1'!#REF!)</f>
        <v>#REF!</v>
      </c>
      <c r="E198" s="190" t="e">
        <f>IF('Formulario PPGR3'!$G198="","",'Formulario PPGR1'!#REF!)</f>
        <v>#REF!</v>
      </c>
      <c r="F198" s="190" t="e">
        <f>IF('Formulario PPGR3'!$G198="","",'Formulario PPGR1'!#REF!)</f>
        <v>#REF!</v>
      </c>
      <c r="G198" s="241" t="s">
        <v>678</v>
      </c>
      <c r="H198" s="503" t="str">
        <f>IF(Tabla1[[#This Row],[Código_Actividad]]="","",_xlfn.XLOOKUP(Tabla1[[#This Row],[Código_Actividad]],Tabla2[Código],Tabla2[Actividades Programables Presupuestables],"",0))</f>
        <v xml:space="preserve"> Seguimiento a las oportunidades de mejora identificadas en EES visitados en el año 2024  (10 SRS) </v>
      </c>
      <c r="I198" s="504">
        <f>IFERROR(VLOOKUP('Formulario PPGR3'!$G198,'Formulario PPGR2'!$H$9:$V$269,15,FALSE),"")</f>
        <v>3</v>
      </c>
      <c r="J198" s="509" t="s">
        <v>1049</v>
      </c>
      <c r="K198" s="507" t="s">
        <v>1057</v>
      </c>
      <c r="L198" s="508" t="s">
        <v>1051</v>
      </c>
      <c r="M198" s="505" t="str">
        <f>IF(Tabla1[[#This Row],[Descripción]]="","",_xlfn.XLOOKUP(Tabla1[[#This Row],[Descripción]],Tabla10[Descripción],Tabla10[Unidad de Medida],"",0))</f>
        <v>Depósito</v>
      </c>
      <c r="N198" s="295">
        <v>36</v>
      </c>
      <c r="O198" s="506">
        <f>IF(Tabla1[[#This Row],[Descripción]]="","",_xlfn.XLOOKUP(Tabla1[[#This Row],[Descripción]],Tabla10[Descripción],Tabla10[Precio Unitario],0))</f>
        <v>1900</v>
      </c>
      <c r="P198" s="506">
        <f>IF(Tabla1[[#This Row],[Cantidad de Insumos]]="","",Tabla1[[#This Row],[Precio Unitario]]*Tabla1[[#This Row],[Cantidad de Insumos]])</f>
        <v>68400</v>
      </c>
      <c r="Q198" s="506" t="str">
        <f>IF(Tabla1[[#This Row],[Descripción]]="","",_xlfn.XLOOKUP(Tabla1[[#This Row],[Descripción]],Tabla10[Descripción],Tabla10[CODIGO PRESUPUESTARIO],0))</f>
        <v>2.2.3.1.01</v>
      </c>
      <c r="R198" s="507"/>
    </row>
    <row r="199" spans="2:18" ht="27.6" x14ac:dyDescent="0.3">
      <c r="B199" s="190" t="e">
        <f>IF('Formulario PPGR3'!$G199="","",CONCATENATE('Formulario PPGR3'!$C199,".",'Formulario PPGR3'!$D199,".",'Formulario PPGR3'!$E199,".",'Formulario PPGR3'!$F199))</f>
        <v>#REF!</v>
      </c>
      <c r="C199" s="190" t="e">
        <f>IF('Formulario PPGR3'!$G199="","",'Formulario PPGR1'!#REF!)</f>
        <v>#REF!</v>
      </c>
      <c r="D199" s="190" t="e">
        <f>IF('Formulario PPGR3'!$G199="","",'Formulario PPGR1'!#REF!)</f>
        <v>#REF!</v>
      </c>
      <c r="E199" s="190" t="e">
        <f>IF('Formulario PPGR3'!$G199="","",'Formulario PPGR1'!#REF!)</f>
        <v>#REF!</v>
      </c>
      <c r="F199" s="190" t="e">
        <f>IF('Formulario PPGR3'!$G199="","",'Formulario PPGR1'!#REF!)</f>
        <v>#REF!</v>
      </c>
      <c r="G199" s="241" t="s">
        <v>681</v>
      </c>
      <c r="H199" s="503" t="str">
        <f>IF(Tabla1[[#This Row],[Código_Actividad]]="","",_xlfn.XLOOKUP(Tabla1[[#This Row],[Código_Actividad]],Tabla2[Código],Tabla2[Actividades Programables Presupuestables],"",0))</f>
        <v xml:space="preserve">Supervisión para la ampliación de la cartera de servicios a los EES de segundo y tercer nivel de los 10 SRS </v>
      </c>
      <c r="I199" s="504">
        <f>IFERROR(VLOOKUP('Formulario PPGR3'!$G199,'Formulario PPGR2'!$H$9:$V$269,15,FALSE),"")</f>
        <v>2</v>
      </c>
      <c r="J199" s="509" t="s">
        <v>1047</v>
      </c>
      <c r="K199" s="507" t="s">
        <v>1056</v>
      </c>
      <c r="L199" s="508" t="s">
        <v>1048</v>
      </c>
      <c r="M199" s="505" t="str">
        <f>IF(Tabla1[[#This Row],[Descripción]]="","",_xlfn.XLOOKUP(Tabla1[[#This Row],[Descripción]],Tabla10[Descripción],Tabla10[Unidad de Medida],"",0))</f>
        <v>galon</v>
      </c>
      <c r="N199" s="295">
        <v>120</v>
      </c>
      <c r="O199" s="506">
        <f>IF(Tabla1[[#This Row],[Descripción]]="","",_xlfn.XLOOKUP(Tabla1[[#This Row],[Descripción]],Tabla10[Descripción],Tabla10[Precio Unitario],0))</f>
        <v>240</v>
      </c>
      <c r="P199" s="506">
        <f>IF(Tabla1[[#This Row],[Cantidad de Insumos]]="","",Tabla1[[#This Row],[Precio Unitario]]*Tabla1[[#This Row],[Cantidad de Insumos]])</f>
        <v>28800</v>
      </c>
      <c r="Q199" s="506" t="str">
        <f>IF(Tabla1[[#This Row],[Descripción]]="","",_xlfn.XLOOKUP(Tabla1[[#This Row],[Descripción]],Tabla10[Descripción],Tabla10[CODIGO PRESUPUESTARIO],0))</f>
        <v>2.3.7.1.02</v>
      </c>
      <c r="R199" s="507"/>
    </row>
    <row r="200" spans="2:18" ht="27.6" x14ac:dyDescent="0.3">
      <c r="B200" s="190" t="e">
        <f>IF('Formulario PPGR3'!$G200="","",CONCATENATE('Formulario PPGR3'!$C200,".",'Formulario PPGR3'!$D200,".",'Formulario PPGR3'!$E200,".",'Formulario PPGR3'!$F200))</f>
        <v>#REF!</v>
      </c>
      <c r="C200" s="190" t="e">
        <f>IF('Formulario PPGR3'!$G200="","",'Formulario PPGR1'!#REF!)</f>
        <v>#REF!</v>
      </c>
      <c r="D200" s="190" t="e">
        <f>IF('Formulario PPGR3'!$G200="","",'Formulario PPGR1'!#REF!)</f>
        <v>#REF!</v>
      </c>
      <c r="E200" s="190" t="e">
        <f>IF('Formulario PPGR3'!$G200="","",'Formulario PPGR1'!#REF!)</f>
        <v>#REF!</v>
      </c>
      <c r="F200" s="190" t="e">
        <f>IF('Formulario PPGR3'!$G200="","",'Formulario PPGR1'!#REF!)</f>
        <v>#REF!</v>
      </c>
      <c r="G200" s="241" t="s">
        <v>681</v>
      </c>
      <c r="H200" s="503" t="str">
        <f>IF(Tabla1[[#This Row],[Código_Actividad]]="","",_xlfn.XLOOKUP(Tabla1[[#This Row],[Código_Actividad]],Tabla2[Código],Tabla2[Actividades Programables Presupuestables],"",0))</f>
        <v xml:space="preserve">Supervisión para la ampliación de la cartera de servicios a los EES de segundo y tercer nivel de los 10 SRS </v>
      </c>
      <c r="I200" s="504">
        <f>IFERROR(VLOOKUP('Formulario PPGR3'!$G200,'Formulario PPGR2'!$H$9:$V$269,15,FALSE),"")</f>
        <v>2</v>
      </c>
      <c r="J200" s="509" t="s">
        <v>1049</v>
      </c>
      <c r="K200" s="507" t="s">
        <v>1057</v>
      </c>
      <c r="L200" s="508" t="s">
        <v>1050</v>
      </c>
      <c r="M200" s="505" t="str">
        <f>IF(Tabla1[[#This Row],[Descripción]]="","",_xlfn.XLOOKUP(Tabla1[[#This Row],[Descripción]],Tabla10[Descripción],Tabla10[Unidad de Medida],"",0))</f>
        <v>Depósito</v>
      </c>
      <c r="N200" s="295">
        <v>21</v>
      </c>
      <c r="O200" s="506">
        <f>IF(Tabla1[[#This Row],[Descripción]]="","",_xlfn.XLOOKUP(Tabla1[[#This Row],[Descripción]],Tabla10[Descripción],Tabla10[Precio Unitario],0))</f>
        <v>1700</v>
      </c>
      <c r="P200" s="506">
        <f>IF(Tabla1[[#This Row],[Cantidad de Insumos]]="","",Tabla1[[#This Row],[Precio Unitario]]*Tabla1[[#This Row],[Cantidad de Insumos]])</f>
        <v>35700</v>
      </c>
      <c r="Q200" s="506" t="str">
        <f>IF(Tabla1[[#This Row],[Descripción]]="","",_xlfn.XLOOKUP(Tabla1[[#This Row],[Descripción]],Tabla10[Descripción],Tabla10[CODIGO PRESUPUESTARIO],0))</f>
        <v>2.2.3.1.01</v>
      </c>
      <c r="R200" s="507"/>
    </row>
    <row r="201" spans="2:18" ht="27.6" x14ac:dyDescent="0.3">
      <c r="B201" s="190" t="e">
        <f>IF('Formulario PPGR3'!$G201="","",CONCATENATE('Formulario PPGR3'!$C201,".",'Formulario PPGR3'!$D201,".",'Formulario PPGR3'!$E201,".",'Formulario PPGR3'!$F201))</f>
        <v>#REF!</v>
      </c>
      <c r="C201" s="190" t="e">
        <f>IF('Formulario PPGR3'!$G201="","",'Formulario PPGR1'!#REF!)</f>
        <v>#REF!</v>
      </c>
      <c r="D201" s="190" t="e">
        <f>IF('Formulario PPGR3'!$G201="","",'Formulario PPGR1'!#REF!)</f>
        <v>#REF!</v>
      </c>
      <c r="E201" s="190" t="e">
        <f>IF('Formulario PPGR3'!$G201="","",'Formulario PPGR1'!#REF!)</f>
        <v>#REF!</v>
      </c>
      <c r="F201" s="190" t="e">
        <f>IF('Formulario PPGR3'!$G201="","",'Formulario PPGR1'!#REF!)</f>
        <v>#REF!</v>
      </c>
      <c r="G201" s="241" t="s">
        <v>681</v>
      </c>
      <c r="H201" s="503" t="str">
        <f>IF(Tabla1[[#This Row],[Código_Actividad]]="","",_xlfn.XLOOKUP(Tabla1[[#This Row],[Código_Actividad]],Tabla2[Código],Tabla2[Actividades Programables Presupuestables],"",0))</f>
        <v xml:space="preserve">Supervisión para la ampliación de la cartera de servicios a los EES de segundo y tercer nivel de los 10 SRS </v>
      </c>
      <c r="I201" s="504">
        <f>IFERROR(VLOOKUP('Formulario PPGR3'!$G201,'Formulario PPGR2'!$H$9:$V$269,15,FALSE),"")</f>
        <v>2</v>
      </c>
      <c r="J201" s="509" t="s">
        <v>1049</v>
      </c>
      <c r="K201" s="507" t="s">
        <v>1057</v>
      </c>
      <c r="L201" s="508" t="s">
        <v>1051</v>
      </c>
      <c r="M201" s="505" t="str">
        <f>IF(Tabla1[[#This Row],[Descripción]]="","",_xlfn.XLOOKUP(Tabla1[[#This Row],[Descripción]],Tabla10[Descripción],Tabla10[Unidad de Medida],"",0))</f>
        <v>Depósito</v>
      </c>
      <c r="N201" s="295">
        <v>21</v>
      </c>
      <c r="O201" s="506">
        <f>IF(Tabla1[[#This Row],[Descripción]]="","",_xlfn.XLOOKUP(Tabla1[[#This Row],[Descripción]],Tabla10[Descripción],Tabla10[Precio Unitario],0))</f>
        <v>1900</v>
      </c>
      <c r="P201" s="506">
        <f>IF(Tabla1[[#This Row],[Cantidad de Insumos]]="","",Tabla1[[#This Row],[Precio Unitario]]*Tabla1[[#This Row],[Cantidad de Insumos]])</f>
        <v>39900</v>
      </c>
      <c r="Q201" s="506" t="str">
        <f>IF(Tabla1[[#This Row],[Descripción]]="","",_xlfn.XLOOKUP(Tabla1[[#This Row],[Descripción]],Tabla10[Descripción],Tabla10[CODIGO PRESUPUESTARIO],0))</f>
        <v>2.2.3.1.01</v>
      </c>
      <c r="R201" s="507"/>
    </row>
    <row r="202" spans="2:18" ht="27.6" x14ac:dyDescent="0.3">
      <c r="B202" s="190" t="e">
        <f>IF('Formulario PPGR3'!$G202="","",CONCATENATE('Formulario PPGR3'!$C202,".",'Formulario PPGR3'!$D202,".",'Formulario PPGR3'!$E202,".",'Formulario PPGR3'!$F202))</f>
        <v>#REF!</v>
      </c>
      <c r="C202" s="190" t="e">
        <f>IF('Formulario PPGR3'!$G202="","",'Formulario PPGR1'!#REF!)</f>
        <v>#REF!</v>
      </c>
      <c r="D202" s="190" t="e">
        <f>IF('Formulario PPGR3'!$G202="","",'Formulario PPGR1'!#REF!)</f>
        <v>#REF!</v>
      </c>
      <c r="E202" s="190" t="e">
        <f>IF('Formulario PPGR3'!$G202="","",'Formulario PPGR1'!#REF!)</f>
        <v>#REF!</v>
      </c>
      <c r="F202" s="190" t="e">
        <f>IF('Formulario PPGR3'!$G202="","",'Formulario PPGR1'!#REF!)</f>
        <v>#REF!</v>
      </c>
      <c r="G202" s="241" t="s">
        <v>683</v>
      </c>
      <c r="H202" s="503" t="str">
        <f>IF(Tabla1[[#This Row],[Código_Actividad]]="","",_xlfn.XLOOKUP(Tabla1[[#This Row],[Código_Actividad]],Tabla2[Código],Tabla2[Actividades Programables Presupuestables],"",0))</f>
        <v xml:space="preserve"> Supervision para el cumplimiento de la cartera de servicios de centros de diagnósticos (10 SRS)</v>
      </c>
      <c r="I202" s="504">
        <f>IFERROR(VLOOKUP('Formulario PPGR3'!$G202,'Formulario PPGR2'!$H$9:$V$269,15,FALSE),"")</f>
        <v>2</v>
      </c>
      <c r="J202" s="509" t="s">
        <v>1047</v>
      </c>
      <c r="K202" s="507" t="s">
        <v>1056</v>
      </c>
      <c r="L202" s="508" t="s">
        <v>1048</v>
      </c>
      <c r="M202" s="505" t="str">
        <f>IF(Tabla1[[#This Row],[Descripción]]="","",_xlfn.XLOOKUP(Tabla1[[#This Row],[Descripción]],Tabla10[Descripción],Tabla10[Unidad de Medida],"",0))</f>
        <v>galon</v>
      </c>
      <c r="N202" s="295">
        <v>50</v>
      </c>
      <c r="O202" s="506">
        <f>IF(Tabla1[[#This Row],[Descripción]]="","",_xlfn.XLOOKUP(Tabla1[[#This Row],[Descripción]],Tabla10[Descripción],Tabla10[Precio Unitario],0))</f>
        <v>240</v>
      </c>
      <c r="P202" s="506">
        <f>IF(Tabla1[[#This Row],[Cantidad de Insumos]]="","",Tabla1[[#This Row],[Precio Unitario]]*Tabla1[[#This Row],[Cantidad de Insumos]])</f>
        <v>12000</v>
      </c>
      <c r="Q202" s="506" t="str">
        <f>IF(Tabla1[[#This Row],[Descripción]]="","",_xlfn.XLOOKUP(Tabla1[[#This Row],[Descripción]],Tabla10[Descripción],Tabla10[CODIGO PRESUPUESTARIO],0))</f>
        <v>2.3.7.1.02</v>
      </c>
      <c r="R202" s="507"/>
    </row>
    <row r="203" spans="2:18" ht="27.6" x14ac:dyDescent="0.3">
      <c r="B203" s="190" t="e">
        <f>IF('Formulario PPGR3'!$G203="","",CONCATENATE('Formulario PPGR3'!$C203,".",'Formulario PPGR3'!$D203,".",'Formulario PPGR3'!$E203,".",'Formulario PPGR3'!$F203))</f>
        <v>#REF!</v>
      </c>
      <c r="C203" s="190" t="e">
        <f>IF('Formulario PPGR3'!$G203="","",'Formulario PPGR1'!#REF!)</f>
        <v>#REF!</v>
      </c>
      <c r="D203" s="190" t="e">
        <f>IF('Formulario PPGR3'!$G203="","",'Formulario PPGR1'!#REF!)</f>
        <v>#REF!</v>
      </c>
      <c r="E203" s="190" t="e">
        <f>IF('Formulario PPGR3'!$G203="","",'Formulario PPGR1'!#REF!)</f>
        <v>#REF!</v>
      </c>
      <c r="F203" s="190" t="e">
        <f>IF('Formulario PPGR3'!$G203="","",'Formulario PPGR1'!#REF!)</f>
        <v>#REF!</v>
      </c>
      <c r="G203" s="241" t="s">
        <v>683</v>
      </c>
      <c r="H203" s="503" t="str">
        <f>IF(Tabla1[[#This Row],[Código_Actividad]]="","",_xlfn.XLOOKUP(Tabla1[[#This Row],[Código_Actividad]],Tabla2[Código],Tabla2[Actividades Programables Presupuestables],"",0))</f>
        <v xml:space="preserve"> Supervision para el cumplimiento de la cartera de servicios de centros de diagnósticos (10 SRS)</v>
      </c>
      <c r="I203" s="504">
        <f>IFERROR(VLOOKUP('Formulario PPGR3'!$G203,'Formulario PPGR2'!$H$9:$V$269,15,FALSE),"")</f>
        <v>2</v>
      </c>
      <c r="J203" s="509" t="s">
        <v>1049</v>
      </c>
      <c r="K203" s="507" t="s">
        <v>1057</v>
      </c>
      <c r="L203" s="508" t="s">
        <v>1050</v>
      </c>
      <c r="M203" s="505" t="str">
        <f>IF(Tabla1[[#This Row],[Descripción]]="","",_xlfn.XLOOKUP(Tabla1[[#This Row],[Descripción]],Tabla10[Descripción],Tabla10[Unidad de Medida],"",0))</f>
        <v>Depósito</v>
      </c>
      <c r="N203" s="295">
        <v>18</v>
      </c>
      <c r="O203" s="506">
        <f>IF(Tabla1[[#This Row],[Descripción]]="","",_xlfn.XLOOKUP(Tabla1[[#This Row],[Descripción]],Tabla10[Descripción],Tabla10[Precio Unitario],0))</f>
        <v>1700</v>
      </c>
      <c r="P203" s="506">
        <f>IF(Tabla1[[#This Row],[Cantidad de Insumos]]="","",Tabla1[[#This Row],[Precio Unitario]]*Tabla1[[#This Row],[Cantidad de Insumos]])</f>
        <v>30600</v>
      </c>
      <c r="Q203" s="506" t="str">
        <f>IF(Tabla1[[#This Row],[Descripción]]="","",_xlfn.XLOOKUP(Tabla1[[#This Row],[Descripción]],Tabla10[Descripción],Tabla10[CODIGO PRESUPUESTARIO],0))</f>
        <v>2.2.3.1.01</v>
      </c>
      <c r="R203" s="507"/>
    </row>
    <row r="204" spans="2:18" ht="27.6" x14ac:dyDescent="0.3">
      <c r="B204" s="190" t="e">
        <f>IF('Formulario PPGR3'!$G204="","",CONCATENATE('Formulario PPGR3'!$C204,".",'Formulario PPGR3'!$D204,".",'Formulario PPGR3'!$E204,".",'Formulario PPGR3'!$F204))</f>
        <v>#REF!</v>
      </c>
      <c r="C204" s="190" t="e">
        <f>IF('Formulario PPGR3'!$G204="","",'Formulario PPGR1'!#REF!)</f>
        <v>#REF!</v>
      </c>
      <c r="D204" s="190" t="e">
        <f>IF('Formulario PPGR3'!$G204="","",'Formulario PPGR1'!#REF!)</f>
        <v>#REF!</v>
      </c>
      <c r="E204" s="190" t="e">
        <f>IF('Formulario PPGR3'!$G204="","",'Formulario PPGR1'!#REF!)</f>
        <v>#REF!</v>
      </c>
      <c r="F204" s="190" t="e">
        <f>IF('Formulario PPGR3'!$G204="","",'Formulario PPGR1'!#REF!)</f>
        <v>#REF!</v>
      </c>
      <c r="G204" s="241" t="s">
        <v>683</v>
      </c>
      <c r="H204" s="503" t="str">
        <f>IF(Tabla1[[#This Row],[Código_Actividad]]="","",_xlfn.XLOOKUP(Tabla1[[#This Row],[Código_Actividad]],Tabla2[Código],Tabla2[Actividades Programables Presupuestables],"",0))</f>
        <v xml:space="preserve"> Supervision para el cumplimiento de la cartera de servicios de centros de diagnósticos (10 SRS)</v>
      </c>
      <c r="I204" s="504">
        <f>IFERROR(VLOOKUP('Formulario PPGR3'!$G204,'Formulario PPGR2'!$H$9:$V$269,15,FALSE),"")</f>
        <v>2</v>
      </c>
      <c r="J204" s="509" t="s">
        <v>1049</v>
      </c>
      <c r="K204" s="507" t="s">
        <v>1057</v>
      </c>
      <c r="L204" s="508" t="s">
        <v>1051</v>
      </c>
      <c r="M204" s="505" t="str">
        <f>IF(Tabla1[[#This Row],[Descripción]]="","",_xlfn.XLOOKUP(Tabla1[[#This Row],[Descripción]],Tabla10[Descripción],Tabla10[Unidad de Medida],"",0))</f>
        <v>Depósito</v>
      </c>
      <c r="N204" s="295">
        <v>18</v>
      </c>
      <c r="O204" s="506">
        <f>IF(Tabla1[[#This Row],[Descripción]]="","",_xlfn.XLOOKUP(Tabla1[[#This Row],[Descripción]],Tabla10[Descripción],Tabla10[Precio Unitario],0))</f>
        <v>1900</v>
      </c>
      <c r="P204" s="506">
        <f>IF(Tabla1[[#This Row],[Cantidad de Insumos]]="","",Tabla1[[#This Row],[Precio Unitario]]*Tabla1[[#This Row],[Cantidad de Insumos]])</f>
        <v>34200</v>
      </c>
      <c r="Q204" s="506" t="str">
        <f>IF(Tabla1[[#This Row],[Descripción]]="","",_xlfn.XLOOKUP(Tabla1[[#This Row],[Descripción]],Tabla10[Descripción],Tabla10[CODIGO PRESUPUESTARIO],0))</f>
        <v>2.2.3.1.01</v>
      </c>
      <c r="R204" s="507"/>
    </row>
    <row r="205" spans="2:18" ht="55.2" x14ac:dyDescent="0.3">
      <c r="B205" s="190" t="e">
        <f>IF('Formulario PPGR3'!$G205="","",CONCATENATE('Formulario PPGR3'!$C205,".",'Formulario PPGR3'!$D205,".",'Formulario PPGR3'!$E205,".",'Formulario PPGR3'!$F205))</f>
        <v>#REF!</v>
      </c>
      <c r="C205" s="190" t="e">
        <f>IF('Formulario PPGR3'!$G205="","",'Formulario PPGR1'!#REF!)</f>
        <v>#REF!</v>
      </c>
      <c r="D205" s="190" t="e">
        <f>IF('Formulario PPGR3'!$G205="","",'Formulario PPGR1'!#REF!)</f>
        <v>#REF!</v>
      </c>
      <c r="E205" s="190" t="e">
        <f>IF('Formulario PPGR3'!$G205="","",'Formulario PPGR1'!#REF!)</f>
        <v>#REF!</v>
      </c>
      <c r="F205" s="190" t="e">
        <f>IF('Formulario PPGR3'!$G205="","",'Formulario PPGR1'!#REF!)</f>
        <v>#REF!</v>
      </c>
      <c r="G205" s="241" t="s">
        <v>685</v>
      </c>
      <c r="H205" s="503" t="str">
        <f>IF(Tabla1[[#This Row],[Código_Actividad]]="","",_xlfn.XLOOKUP(Tabla1[[#This Row],[Código_Actividad]],Tabla2[Código],Tabla2[Actividades Programables Presupuestables],"",0))</f>
        <v xml:space="preserve"> Seguimiento  a EES  que cuentan con laboratorios que realizan pruebas moleculares para el  diagnóstico de TB   (GeneXpert) y verificar la certificación de cabinas de bioseguridad, 10 SRS</v>
      </c>
      <c r="I205" s="504">
        <f>IFERROR(VLOOKUP('Formulario PPGR3'!$G205,'Formulario PPGR2'!$H$9:$V$269,15,FALSE),"")</f>
        <v>4</v>
      </c>
      <c r="J205" s="509" t="s">
        <v>1047</v>
      </c>
      <c r="K205" s="507" t="s">
        <v>1056</v>
      </c>
      <c r="L205" s="508" t="s">
        <v>1048</v>
      </c>
      <c r="M205" s="505" t="str">
        <f>IF(Tabla1[[#This Row],[Descripción]]="","",_xlfn.XLOOKUP(Tabla1[[#This Row],[Descripción]],Tabla10[Descripción],Tabla10[Unidad de Medida],"",0))</f>
        <v>galon</v>
      </c>
      <c r="N205" s="295">
        <v>24</v>
      </c>
      <c r="O205" s="506">
        <f>IF(Tabla1[[#This Row],[Descripción]]="","",_xlfn.XLOOKUP(Tabla1[[#This Row],[Descripción]],Tabla10[Descripción],Tabla10[Precio Unitario],0))</f>
        <v>240</v>
      </c>
      <c r="P205" s="506">
        <f>IF(Tabla1[[#This Row],[Cantidad de Insumos]]="","",Tabla1[[#This Row],[Precio Unitario]]*Tabla1[[#This Row],[Cantidad de Insumos]])</f>
        <v>5760</v>
      </c>
      <c r="Q205" s="506" t="str">
        <f>IF(Tabla1[[#This Row],[Descripción]]="","",_xlfn.XLOOKUP(Tabla1[[#This Row],[Descripción]],Tabla10[Descripción],Tabla10[CODIGO PRESUPUESTARIO],0))</f>
        <v>2.3.7.1.02</v>
      </c>
      <c r="R205" s="507"/>
    </row>
    <row r="206" spans="2:18" ht="55.2" x14ac:dyDescent="0.3">
      <c r="B206" s="190" t="e">
        <f>IF('Formulario PPGR3'!$G206="","",CONCATENATE('Formulario PPGR3'!$C206,".",'Formulario PPGR3'!$D206,".",'Formulario PPGR3'!$E206,".",'Formulario PPGR3'!$F206))</f>
        <v>#REF!</v>
      </c>
      <c r="C206" s="190" t="e">
        <f>IF('Formulario PPGR3'!$G206="","",'Formulario PPGR1'!#REF!)</f>
        <v>#REF!</v>
      </c>
      <c r="D206" s="190" t="e">
        <f>IF('Formulario PPGR3'!$G206="","",'Formulario PPGR1'!#REF!)</f>
        <v>#REF!</v>
      </c>
      <c r="E206" s="190" t="e">
        <f>IF('Formulario PPGR3'!$G206="","",'Formulario PPGR1'!#REF!)</f>
        <v>#REF!</v>
      </c>
      <c r="F206" s="190" t="e">
        <f>IF('Formulario PPGR3'!$G206="","",'Formulario PPGR1'!#REF!)</f>
        <v>#REF!</v>
      </c>
      <c r="G206" s="241" t="s">
        <v>685</v>
      </c>
      <c r="H206" s="503" t="str">
        <f>IF(Tabla1[[#This Row],[Código_Actividad]]="","",_xlfn.XLOOKUP(Tabla1[[#This Row],[Código_Actividad]],Tabla2[Código],Tabla2[Actividades Programables Presupuestables],"",0))</f>
        <v xml:space="preserve"> Seguimiento  a EES  que cuentan con laboratorios que realizan pruebas moleculares para el  diagnóstico de TB   (GeneXpert) y verificar la certificación de cabinas de bioseguridad, 10 SRS</v>
      </c>
      <c r="I206" s="504">
        <f>IFERROR(VLOOKUP('Formulario PPGR3'!$G206,'Formulario PPGR2'!$H$9:$V$269,15,FALSE),"")</f>
        <v>4</v>
      </c>
      <c r="J206" s="509" t="s">
        <v>1049</v>
      </c>
      <c r="K206" s="507" t="s">
        <v>1057</v>
      </c>
      <c r="L206" s="508" t="s">
        <v>1050</v>
      </c>
      <c r="M206" s="505" t="str">
        <f>IF(Tabla1[[#This Row],[Descripción]]="","",_xlfn.XLOOKUP(Tabla1[[#This Row],[Descripción]],Tabla10[Descripción],Tabla10[Unidad de Medida],"",0))</f>
        <v>Depósito</v>
      </c>
      <c r="N206" s="295">
        <v>24</v>
      </c>
      <c r="O206" s="506">
        <f>IF(Tabla1[[#This Row],[Descripción]]="","",_xlfn.XLOOKUP(Tabla1[[#This Row],[Descripción]],Tabla10[Descripción],Tabla10[Precio Unitario],0))</f>
        <v>1700</v>
      </c>
      <c r="P206" s="506">
        <f>IF(Tabla1[[#This Row],[Cantidad de Insumos]]="","",Tabla1[[#This Row],[Precio Unitario]]*Tabla1[[#This Row],[Cantidad de Insumos]])</f>
        <v>40800</v>
      </c>
      <c r="Q206" s="506" t="str">
        <f>IF(Tabla1[[#This Row],[Descripción]]="","",_xlfn.XLOOKUP(Tabla1[[#This Row],[Descripción]],Tabla10[Descripción],Tabla10[CODIGO PRESUPUESTARIO],0))</f>
        <v>2.2.3.1.01</v>
      </c>
      <c r="R206" s="507"/>
    </row>
    <row r="207" spans="2:18" ht="55.2" x14ac:dyDescent="0.3">
      <c r="B207" s="190" t="e">
        <f>IF('Formulario PPGR3'!$G207="","",CONCATENATE('Formulario PPGR3'!$C207,".",'Formulario PPGR3'!$D207,".",'Formulario PPGR3'!$E207,".",'Formulario PPGR3'!$F207))</f>
        <v>#REF!</v>
      </c>
      <c r="C207" s="190" t="e">
        <f>IF('Formulario PPGR3'!$G207="","",'Formulario PPGR1'!#REF!)</f>
        <v>#REF!</v>
      </c>
      <c r="D207" s="190" t="e">
        <f>IF('Formulario PPGR3'!$G207="","",'Formulario PPGR1'!#REF!)</f>
        <v>#REF!</v>
      </c>
      <c r="E207" s="190" t="e">
        <f>IF('Formulario PPGR3'!$G207="","",'Formulario PPGR1'!#REF!)</f>
        <v>#REF!</v>
      </c>
      <c r="F207" s="190" t="e">
        <f>IF('Formulario PPGR3'!$G207="","",'Formulario PPGR1'!#REF!)</f>
        <v>#REF!</v>
      </c>
      <c r="G207" s="241" t="s">
        <v>685</v>
      </c>
      <c r="H207" s="503" t="str">
        <f>IF(Tabla1[[#This Row],[Código_Actividad]]="","",_xlfn.XLOOKUP(Tabla1[[#This Row],[Código_Actividad]],Tabla2[Código],Tabla2[Actividades Programables Presupuestables],"",0))</f>
        <v xml:space="preserve"> Seguimiento  a EES  que cuentan con laboratorios que realizan pruebas moleculares para el  diagnóstico de TB   (GeneXpert) y verificar la certificación de cabinas de bioseguridad, 10 SRS</v>
      </c>
      <c r="I207" s="504">
        <f>IFERROR(VLOOKUP('Formulario PPGR3'!$G207,'Formulario PPGR2'!$H$9:$V$269,15,FALSE),"")</f>
        <v>4</v>
      </c>
      <c r="J207" s="509" t="s">
        <v>1049</v>
      </c>
      <c r="K207" s="507" t="s">
        <v>1057</v>
      </c>
      <c r="L207" s="508" t="s">
        <v>1051</v>
      </c>
      <c r="M207" s="505" t="str">
        <f>IF(Tabla1[[#This Row],[Descripción]]="","",_xlfn.XLOOKUP(Tabla1[[#This Row],[Descripción]],Tabla10[Descripción],Tabla10[Unidad de Medida],"",0))</f>
        <v>Depósito</v>
      </c>
      <c r="N207" s="295">
        <v>24</v>
      </c>
      <c r="O207" s="506">
        <f>IF(Tabla1[[#This Row],[Descripción]]="","",_xlfn.XLOOKUP(Tabla1[[#This Row],[Descripción]],Tabla10[Descripción],Tabla10[Precio Unitario],0))</f>
        <v>1900</v>
      </c>
      <c r="P207" s="506">
        <f>IF(Tabla1[[#This Row],[Cantidad de Insumos]]="","",Tabla1[[#This Row],[Precio Unitario]]*Tabla1[[#This Row],[Cantidad de Insumos]])</f>
        <v>45600</v>
      </c>
      <c r="Q207" s="506" t="str">
        <f>IF(Tabla1[[#This Row],[Descripción]]="","",_xlfn.XLOOKUP(Tabla1[[#This Row],[Descripción]],Tabla10[Descripción],Tabla10[CODIGO PRESUPUESTARIO],0))</f>
        <v>2.2.3.1.01</v>
      </c>
      <c r="R207" s="507"/>
    </row>
    <row r="208" spans="2:18" ht="41.4" x14ac:dyDescent="0.3">
      <c r="B208" s="190" t="e">
        <f>IF('Formulario PPGR3'!$G208="","",CONCATENATE('Formulario PPGR3'!$C208,".",'Formulario PPGR3'!$D208,".",'Formulario PPGR3'!$E208,".",'Formulario PPGR3'!$F208))</f>
        <v>#REF!</v>
      </c>
      <c r="C208" s="190" t="e">
        <f>IF('Formulario PPGR3'!$G208="","",'Formulario PPGR1'!#REF!)</f>
        <v>#REF!</v>
      </c>
      <c r="D208" s="190" t="e">
        <f>IF('Formulario PPGR3'!$G208="","",'Formulario PPGR1'!#REF!)</f>
        <v>#REF!</v>
      </c>
      <c r="E208" s="190" t="e">
        <f>IF('Formulario PPGR3'!$G208="","",'Formulario PPGR1'!#REF!)</f>
        <v>#REF!</v>
      </c>
      <c r="F208" s="190" t="e">
        <f>IF('Formulario PPGR3'!$G208="","",'Formulario PPGR1'!#REF!)</f>
        <v>#REF!</v>
      </c>
      <c r="G208" s="241" t="s">
        <v>687</v>
      </c>
      <c r="H208" s="503" t="str">
        <f>IF(Tabla1[[#This Row],[Código_Actividad]]="","",_xlfn.XLOOKUP(Tabla1[[#This Row],[Código_Actividad]],Tabla2[Código],Tabla2[Actividades Programables Presupuestables],"",0))</f>
        <v>Supervisión  de los servicios de laboratorio e imágenes para disminuir  la mortalidad materno infantil en  los EES ,10 SRS</v>
      </c>
      <c r="I208" s="504">
        <f>IFERROR(VLOOKUP('Formulario PPGR3'!$G208,'Formulario PPGR2'!$H$9:$V$269,15,FALSE),"")</f>
        <v>2</v>
      </c>
      <c r="J208" s="509" t="s">
        <v>1047</v>
      </c>
      <c r="K208" s="507" t="s">
        <v>1056</v>
      </c>
      <c r="L208" s="508" t="s">
        <v>1048</v>
      </c>
      <c r="M208" s="505" t="str">
        <f>IF(Tabla1[[#This Row],[Descripción]]="","",_xlfn.XLOOKUP(Tabla1[[#This Row],[Descripción]],Tabla10[Descripción],Tabla10[Unidad de Medida],"",0))</f>
        <v>galon</v>
      </c>
      <c r="N208" s="295">
        <v>30</v>
      </c>
      <c r="O208" s="506">
        <f>IF(Tabla1[[#This Row],[Descripción]]="","",_xlfn.XLOOKUP(Tabla1[[#This Row],[Descripción]],Tabla10[Descripción],Tabla10[Precio Unitario],0))</f>
        <v>240</v>
      </c>
      <c r="P208" s="506">
        <f>IF(Tabla1[[#This Row],[Cantidad de Insumos]]="","",Tabla1[[#This Row],[Precio Unitario]]*Tabla1[[#This Row],[Cantidad de Insumos]])</f>
        <v>7200</v>
      </c>
      <c r="Q208" s="506" t="str">
        <f>IF(Tabla1[[#This Row],[Descripción]]="","",_xlfn.XLOOKUP(Tabla1[[#This Row],[Descripción]],Tabla10[Descripción],Tabla10[CODIGO PRESUPUESTARIO],0))</f>
        <v>2.3.7.1.02</v>
      </c>
      <c r="R208" s="507"/>
    </row>
    <row r="209" spans="2:18" ht="41.4" x14ac:dyDescent="0.3">
      <c r="B209" s="190" t="e">
        <f>IF('Formulario PPGR3'!$G209="","",CONCATENATE('Formulario PPGR3'!$C209,".",'Formulario PPGR3'!$D209,".",'Formulario PPGR3'!$E209,".",'Formulario PPGR3'!$F209))</f>
        <v>#REF!</v>
      </c>
      <c r="C209" s="190" t="e">
        <f>IF('Formulario PPGR3'!$G209="","",'Formulario PPGR1'!#REF!)</f>
        <v>#REF!</v>
      </c>
      <c r="D209" s="190" t="e">
        <f>IF('Formulario PPGR3'!$G209="","",'Formulario PPGR1'!#REF!)</f>
        <v>#REF!</v>
      </c>
      <c r="E209" s="190" t="e">
        <f>IF('Formulario PPGR3'!$G209="","",'Formulario PPGR1'!#REF!)</f>
        <v>#REF!</v>
      </c>
      <c r="F209" s="190" t="e">
        <f>IF('Formulario PPGR3'!$G209="","",'Formulario PPGR1'!#REF!)</f>
        <v>#REF!</v>
      </c>
      <c r="G209" s="241" t="s">
        <v>687</v>
      </c>
      <c r="H209" s="503" t="str">
        <f>IF(Tabla1[[#This Row],[Código_Actividad]]="","",_xlfn.XLOOKUP(Tabla1[[#This Row],[Código_Actividad]],Tabla2[Código],Tabla2[Actividades Programables Presupuestables],"",0))</f>
        <v>Supervisión  de los servicios de laboratorio e imágenes para disminuir  la mortalidad materno infantil en  los EES ,10 SRS</v>
      </c>
      <c r="I209" s="504">
        <f>IFERROR(VLOOKUP('Formulario PPGR3'!$G209,'Formulario PPGR2'!$H$9:$V$269,15,FALSE),"")</f>
        <v>2</v>
      </c>
      <c r="J209" s="509" t="s">
        <v>1049</v>
      </c>
      <c r="K209" s="507" t="s">
        <v>1057</v>
      </c>
      <c r="L209" s="508" t="s">
        <v>1050</v>
      </c>
      <c r="M209" s="505" t="str">
        <f>IF(Tabla1[[#This Row],[Descripción]]="","",_xlfn.XLOOKUP(Tabla1[[#This Row],[Descripción]],Tabla10[Descripción],Tabla10[Unidad de Medida],"",0))</f>
        <v>Depósito</v>
      </c>
      <c r="N209" s="295">
        <v>24</v>
      </c>
      <c r="O209" s="506">
        <f>IF(Tabla1[[#This Row],[Descripción]]="","",_xlfn.XLOOKUP(Tabla1[[#This Row],[Descripción]],Tabla10[Descripción],Tabla10[Precio Unitario],0))</f>
        <v>1700</v>
      </c>
      <c r="P209" s="506">
        <f>IF(Tabla1[[#This Row],[Cantidad de Insumos]]="","",Tabla1[[#This Row],[Precio Unitario]]*Tabla1[[#This Row],[Cantidad de Insumos]])</f>
        <v>40800</v>
      </c>
      <c r="Q209" s="506" t="str">
        <f>IF(Tabla1[[#This Row],[Descripción]]="","",_xlfn.XLOOKUP(Tabla1[[#This Row],[Descripción]],Tabla10[Descripción],Tabla10[CODIGO PRESUPUESTARIO],0))</f>
        <v>2.2.3.1.01</v>
      </c>
      <c r="R209" s="507"/>
    </row>
    <row r="210" spans="2:18" ht="41.4" x14ac:dyDescent="0.3">
      <c r="B210" s="190" t="e">
        <f>IF('Formulario PPGR3'!$G210="","",CONCATENATE('Formulario PPGR3'!$C210,".",'Formulario PPGR3'!$D210,".",'Formulario PPGR3'!$E210,".",'Formulario PPGR3'!$F210))</f>
        <v>#REF!</v>
      </c>
      <c r="C210" s="190" t="e">
        <f>IF('Formulario PPGR3'!$G210="","",'Formulario PPGR1'!#REF!)</f>
        <v>#REF!</v>
      </c>
      <c r="D210" s="190" t="e">
        <f>IF('Formulario PPGR3'!$G210="","",'Formulario PPGR1'!#REF!)</f>
        <v>#REF!</v>
      </c>
      <c r="E210" s="190" t="e">
        <f>IF('Formulario PPGR3'!$G210="","",'Formulario PPGR1'!#REF!)</f>
        <v>#REF!</v>
      </c>
      <c r="F210" s="190" t="e">
        <f>IF('Formulario PPGR3'!$G210="","",'Formulario PPGR1'!#REF!)</f>
        <v>#REF!</v>
      </c>
      <c r="G210" s="241" t="s">
        <v>687</v>
      </c>
      <c r="H210" s="503" t="str">
        <f>IF(Tabla1[[#This Row],[Código_Actividad]]="","",_xlfn.XLOOKUP(Tabla1[[#This Row],[Código_Actividad]],Tabla2[Código],Tabla2[Actividades Programables Presupuestables],"",0))</f>
        <v>Supervisión  de los servicios de laboratorio e imágenes para disminuir  la mortalidad materno infantil en  los EES ,10 SRS</v>
      </c>
      <c r="I210" s="504">
        <f>IFERROR(VLOOKUP('Formulario PPGR3'!$G210,'Formulario PPGR2'!$H$9:$V$269,15,FALSE),"")</f>
        <v>2</v>
      </c>
      <c r="J210" s="509" t="s">
        <v>1049</v>
      </c>
      <c r="K210" s="507" t="s">
        <v>1057</v>
      </c>
      <c r="L210" s="508" t="s">
        <v>1051</v>
      </c>
      <c r="M210" s="505" t="str">
        <f>IF(Tabla1[[#This Row],[Descripción]]="","",_xlfn.XLOOKUP(Tabla1[[#This Row],[Descripción]],Tabla10[Descripción],Tabla10[Unidad de Medida],"",0))</f>
        <v>Depósito</v>
      </c>
      <c r="N210" s="295">
        <v>24</v>
      </c>
      <c r="O210" s="506">
        <f>IF(Tabla1[[#This Row],[Descripción]]="","",_xlfn.XLOOKUP(Tabla1[[#This Row],[Descripción]],Tabla10[Descripción],Tabla10[Precio Unitario],0))</f>
        <v>1900</v>
      </c>
      <c r="P210" s="506">
        <f>IF(Tabla1[[#This Row],[Cantidad de Insumos]]="","",Tabla1[[#This Row],[Precio Unitario]]*Tabla1[[#This Row],[Cantidad de Insumos]])</f>
        <v>45600</v>
      </c>
      <c r="Q210" s="506" t="str">
        <f>IF(Tabla1[[#This Row],[Descripción]]="","",_xlfn.XLOOKUP(Tabla1[[#This Row],[Descripción]],Tabla10[Descripción],Tabla10[CODIGO PRESUPUESTARIO],0))</f>
        <v>2.2.3.1.01</v>
      </c>
      <c r="R210" s="507"/>
    </row>
    <row r="211" spans="2:18" ht="55.2" x14ac:dyDescent="0.3">
      <c r="B211" s="190" t="e">
        <f>IF('Formulario PPGR3'!$G211="","",CONCATENATE('Formulario PPGR3'!$C211,".",'Formulario PPGR3'!$D211,".",'Formulario PPGR3'!$E211,".",'Formulario PPGR3'!$F211))</f>
        <v>#REF!</v>
      </c>
      <c r="C211" s="190" t="e">
        <f>IF('Formulario PPGR3'!$G211="","",'Formulario PPGR1'!#REF!)</f>
        <v>#REF!</v>
      </c>
      <c r="D211" s="190" t="e">
        <f>IF('Formulario PPGR3'!$G211="","",'Formulario PPGR1'!#REF!)</f>
        <v>#REF!</v>
      </c>
      <c r="E211" s="190" t="e">
        <f>IF('Formulario PPGR3'!$G211="","",'Formulario PPGR1'!#REF!)</f>
        <v>#REF!</v>
      </c>
      <c r="F211" s="190" t="e">
        <f>IF('Formulario PPGR3'!$G211="","",'Formulario PPGR1'!#REF!)</f>
        <v>#REF!</v>
      </c>
      <c r="G211" s="241" t="s">
        <v>689</v>
      </c>
      <c r="H211" s="503" t="str">
        <f>IF(Tabla1[[#This Row],[Código_Actividad]]="","",_xlfn.XLOOKUP(Tabla1[[#This Row],[Código_Actividad]],Tabla2[Código],Tabla2[Actividades Programables Presupuestables],"",0))</f>
        <v xml:space="preserve"> Supervisión de los laboratorios de microbiologia en los EES materno infantil para verificar la provisión de insumos, certificación de cabinas y automatización de los servicios 10 SRS</v>
      </c>
      <c r="I211" s="504">
        <f>IFERROR(VLOOKUP('Formulario PPGR3'!$G211,'Formulario PPGR2'!$H$9:$V$269,15,FALSE),"")</f>
        <v>2</v>
      </c>
      <c r="J211" s="509" t="s">
        <v>1047</v>
      </c>
      <c r="K211" s="507" t="s">
        <v>1056</v>
      </c>
      <c r="L211" s="508" t="s">
        <v>1048</v>
      </c>
      <c r="M211" s="505" t="str">
        <f>IF(Tabla1[[#This Row],[Descripción]]="","",_xlfn.XLOOKUP(Tabla1[[#This Row],[Descripción]],Tabla10[Descripción],Tabla10[Unidad de Medida],"",0))</f>
        <v>galon</v>
      </c>
      <c r="N211" s="295">
        <v>30</v>
      </c>
      <c r="O211" s="506">
        <f>IF(Tabla1[[#This Row],[Descripción]]="","",_xlfn.XLOOKUP(Tabla1[[#This Row],[Descripción]],Tabla10[Descripción],Tabla10[Precio Unitario],0))</f>
        <v>240</v>
      </c>
      <c r="P211" s="506">
        <f>IF(Tabla1[[#This Row],[Cantidad de Insumos]]="","",Tabla1[[#This Row],[Precio Unitario]]*Tabla1[[#This Row],[Cantidad de Insumos]])</f>
        <v>7200</v>
      </c>
      <c r="Q211" s="506" t="str">
        <f>IF(Tabla1[[#This Row],[Descripción]]="","",_xlfn.XLOOKUP(Tabla1[[#This Row],[Descripción]],Tabla10[Descripción],Tabla10[CODIGO PRESUPUESTARIO],0))</f>
        <v>2.3.7.1.02</v>
      </c>
      <c r="R211" s="507"/>
    </row>
    <row r="212" spans="2:18" ht="55.2" x14ac:dyDescent="0.3">
      <c r="B212" s="190" t="e">
        <f>IF('Formulario PPGR3'!$G212="","",CONCATENATE('Formulario PPGR3'!$C212,".",'Formulario PPGR3'!$D212,".",'Formulario PPGR3'!$E212,".",'Formulario PPGR3'!$F212))</f>
        <v>#REF!</v>
      </c>
      <c r="C212" s="190" t="e">
        <f>IF('Formulario PPGR3'!$G212="","",'Formulario PPGR1'!#REF!)</f>
        <v>#REF!</v>
      </c>
      <c r="D212" s="190" t="e">
        <f>IF('Formulario PPGR3'!$G212="","",'Formulario PPGR1'!#REF!)</f>
        <v>#REF!</v>
      </c>
      <c r="E212" s="190" t="e">
        <f>IF('Formulario PPGR3'!$G212="","",'Formulario PPGR1'!#REF!)</f>
        <v>#REF!</v>
      </c>
      <c r="F212" s="190" t="e">
        <f>IF('Formulario PPGR3'!$G212="","",'Formulario PPGR1'!#REF!)</f>
        <v>#REF!</v>
      </c>
      <c r="G212" s="241" t="s">
        <v>689</v>
      </c>
      <c r="H212" s="503" t="str">
        <f>IF(Tabla1[[#This Row],[Código_Actividad]]="","",_xlfn.XLOOKUP(Tabla1[[#This Row],[Código_Actividad]],Tabla2[Código],Tabla2[Actividades Programables Presupuestables],"",0))</f>
        <v xml:space="preserve"> Supervisión de los laboratorios de microbiologia en los EES materno infantil para verificar la provisión de insumos, certificación de cabinas y automatización de los servicios 10 SRS</v>
      </c>
      <c r="I212" s="504">
        <f>IFERROR(VLOOKUP('Formulario PPGR3'!$G212,'Formulario PPGR2'!$H$9:$V$269,15,FALSE),"")</f>
        <v>2</v>
      </c>
      <c r="J212" s="509" t="s">
        <v>1049</v>
      </c>
      <c r="K212" s="507" t="s">
        <v>1057</v>
      </c>
      <c r="L212" s="508" t="s">
        <v>1050</v>
      </c>
      <c r="M212" s="505" t="str">
        <f>IF(Tabla1[[#This Row],[Descripción]]="","",_xlfn.XLOOKUP(Tabla1[[#This Row],[Descripción]],Tabla10[Descripción],Tabla10[Unidad de Medida],"",0))</f>
        <v>Depósito</v>
      </c>
      <c r="N212" s="295">
        <v>12</v>
      </c>
      <c r="O212" s="506">
        <f>IF(Tabla1[[#This Row],[Descripción]]="","",_xlfn.XLOOKUP(Tabla1[[#This Row],[Descripción]],Tabla10[Descripción],Tabla10[Precio Unitario],0))</f>
        <v>1700</v>
      </c>
      <c r="P212" s="506">
        <f>IF(Tabla1[[#This Row],[Cantidad de Insumos]]="","",Tabla1[[#This Row],[Precio Unitario]]*Tabla1[[#This Row],[Cantidad de Insumos]])</f>
        <v>20400</v>
      </c>
      <c r="Q212" s="506" t="str">
        <f>IF(Tabla1[[#This Row],[Descripción]]="","",_xlfn.XLOOKUP(Tabla1[[#This Row],[Descripción]],Tabla10[Descripción],Tabla10[CODIGO PRESUPUESTARIO],0))</f>
        <v>2.2.3.1.01</v>
      </c>
      <c r="R212" s="507"/>
    </row>
    <row r="213" spans="2:18" ht="55.2" x14ac:dyDescent="0.3">
      <c r="B213" s="190" t="e">
        <f>IF('Formulario PPGR3'!$G213="","",CONCATENATE('Formulario PPGR3'!$C213,".",'Formulario PPGR3'!$D213,".",'Formulario PPGR3'!$E213,".",'Formulario PPGR3'!$F213))</f>
        <v>#REF!</v>
      </c>
      <c r="C213" s="190" t="e">
        <f>IF('Formulario PPGR3'!$G213="","",'Formulario PPGR1'!#REF!)</f>
        <v>#REF!</v>
      </c>
      <c r="D213" s="190" t="e">
        <f>IF('Formulario PPGR3'!$G213="","",'Formulario PPGR1'!#REF!)</f>
        <v>#REF!</v>
      </c>
      <c r="E213" s="190" t="e">
        <f>IF('Formulario PPGR3'!$G213="","",'Formulario PPGR1'!#REF!)</f>
        <v>#REF!</v>
      </c>
      <c r="F213" s="190" t="e">
        <f>IF('Formulario PPGR3'!$G213="","",'Formulario PPGR1'!#REF!)</f>
        <v>#REF!</v>
      </c>
      <c r="G213" s="241" t="s">
        <v>689</v>
      </c>
      <c r="H213" s="503" t="str">
        <f>IF(Tabla1[[#This Row],[Código_Actividad]]="","",_xlfn.XLOOKUP(Tabla1[[#This Row],[Código_Actividad]],Tabla2[Código],Tabla2[Actividades Programables Presupuestables],"",0))</f>
        <v xml:space="preserve"> Supervisión de los laboratorios de microbiologia en los EES materno infantil para verificar la provisión de insumos, certificación de cabinas y automatización de los servicios 10 SRS</v>
      </c>
      <c r="I213" s="504">
        <f>IFERROR(VLOOKUP('Formulario PPGR3'!$G213,'Formulario PPGR2'!$H$9:$V$269,15,FALSE),"")</f>
        <v>2</v>
      </c>
      <c r="J213" s="509" t="s">
        <v>1049</v>
      </c>
      <c r="K213" s="507" t="s">
        <v>1057</v>
      </c>
      <c r="L213" s="508" t="s">
        <v>1051</v>
      </c>
      <c r="M213" s="505" t="str">
        <f>IF(Tabla1[[#This Row],[Descripción]]="","",_xlfn.XLOOKUP(Tabla1[[#This Row],[Descripción]],Tabla10[Descripción],Tabla10[Unidad de Medida],"",0))</f>
        <v>Depósito</v>
      </c>
      <c r="N213" s="295">
        <v>12</v>
      </c>
      <c r="O213" s="506">
        <f>IF(Tabla1[[#This Row],[Descripción]]="","",_xlfn.XLOOKUP(Tabla1[[#This Row],[Descripción]],Tabla10[Descripción],Tabla10[Precio Unitario],0))</f>
        <v>1900</v>
      </c>
      <c r="P213" s="506">
        <f>IF(Tabla1[[#This Row],[Cantidad de Insumos]]="","",Tabla1[[#This Row],[Precio Unitario]]*Tabla1[[#This Row],[Cantidad de Insumos]])</f>
        <v>22800</v>
      </c>
      <c r="Q213" s="506" t="str">
        <f>IF(Tabla1[[#This Row],[Descripción]]="","",_xlfn.XLOOKUP(Tabla1[[#This Row],[Descripción]],Tabla10[Descripción],Tabla10[CODIGO PRESUPUESTARIO],0))</f>
        <v>2.2.3.1.01</v>
      </c>
      <c r="R213" s="507"/>
    </row>
    <row r="214" spans="2:18" ht="41.4" x14ac:dyDescent="0.3">
      <c r="B214" s="190" t="e">
        <f>IF('Formulario PPGR3'!$G214="","",CONCATENATE('Formulario PPGR3'!$C214,".",'Formulario PPGR3'!$D214,".",'Formulario PPGR3'!$E214,".",'Formulario PPGR3'!$F214))</f>
        <v>#REF!</v>
      </c>
      <c r="C214" s="190" t="e">
        <f>IF('Formulario PPGR3'!$G214="","",'Formulario PPGR1'!#REF!)</f>
        <v>#REF!</v>
      </c>
      <c r="D214" s="190" t="e">
        <f>IF('Formulario PPGR3'!$G214="","",'Formulario PPGR1'!#REF!)</f>
        <v>#REF!</v>
      </c>
      <c r="E214" s="190" t="e">
        <f>IF('Formulario PPGR3'!$G214="","",'Formulario PPGR1'!#REF!)</f>
        <v>#REF!</v>
      </c>
      <c r="F214" s="190" t="e">
        <f>IF('Formulario PPGR3'!$G214="","",'Formulario PPGR1'!#REF!)</f>
        <v>#REF!</v>
      </c>
      <c r="G214" s="241" t="s">
        <v>691</v>
      </c>
      <c r="H214" s="503" t="str">
        <f>IF(Tabla1[[#This Row],[Código_Actividad]]="","",_xlfn.XLOOKUP(Tabla1[[#This Row],[Código_Actividad]],Tabla2[Código],Tabla2[Actividades Programables Presupuestables],"",0))</f>
        <v>Visita de supervisión  a los EES para verificar el cumplimiento de las acciones para el diagnóstico de malaria en los 10 SRS.</v>
      </c>
      <c r="I214" s="504">
        <f>IFERROR(VLOOKUP('Formulario PPGR3'!$G214,'Formulario PPGR2'!$H$9:$V$269,15,FALSE),"")</f>
        <v>4</v>
      </c>
      <c r="J214" s="509" t="s">
        <v>1047</v>
      </c>
      <c r="K214" s="507" t="s">
        <v>1056</v>
      </c>
      <c r="L214" s="508" t="s">
        <v>1048</v>
      </c>
      <c r="M214" s="505" t="str">
        <f>IF(Tabla1[[#This Row],[Descripción]]="","",_xlfn.XLOOKUP(Tabla1[[#This Row],[Descripción]],Tabla10[Descripción],Tabla10[Unidad de Medida],"",0))</f>
        <v>galon</v>
      </c>
      <c r="N214" s="295">
        <v>50</v>
      </c>
      <c r="O214" s="506">
        <f>IF(Tabla1[[#This Row],[Descripción]]="","",_xlfn.XLOOKUP(Tabla1[[#This Row],[Descripción]],Tabla10[Descripción],Tabla10[Precio Unitario],0))</f>
        <v>240</v>
      </c>
      <c r="P214" s="506">
        <f>IF(Tabla1[[#This Row],[Cantidad de Insumos]]="","",Tabla1[[#This Row],[Precio Unitario]]*Tabla1[[#This Row],[Cantidad de Insumos]])</f>
        <v>12000</v>
      </c>
      <c r="Q214" s="506" t="str">
        <f>IF(Tabla1[[#This Row],[Descripción]]="","",_xlfn.XLOOKUP(Tabla1[[#This Row],[Descripción]],Tabla10[Descripción],Tabla10[CODIGO PRESUPUESTARIO],0))</f>
        <v>2.3.7.1.02</v>
      </c>
      <c r="R214" s="507"/>
    </row>
    <row r="215" spans="2:18" ht="41.4" x14ac:dyDescent="0.3">
      <c r="B215" s="190" t="e">
        <f>IF('Formulario PPGR3'!$G215="","",CONCATENATE('Formulario PPGR3'!$C215,".",'Formulario PPGR3'!$D215,".",'Formulario PPGR3'!$E215,".",'Formulario PPGR3'!$F215))</f>
        <v>#REF!</v>
      </c>
      <c r="C215" s="190" t="e">
        <f>IF('Formulario PPGR3'!$G215="","",'Formulario PPGR1'!#REF!)</f>
        <v>#REF!</v>
      </c>
      <c r="D215" s="190" t="e">
        <f>IF('Formulario PPGR3'!$G215="","",'Formulario PPGR1'!#REF!)</f>
        <v>#REF!</v>
      </c>
      <c r="E215" s="190" t="e">
        <f>IF('Formulario PPGR3'!$G215="","",'Formulario PPGR1'!#REF!)</f>
        <v>#REF!</v>
      </c>
      <c r="F215" s="190" t="e">
        <f>IF('Formulario PPGR3'!$G215="","",'Formulario PPGR1'!#REF!)</f>
        <v>#REF!</v>
      </c>
      <c r="G215" s="241" t="s">
        <v>691</v>
      </c>
      <c r="H215" s="503" t="str">
        <f>IF(Tabla1[[#This Row],[Código_Actividad]]="","",_xlfn.XLOOKUP(Tabla1[[#This Row],[Código_Actividad]],Tabla2[Código],Tabla2[Actividades Programables Presupuestables],"",0))</f>
        <v>Visita de supervisión  a los EES para verificar el cumplimiento de las acciones para el diagnóstico de malaria en los 10 SRS.</v>
      </c>
      <c r="I215" s="504">
        <f>IFERROR(VLOOKUP('Formulario PPGR3'!$G215,'Formulario PPGR2'!$H$9:$V$269,15,FALSE),"")</f>
        <v>4</v>
      </c>
      <c r="J215" s="509" t="s">
        <v>1049</v>
      </c>
      <c r="K215" s="507" t="s">
        <v>1057</v>
      </c>
      <c r="L215" s="508" t="s">
        <v>1050</v>
      </c>
      <c r="M215" s="505" t="str">
        <f>IF(Tabla1[[#This Row],[Descripción]]="","",_xlfn.XLOOKUP(Tabla1[[#This Row],[Descripción]],Tabla10[Descripción],Tabla10[Unidad de Medida],"",0))</f>
        <v>Depósito</v>
      </c>
      <c r="N215" s="295">
        <v>24</v>
      </c>
      <c r="O215" s="506">
        <f>IF(Tabla1[[#This Row],[Descripción]]="","",_xlfn.XLOOKUP(Tabla1[[#This Row],[Descripción]],Tabla10[Descripción],Tabla10[Precio Unitario],0))</f>
        <v>1700</v>
      </c>
      <c r="P215" s="506">
        <f>IF(Tabla1[[#This Row],[Cantidad de Insumos]]="","",Tabla1[[#This Row],[Precio Unitario]]*Tabla1[[#This Row],[Cantidad de Insumos]])</f>
        <v>40800</v>
      </c>
      <c r="Q215" s="506" t="str">
        <f>IF(Tabla1[[#This Row],[Descripción]]="","",_xlfn.XLOOKUP(Tabla1[[#This Row],[Descripción]],Tabla10[Descripción],Tabla10[CODIGO PRESUPUESTARIO],0))</f>
        <v>2.2.3.1.01</v>
      </c>
      <c r="R215" s="507"/>
    </row>
    <row r="216" spans="2:18" ht="41.4" x14ac:dyDescent="0.3">
      <c r="B216" s="190" t="e">
        <f>IF('Formulario PPGR3'!$G216="","",CONCATENATE('Formulario PPGR3'!$C216,".",'Formulario PPGR3'!$D216,".",'Formulario PPGR3'!$E216,".",'Formulario PPGR3'!$F216))</f>
        <v>#REF!</v>
      </c>
      <c r="C216" s="190" t="e">
        <f>IF('Formulario PPGR3'!$G216="","",'Formulario PPGR1'!#REF!)</f>
        <v>#REF!</v>
      </c>
      <c r="D216" s="190" t="e">
        <f>IF('Formulario PPGR3'!$G216="","",'Formulario PPGR1'!#REF!)</f>
        <v>#REF!</v>
      </c>
      <c r="E216" s="190" t="e">
        <f>IF('Formulario PPGR3'!$G216="","",'Formulario PPGR1'!#REF!)</f>
        <v>#REF!</v>
      </c>
      <c r="F216" s="190" t="e">
        <f>IF('Formulario PPGR3'!$G216="","",'Formulario PPGR1'!#REF!)</f>
        <v>#REF!</v>
      </c>
      <c r="G216" s="241" t="s">
        <v>691</v>
      </c>
      <c r="H216" s="503" t="str">
        <f>IF(Tabla1[[#This Row],[Código_Actividad]]="","",_xlfn.XLOOKUP(Tabla1[[#This Row],[Código_Actividad]],Tabla2[Código],Tabla2[Actividades Programables Presupuestables],"",0))</f>
        <v>Visita de supervisión  a los EES para verificar el cumplimiento de las acciones para el diagnóstico de malaria en los 10 SRS.</v>
      </c>
      <c r="I216" s="504">
        <f>IFERROR(VLOOKUP('Formulario PPGR3'!$G216,'Formulario PPGR2'!$H$9:$V$269,15,FALSE),"")</f>
        <v>4</v>
      </c>
      <c r="J216" s="509" t="s">
        <v>1049</v>
      </c>
      <c r="K216" s="507" t="s">
        <v>1057</v>
      </c>
      <c r="L216" s="508" t="s">
        <v>1051</v>
      </c>
      <c r="M216" s="505" t="str">
        <f>IF(Tabla1[[#This Row],[Descripción]]="","",_xlfn.XLOOKUP(Tabla1[[#This Row],[Descripción]],Tabla10[Descripción],Tabla10[Unidad de Medida],"",0))</f>
        <v>Depósito</v>
      </c>
      <c r="N216" s="295">
        <v>24</v>
      </c>
      <c r="O216" s="506">
        <f>IF(Tabla1[[#This Row],[Descripción]]="","",_xlfn.XLOOKUP(Tabla1[[#This Row],[Descripción]],Tabla10[Descripción],Tabla10[Precio Unitario],0))</f>
        <v>1900</v>
      </c>
      <c r="P216" s="506">
        <f>IF(Tabla1[[#This Row],[Cantidad de Insumos]]="","",Tabla1[[#This Row],[Precio Unitario]]*Tabla1[[#This Row],[Cantidad de Insumos]])</f>
        <v>45600</v>
      </c>
      <c r="Q216" s="506" t="str">
        <f>IF(Tabla1[[#This Row],[Descripción]]="","",_xlfn.XLOOKUP(Tabla1[[#This Row],[Descripción]],Tabla10[Descripción],Tabla10[CODIGO PRESUPUESTARIO],0))</f>
        <v>2.2.3.1.01</v>
      </c>
      <c r="R216" s="507"/>
    </row>
    <row r="217" spans="2:18" ht="248.4" x14ac:dyDescent="0.3">
      <c r="B217" s="190" t="e">
        <f>IF('Formulario PPGR3'!$G217="","",CONCATENATE('Formulario PPGR3'!$C217,".",'Formulario PPGR3'!$D217,".",'Formulario PPGR3'!$E217,".",'Formulario PPGR3'!$F217))</f>
        <v>#REF!</v>
      </c>
      <c r="C217" s="190" t="e">
        <f>IF('Formulario PPGR3'!$G217="","",'Formulario PPGR1'!#REF!)</f>
        <v>#REF!</v>
      </c>
      <c r="D217" s="190" t="e">
        <f>IF('Formulario PPGR3'!$G217="","",'Formulario PPGR1'!#REF!)</f>
        <v>#REF!</v>
      </c>
      <c r="E217" s="190" t="e">
        <f>IF('Formulario PPGR3'!$G217="","",'Formulario PPGR1'!#REF!)</f>
        <v>#REF!</v>
      </c>
      <c r="F217" s="190" t="e">
        <f>IF('Formulario PPGR3'!$G217="","",'Formulario PPGR1'!#REF!)</f>
        <v>#REF!</v>
      </c>
      <c r="G217" s="241" t="s">
        <v>693</v>
      </c>
      <c r="H217" s="503" t="str">
        <f>IF(Tabla1[[#This Row],[Código_Actividad]]="","",_xlfn.XLOOKUP(Tabla1[[#This Row],[Código_Actividad]],Tabla2[Código],Tabla2[Actividades Programables Presupuestables],"",0))</f>
        <v xml:space="preserve">Implementar  plan de capacitación al personal de laboratorios clinicos, imagenes y los Servicios transfuncionales en EESS. 10 SRS           Talleres Laboratorio:                                        1- Taller para la actualización en la implementación de los procedimientos     2-Capacitación a los biomedicos en la calibración y mantenimiento  preventivo de equipos de laboratorio e imagenes                                                                   Talleres de imágenes:                                1-Taller de  Actualización en protección radiologica                                               2-Taller en posicionamiento en radiologia general para personal  tecnico  de centros diagnosticos y  EES de segundo nivel                                     3- Taller de humanización de los servicios en la atención al paciente a personal de laboratorio e imagenes, colocar uno trimestral                                                   4- Taller especializado en mamografia a personal de EES.                                Agregar uno trimestral          </v>
      </c>
      <c r="I217" s="504">
        <f>IFERROR(VLOOKUP('Formulario PPGR3'!$G217,'Formulario PPGR2'!$H$9:$V$269,15,FALSE),"")</f>
        <v>4</v>
      </c>
      <c r="J217" s="509" t="s">
        <v>1052</v>
      </c>
      <c r="K217" s="507" t="str">
        <f>IF(Tabla1[[#This Row],[Insumos]]="","",_xlfn.XLOOKUP(Tabla1[[#This Row],[Insumos]],Tabla10[Insumo],Tabla10[InsumoAbrev],"",0))</f>
        <v>lsAlimentosyBebidas</v>
      </c>
      <c r="L217" s="508" t="s">
        <v>1058</v>
      </c>
      <c r="M217" s="505" t="str">
        <f>IF(Tabla1[[#This Row],[Descripción]]="","",_xlfn.XLOOKUP(Tabla1[[#This Row],[Descripción]],Tabla10[Descripción],Tabla10[Unidad de Medida],"",0))</f>
        <v>unidad</v>
      </c>
      <c r="N217" s="295">
        <v>4</v>
      </c>
      <c r="O217" s="506">
        <f>IF(Tabla1[[#This Row],[Descripción]]="","",_xlfn.XLOOKUP(Tabla1[[#This Row],[Descripción]],Tabla10[Descripción],Tabla10[Precio Unitario],0))</f>
        <v>61419</v>
      </c>
      <c r="P217" s="506">
        <f>IF(Tabla1[[#This Row],[Cantidad de Insumos]]="","",Tabla1[[#This Row],[Precio Unitario]]*Tabla1[[#This Row],[Cantidad de Insumos]])</f>
        <v>245676</v>
      </c>
      <c r="Q217" s="506" t="str">
        <f>IF(Tabla1[[#This Row],[Descripción]]="","",_xlfn.XLOOKUP(Tabla1[[#This Row],[Descripción]],Tabla10[Descripción],Tabla10[CODIGO PRESUPUESTARIO],0))</f>
        <v>2.3.1.1.01</v>
      </c>
      <c r="R217" s="507"/>
    </row>
    <row r="218" spans="2:18" ht="248.4" x14ac:dyDescent="0.3">
      <c r="B218" s="190" t="e">
        <f>IF('Formulario PPGR3'!$G218="","",CONCATENATE('Formulario PPGR3'!$C218,".",'Formulario PPGR3'!$D218,".",'Formulario PPGR3'!$E218,".",'Formulario PPGR3'!$F218))</f>
        <v>#REF!</v>
      </c>
      <c r="C218" s="190" t="e">
        <f>IF('Formulario PPGR3'!$G218="","",'Formulario PPGR1'!#REF!)</f>
        <v>#REF!</v>
      </c>
      <c r="D218" s="190" t="e">
        <f>IF('Formulario PPGR3'!$G218="","",'Formulario PPGR1'!#REF!)</f>
        <v>#REF!</v>
      </c>
      <c r="E218" s="190" t="e">
        <f>IF('Formulario PPGR3'!$G218="","",'Formulario PPGR1'!#REF!)</f>
        <v>#REF!</v>
      </c>
      <c r="F218" s="190" t="e">
        <f>IF('Formulario PPGR3'!$G218="","",'Formulario PPGR1'!#REF!)</f>
        <v>#REF!</v>
      </c>
      <c r="G218" s="241" t="s">
        <v>693</v>
      </c>
      <c r="H218" s="503" t="str">
        <f>IF(Tabla1[[#This Row],[Código_Actividad]]="","",_xlfn.XLOOKUP(Tabla1[[#This Row],[Código_Actividad]],Tabla2[Código],Tabla2[Actividades Programables Presupuestables],"",0))</f>
        <v xml:space="preserve">Implementar  plan de capacitación al personal de laboratorios clinicos, imagenes y los Servicios transfuncionales en EESS. 10 SRS           Talleres Laboratorio:                                        1- Taller para la actualización en la implementación de los procedimientos     2-Capacitación a los biomedicos en la calibración y mantenimiento  preventivo de equipos de laboratorio e imagenes                                                                   Talleres de imágenes:                                1-Taller de  Actualización en protección radiologica                                               2-Taller en posicionamiento en radiologia general para personal  tecnico  de centros diagnosticos y  EES de segundo nivel                                     3- Taller de humanización de los servicios en la atención al paciente a personal de laboratorio e imagenes, colocar uno trimestral                                                   4- Taller especializado en mamografia a personal de EES.                                Agregar uno trimestral          </v>
      </c>
      <c r="I218" s="504">
        <f>IFERROR(VLOOKUP('Formulario PPGR3'!$G218,'Formulario PPGR2'!$H$9:$V$269,15,FALSE),"")</f>
        <v>4</v>
      </c>
      <c r="J218" s="509" t="s">
        <v>1052</v>
      </c>
      <c r="K218" s="507" t="str">
        <f>IF(Tabla1[[#This Row],[Insumos]]="","",_xlfn.XLOOKUP(Tabla1[[#This Row],[Insumos]],Tabla10[Insumo],Tabla10[InsumoAbrev],"",0))</f>
        <v>lsAlimentosyBebidas</v>
      </c>
      <c r="L218" s="508" t="s">
        <v>1055</v>
      </c>
      <c r="M218" s="505" t="str">
        <f>IF(Tabla1[[#This Row],[Descripción]]="","",_xlfn.XLOOKUP(Tabla1[[#This Row],[Descripción]],Tabla10[Descripción],Tabla10[Unidad de Medida],"",0))</f>
        <v>unidad</v>
      </c>
      <c r="N218" s="295">
        <v>4</v>
      </c>
      <c r="O218" s="506">
        <f>IF(Tabla1[[#This Row],[Descripción]]="","",_xlfn.XLOOKUP(Tabla1[[#This Row],[Descripción]],Tabla10[Descripción],Tabla10[Precio Unitario],0))</f>
        <v>29393.8</v>
      </c>
      <c r="P218" s="506">
        <f>IF(Tabla1[[#This Row],[Cantidad de Insumos]]="","",Tabla1[[#This Row],[Precio Unitario]]*Tabla1[[#This Row],[Cantidad de Insumos]])</f>
        <v>117575.2</v>
      </c>
      <c r="Q218" s="506" t="str">
        <f>IF(Tabla1[[#This Row],[Descripción]]="","",_xlfn.XLOOKUP(Tabla1[[#This Row],[Descripción]],Tabla10[Descripción],Tabla10[CODIGO PRESUPUESTARIO],0))</f>
        <v>2.3.1.1.01</v>
      </c>
      <c r="R218" s="507"/>
    </row>
    <row r="219" spans="2:18" ht="69" x14ac:dyDescent="0.3">
      <c r="B219" s="190" t="e">
        <f>IF('Formulario PPGR3'!$G219="","",CONCATENATE('Formulario PPGR3'!$C219,".",'Formulario PPGR3'!$D219,".",'Formulario PPGR3'!$E219,".",'Formulario PPGR3'!$F219))</f>
        <v>#REF!</v>
      </c>
      <c r="C219" s="190" t="e">
        <f>IF('Formulario PPGR3'!$G219="","",'Formulario PPGR1'!#REF!)</f>
        <v>#REF!</v>
      </c>
      <c r="D219" s="190" t="e">
        <f>IF('Formulario PPGR3'!$G219="","",'Formulario PPGR1'!#REF!)</f>
        <v>#REF!</v>
      </c>
      <c r="E219" s="190" t="e">
        <f>IF('Formulario PPGR3'!$G219="","",'Formulario PPGR1'!#REF!)</f>
        <v>#REF!</v>
      </c>
      <c r="F219" s="190" t="e">
        <f>IF('Formulario PPGR3'!$G219="","",'Formulario PPGR1'!#REF!)</f>
        <v>#REF!</v>
      </c>
      <c r="G219" s="241" t="s">
        <v>698</v>
      </c>
      <c r="H219" s="503" t="str">
        <f>IF(Tabla1[[#This Row],[Código_Actividad]]="","",_xlfn.XLOOKUP(Tabla1[[#This Row],[Código_Actividad]],Tabla2[Código],Tabla2[Actividades Programables Presupuestables],"",0))</f>
        <v>Supervisión a EESS para verificar  las acciones de bioseguridad y radio protección en los servicios de laboratorios clinicos e imágenes 10  supervisar cantidad de acuerdo acantidad de EES de cada región, ajustar cantidad de acuerdo a EES</v>
      </c>
      <c r="I219" s="504">
        <f>IFERROR(VLOOKUP('Formulario PPGR3'!$G219,'Formulario PPGR2'!$H$9:$V$269,15,FALSE),"")</f>
        <v>3</v>
      </c>
      <c r="J219" s="509" t="s">
        <v>1047</v>
      </c>
      <c r="K219" s="507" t="s">
        <v>1056</v>
      </c>
      <c r="L219" s="508" t="s">
        <v>1048</v>
      </c>
      <c r="M219" s="505" t="str">
        <f>IF(Tabla1[[#This Row],[Descripción]]="","",_xlfn.XLOOKUP(Tabla1[[#This Row],[Descripción]],Tabla10[Descripción],Tabla10[Unidad de Medida],"",0))</f>
        <v>galon</v>
      </c>
      <c r="N219" s="295">
        <v>120</v>
      </c>
      <c r="O219" s="506">
        <f>IF(Tabla1[[#This Row],[Descripción]]="","",_xlfn.XLOOKUP(Tabla1[[#This Row],[Descripción]],Tabla10[Descripción],Tabla10[Precio Unitario],0))</f>
        <v>240</v>
      </c>
      <c r="P219" s="506">
        <f>IF(Tabla1[[#This Row],[Cantidad de Insumos]]="","",Tabla1[[#This Row],[Precio Unitario]]*Tabla1[[#This Row],[Cantidad de Insumos]])</f>
        <v>28800</v>
      </c>
      <c r="Q219" s="506" t="str">
        <f>IF(Tabla1[[#This Row],[Descripción]]="","",_xlfn.XLOOKUP(Tabla1[[#This Row],[Descripción]],Tabla10[Descripción],Tabla10[CODIGO PRESUPUESTARIO],0))</f>
        <v>2.3.7.1.02</v>
      </c>
      <c r="R219" s="507"/>
    </row>
    <row r="220" spans="2:18" ht="69" x14ac:dyDescent="0.3">
      <c r="B220" s="190" t="e">
        <f>IF('Formulario PPGR3'!$G220="","",CONCATENATE('Formulario PPGR3'!$C220,".",'Formulario PPGR3'!$D220,".",'Formulario PPGR3'!$E220,".",'Formulario PPGR3'!$F220))</f>
        <v>#REF!</v>
      </c>
      <c r="C220" s="190" t="e">
        <f>IF('Formulario PPGR3'!$G220="","",'Formulario PPGR1'!#REF!)</f>
        <v>#REF!</v>
      </c>
      <c r="D220" s="190" t="e">
        <f>IF('Formulario PPGR3'!$G220="","",'Formulario PPGR1'!#REF!)</f>
        <v>#REF!</v>
      </c>
      <c r="E220" s="190" t="e">
        <f>IF('Formulario PPGR3'!$G220="","",'Formulario PPGR1'!#REF!)</f>
        <v>#REF!</v>
      </c>
      <c r="F220" s="190" t="e">
        <f>IF('Formulario PPGR3'!$G220="","",'Formulario PPGR1'!#REF!)</f>
        <v>#REF!</v>
      </c>
      <c r="G220" s="241" t="s">
        <v>698</v>
      </c>
      <c r="H220" s="503" t="str">
        <f>IF(Tabla1[[#This Row],[Código_Actividad]]="","",_xlfn.XLOOKUP(Tabla1[[#This Row],[Código_Actividad]],Tabla2[Código],Tabla2[Actividades Programables Presupuestables],"",0))</f>
        <v>Supervisión a EESS para verificar  las acciones de bioseguridad y radio protección en los servicios de laboratorios clinicos e imágenes 10  supervisar cantidad de acuerdo acantidad de EES de cada región, ajustar cantidad de acuerdo a EES</v>
      </c>
      <c r="I220" s="504">
        <f>IFERROR(VLOOKUP('Formulario PPGR3'!$G220,'Formulario PPGR2'!$H$9:$V$269,15,FALSE),"")</f>
        <v>3</v>
      </c>
      <c r="J220" s="509" t="s">
        <v>1049</v>
      </c>
      <c r="K220" s="507" t="s">
        <v>1057</v>
      </c>
      <c r="L220" s="508" t="s">
        <v>1050</v>
      </c>
      <c r="M220" s="505" t="str">
        <f>IF(Tabla1[[#This Row],[Descripción]]="","",_xlfn.XLOOKUP(Tabla1[[#This Row],[Descripción]],Tabla10[Descripción],Tabla10[Unidad de Medida],"",0))</f>
        <v>Depósito</v>
      </c>
      <c r="N220" s="295">
        <v>36</v>
      </c>
      <c r="O220" s="506">
        <f>IF(Tabla1[[#This Row],[Descripción]]="","",_xlfn.XLOOKUP(Tabla1[[#This Row],[Descripción]],Tabla10[Descripción],Tabla10[Precio Unitario],0))</f>
        <v>1700</v>
      </c>
      <c r="P220" s="506">
        <f>IF(Tabla1[[#This Row],[Cantidad de Insumos]]="","",Tabla1[[#This Row],[Precio Unitario]]*Tabla1[[#This Row],[Cantidad de Insumos]])</f>
        <v>61200</v>
      </c>
      <c r="Q220" s="506" t="str">
        <f>IF(Tabla1[[#This Row],[Descripción]]="","",_xlfn.XLOOKUP(Tabla1[[#This Row],[Descripción]],Tabla10[Descripción],Tabla10[CODIGO PRESUPUESTARIO],0))</f>
        <v>2.2.3.1.01</v>
      </c>
      <c r="R220" s="507"/>
    </row>
    <row r="221" spans="2:18" ht="69" x14ac:dyDescent="0.3">
      <c r="B221" s="190" t="e">
        <f>IF('Formulario PPGR3'!$G221="","",CONCATENATE('Formulario PPGR3'!$C221,".",'Formulario PPGR3'!$D221,".",'Formulario PPGR3'!$E221,".",'Formulario PPGR3'!$F221))</f>
        <v>#REF!</v>
      </c>
      <c r="C221" s="190" t="e">
        <f>IF('Formulario PPGR3'!$G221="","",'Formulario PPGR1'!#REF!)</f>
        <v>#REF!</v>
      </c>
      <c r="D221" s="190" t="e">
        <f>IF('Formulario PPGR3'!$G221="","",'Formulario PPGR1'!#REF!)</f>
        <v>#REF!</v>
      </c>
      <c r="E221" s="190" t="e">
        <f>IF('Formulario PPGR3'!$G221="","",'Formulario PPGR1'!#REF!)</f>
        <v>#REF!</v>
      </c>
      <c r="F221" s="190" t="e">
        <f>IF('Formulario PPGR3'!$G221="","",'Formulario PPGR1'!#REF!)</f>
        <v>#REF!</v>
      </c>
      <c r="G221" s="241" t="s">
        <v>698</v>
      </c>
      <c r="H221" s="503" t="str">
        <f>IF(Tabla1[[#This Row],[Código_Actividad]]="","",_xlfn.XLOOKUP(Tabla1[[#This Row],[Código_Actividad]],Tabla2[Código],Tabla2[Actividades Programables Presupuestables],"",0))</f>
        <v>Supervisión a EESS para verificar  las acciones de bioseguridad y radio protección en los servicios de laboratorios clinicos e imágenes 10  supervisar cantidad de acuerdo acantidad de EES de cada región, ajustar cantidad de acuerdo a EES</v>
      </c>
      <c r="I221" s="504">
        <f>IFERROR(VLOOKUP('Formulario PPGR3'!$G221,'Formulario PPGR2'!$H$9:$V$269,15,FALSE),"")</f>
        <v>3</v>
      </c>
      <c r="J221" s="509" t="s">
        <v>1049</v>
      </c>
      <c r="K221" s="507" t="s">
        <v>1057</v>
      </c>
      <c r="L221" s="508" t="s">
        <v>1051</v>
      </c>
      <c r="M221" s="505" t="str">
        <f>IF(Tabla1[[#This Row],[Descripción]]="","",_xlfn.XLOOKUP(Tabla1[[#This Row],[Descripción]],Tabla10[Descripción],Tabla10[Unidad de Medida],"",0))</f>
        <v>Depósito</v>
      </c>
      <c r="N221" s="295">
        <v>36</v>
      </c>
      <c r="O221" s="506">
        <f>IF(Tabla1[[#This Row],[Descripción]]="","",_xlfn.XLOOKUP(Tabla1[[#This Row],[Descripción]],Tabla10[Descripción],Tabla10[Precio Unitario],0))</f>
        <v>1900</v>
      </c>
      <c r="P221" s="506">
        <f>IF(Tabla1[[#This Row],[Cantidad de Insumos]]="","",Tabla1[[#This Row],[Precio Unitario]]*Tabla1[[#This Row],[Cantidad de Insumos]])</f>
        <v>68400</v>
      </c>
      <c r="Q221" s="506" t="str">
        <f>IF(Tabla1[[#This Row],[Descripción]]="","",_xlfn.XLOOKUP(Tabla1[[#This Row],[Descripción]],Tabla10[Descripción],Tabla10[CODIGO PRESUPUESTARIO],0))</f>
        <v>2.2.3.1.01</v>
      </c>
      <c r="R221" s="507"/>
    </row>
    <row r="222" spans="2:18" ht="27.6" x14ac:dyDescent="0.3">
      <c r="B222" s="190" t="e">
        <f>IF('Formulario PPGR3'!$G222="","",CONCATENATE('Formulario PPGR3'!$C222,".",'Formulario PPGR3'!$D222,".",'Formulario PPGR3'!$E222,".",'Formulario PPGR3'!$F222))</f>
        <v>#REF!</v>
      </c>
      <c r="C222" s="190" t="e">
        <f>IF('Formulario PPGR3'!$G222="","",'Formulario PPGR1'!#REF!)</f>
        <v>#REF!</v>
      </c>
      <c r="D222" s="190" t="e">
        <f>IF('Formulario PPGR3'!$G222="","",'Formulario PPGR1'!#REF!)</f>
        <v>#REF!</v>
      </c>
      <c r="E222" s="190" t="e">
        <f>IF('Formulario PPGR3'!$G222="","",'Formulario PPGR1'!#REF!)</f>
        <v>#REF!</v>
      </c>
      <c r="F222" s="190" t="e">
        <f>IF('Formulario PPGR3'!$G222="","",'Formulario PPGR1'!#REF!)</f>
        <v>#REF!</v>
      </c>
      <c r="G222" s="241" t="s">
        <v>706</v>
      </c>
      <c r="H222" s="503" t="str">
        <f>IF(Tabla1[[#This Row],[Código_Actividad]]="","",_xlfn.XLOOKUP(Tabla1[[#This Row],[Código_Actividad]],Tabla2[Código],Tabla2[Actividades Programables Presupuestables],"",0))</f>
        <v>Supervision de la evaluación de pase SLITA para la elaboración y seguimiento de planes de mejoras</v>
      </c>
      <c r="I222" s="504">
        <f>IFERROR(VLOOKUP('Formulario PPGR3'!$G222,'Formulario PPGR2'!$H$9:$V$269,15,FALSE),"")</f>
        <v>2</v>
      </c>
      <c r="J222" s="509" t="s">
        <v>1047</v>
      </c>
      <c r="K222" s="507" t="s">
        <v>1056</v>
      </c>
      <c r="L222" s="508" t="s">
        <v>1048</v>
      </c>
      <c r="M222" s="505" t="str">
        <f>IF(Tabla1[[#This Row],[Descripción]]="","",_xlfn.XLOOKUP(Tabla1[[#This Row],[Descripción]],Tabla10[Descripción],Tabla10[Unidad de Medida],"",0))</f>
        <v>galon</v>
      </c>
      <c r="N222" s="295">
        <v>120</v>
      </c>
      <c r="O222" s="506">
        <f>IF(Tabla1[[#This Row],[Descripción]]="","",_xlfn.XLOOKUP(Tabla1[[#This Row],[Descripción]],Tabla10[Descripción],Tabla10[Precio Unitario],0))</f>
        <v>240</v>
      </c>
      <c r="P222" s="506">
        <f>IF(Tabla1[[#This Row],[Cantidad de Insumos]]="","",Tabla1[[#This Row],[Precio Unitario]]*Tabla1[[#This Row],[Cantidad de Insumos]])</f>
        <v>28800</v>
      </c>
      <c r="Q222" s="506" t="str">
        <f>IF(Tabla1[[#This Row],[Descripción]]="","",_xlfn.XLOOKUP(Tabla1[[#This Row],[Descripción]],Tabla10[Descripción],Tabla10[CODIGO PRESUPUESTARIO],0))</f>
        <v>2.3.7.1.02</v>
      </c>
      <c r="R222" s="507"/>
    </row>
    <row r="223" spans="2:18" ht="27.6" x14ac:dyDescent="0.3">
      <c r="B223" s="190" t="e">
        <f>IF('Formulario PPGR3'!$G223="","",CONCATENATE('Formulario PPGR3'!$C223,".",'Formulario PPGR3'!$D223,".",'Formulario PPGR3'!$E223,".",'Formulario PPGR3'!$F223))</f>
        <v>#REF!</v>
      </c>
      <c r="C223" s="190" t="e">
        <f>IF('Formulario PPGR3'!$G223="","",'Formulario PPGR1'!#REF!)</f>
        <v>#REF!</v>
      </c>
      <c r="D223" s="190" t="e">
        <f>IF('Formulario PPGR3'!$G223="","",'Formulario PPGR1'!#REF!)</f>
        <v>#REF!</v>
      </c>
      <c r="E223" s="190" t="e">
        <f>IF('Formulario PPGR3'!$G223="","",'Formulario PPGR1'!#REF!)</f>
        <v>#REF!</v>
      </c>
      <c r="F223" s="190" t="e">
        <f>IF('Formulario PPGR3'!$G223="","",'Formulario PPGR1'!#REF!)</f>
        <v>#REF!</v>
      </c>
      <c r="G223" s="241" t="s">
        <v>706</v>
      </c>
      <c r="H223" s="503" t="str">
        <f>IF(Tabla1[[#This Row],[Código_Actividad]]="","",_xlfn.XLOOKUP(Tabla1[[#This Row],[Código_Actividad]],Tabla2[Código],Tabla2[Actividades Programables Presupuestables],"",0))</f>
        <v>Supervision de la evaluación de pase SLITA para la elaboración y seguimiento de planes de mejoras</v>
      </c>
      <c r="I223" s="504">
        <f>IFERROR(VLOOKUP('Formulario PPGR3'!$G223,'Formulario PPGR2'!$H$9:$V$269,15,FALSE),"")</f>
        <v>2</v>
      </c>
      <c r="J223" s="509" t="s">
        <v>1049</v>
      </c>
      <c r="K223" s="507" t="s">
        <v>1057</v>
      </c>
      <c r="L223" s="508" t="s">
        <v>1050</v>
      </c>
      <c r="M223" s="505" t="str">
        <f>IF(Tabla1[[#This Row],[Descripción]]="","",_xlfn.XLOOKUP(Tabla1[[#This Row],[Descripción]],Tabla10[Descripción],Tabla10[Unidad de Medida],"",0))</f>
        <v>Depósito</v>
      </c>
      <c r="N223" s="295">
        <v>24</v>
      </c>
      <c r="O223" s="506">
        <f>IF(Tabla1[[#This Row],[Descripción]]="","",_xlfn.XLOOKUP(Tabla1[[#This Row],[Descripción]],Tabla10[Descripción],Tabla10[Precio Unitario],0))</f>
        <v>1700</v>
      </c>
      <c r="P223" s="506">
        <f>IF(Tabla1[[#This Row],[Cantidad de Insumos]]="","",Tabla1[[#This Row],[Precio Unitario]]*Tabla1[[#This Row],[Cantidad de Insumos]])</f>
        <v>40800</v>
      </c>
      <c r="Q223" s="506" t="str">
        <f>IF(Tabla1[[#This Row],[Descripción]]="","",_xlfn.XLOOKUP(Tabla1[[#This Row],[Descripción]],Tabla10[Descripción],Tabla10[CODIGO PRESUPUESTARIO],0))</f>
        <v>2.2.3.1.01</v>
      </c>
      <c r="R223" s="507"/>
    </row>
    <row r="224" spans="2:18" ht="27.6" x14ac:dyDescent="0.3">
      <c r="B224" s="190" t="e">
        <f>IF('Formulario PPGR3'!$G224="","",CONCATENATE('Formulario PPGR3'!$C224,".",'Formulario PPGR3'!$D224,".",'Formulario PPGR3'!$E224,".",'Formulario PPGR3'!$F224))</f>
        <v>#REF!</v>
      </c>
      <c r="C224" s="190" t="e">
        <f>IF('Formulario PPGR3'!$G224="","",'Formulario PPGR1'!#REF!)</f>
        <v>#REF!</v>
      </c>
      <c r="D224" s="190" t="e">
        <f>IF('Formulario PPGR3'!$G224="","",'Formulario PPGR1'!#REF!)</f>
        <v>#REF!</v>
      </c>
      <c r="E224" s="190" t="e">
        <f>IF('Formulario PPGR3'!$G224="","",'Formulario PPGR1'!#REF!)</f>
        <v>#REF!</v>
      </c>
      <c r="F224" s="190" t="e">
        <f>IF('Formulario PPGR3'!$G224="","",'Formulario PPGR1'!#REF!)</f>
        <v>#REF!</v>
      </c>
      <c r="G224" s="241" t="s">
        <v>706</v>
      </c>
      <c r="H224" s="503" t="str">
        <f>IF(Tabla1[[#This Row],[Código_Actividad]]="","",_xlfn.XLOOKUP(Tabla1[[#This Row],[Código_Actividad]],Tabla2[Código],Tabla2[Actividades Programables Presupuestables],"",0))</f>
        <v>Supervision de la evaluación de pase SLITA para la elaboración y seguimiento de planes de mejoras</v>
      </c>
      <c r="I224" s="504">
        <f>IFERROR(VLOOKUP('Formulario PPGR3'!$G224,'Formulario PPGR2'!$H$9:$V$269,15,FALSE),"")</f>
        <v>2</v>
      </c>
      <c r="J224" s="509" t="s">
        <v>1049</v>
      </c>
      <c r="K224" s="507" t="s">
        <v>1057</v>
      </c>
      <c r="L224" s="508" t="s">
        <v>1051</v>
      </c>
      <c r="M224" s="505" t="str">
        <f>IF(Tabla1[[#This Row],[Descripción]]="","",_xlfn.XLOOKUP(Tabla1[[#This Row],[Descripción]],Tabla10[Descripción],Tabla10[Unidad de Medida],"",0))</f>
        <v>Depósito</v>
      </c>
      <c r="N224" s="295">
        <v>24</v>
      </c>
      <c r="O224" s="506">
        <f>IF(Tabla1[[#This Row],[Descripción]]="","",_xlfn.XLOOKUP(Tabla1[[#This Row],[Descripción]],Tabla10[Descripción],Tabla10[Precio Unitario],0))</f>
        <v>1900</v>
      </c>
      <c r="P224" s="506">
        <f>IF(Tabla1[[#This Row],[Cantidad de Insumos]]="","",Tabla1[[#This Row],[Precio Unitario]]*Tabla1[[#This Row],[Cantidad de Insumos]])</f>
        <v>45600</v>
      </c>
      <c r="Q224" s="506" t="str">
        <f>IF(Tabla1[[#This Row],[Descripción]]="","",_xlfn.XLOOKUP(Tabla1[[#This Row],[Descripción]],Tabla10[Descripción],Tabla10[CODIGO PRESUPUESTARIO],0))</f>
        <v>2.2.3.1.01</v>
      </c>
      <c r="R224" s="507"/>
    </row>
    <row r="225" spans="2:18" ht="41.4" x14ac:dyDescent="0.3">
      <c r="B225" s="190" t="e">
        <f>IF('Formulario PPGR3'!$G225="","",CONCATENATE('Formulario PPGR3'!$C225,".",'Formulario PPGR3'!$D225,".",'Formulario PPGR3'!$E225,".",'Formulario PPGR3'!$F225))</f>
        <v>#REF!</v>
      </c>
      <c r="C225" s="190" t="e">
        <f>IF('Formulario PPGR3'!$G225="","",'Formulario PPGR1'!#REF!)</f>
        <v>#REF!</v>
      </c>
      <c r="D225" s="190" t="e">
        <f>IF('Formulario PPGR3'!$G225="","",'Formulario PPGR1'!#REF!)</f>
        <v>#REF!</v>
      </c>
      <c r="E225" s="190" t="e">
        <f>IF('Formulario PPGR3'!$G225="","",'Formulario PPGR1'!#REF!)</f>
        <v>#REF!</v>
      </c>
      <c r="F225" s="190" t="e">
        <f>IF('Formulario PPGR3'!$G225="","",'Formulario PPGR1'!#REF!)</f>
        <v>#REF!</v>
      </c>
      <c r="G225" s="241" t="s">
        <v>820</v>
      </c>
      <c r="H225" s="503" t="str">
        <f>IF(Tabla1[[#This Row],[Código_Actividad]]="","",_xlfn.XLOOKUP(Tabla1[[#This Row],[Código_Actividad]],Tabla2[Código],Tabla2[Actividades Programables Presupuestables],"",0))</f>
        <v xml:space="preserve">Capacitaciones a RRHH de las areas de odontología de acuerdo a las necesidades. </v>
      </c>
      <c r="I225" s="504">
        <f>IFERROR(VLOOKUP('Formulario PPGR3'!$G225,'Formulario PPGR2'!$H$9:$V$269,15,FALSE),"")</f>
        <v>3</v>
      </c>
      <c r="J225" s="509" t="s">
        <v>1052</v>
      </c>
      <c r="K225" s="507" t="str">
        <f>IF(Tabla1[[#This Row],[Insumos]]="","",_xlfn.XLOOKUP(Tabla1[[#This Row],[Insumos]],Tabla10[Insumo],Tabla10[InsumoAbrev],"",0))</f>
        <v>lsAlimentosyBebidas</v>
      </c>
      <c r="L225" s="508" t="s">
        <v>1059</v>
      </c>
      <c r="M225" s="505" t="str">
        <f>IF(Tabla1[[#This Row],[Descripción]]="","",_xlfn.XLOOKUP(Tabla1[[#This Row],[Descripción]],Tabla10[Descripción],Tabla10[Unidad de Medida],"",0))</f>
        <v>unidad</v>
      </c>
      <c r="N225" s="295">
        <v>2</v>
      </c>
      <c r="O225" s="506">
        <f>IF(Tabla1[[#This Row],[Descripción]]="","",_xlfn.XLOOKUP(Tabla1[[#This Row],[Descripción]],Tabla10[Descripción],Tabla10[Precio Unitario],0))</f>
        <v>33435.300000000003</v>
      </c>
      <c r="P225" s="506">
        <f>IF(Tabla1[[#This Row],[Cantidad de Insumos]]="","",Tabla1[[#This Row],[Precio Unitario]]*Tabla1[[#This Row],[Cantidad de Insumos]])</f>
        <v>66870.600000000006</v>
      </c>
      <c r="Q225" s="506" t="str">
        <f>IF(Tabla1[[#This Row],[Descripción]]="","",_xlfn.XLOOKUP(Tabla1[[#This Row],[Descripción]],Tabla10[Descripción],Tabla10[CODIGO PRESUPUESTARIO],0))</f>
        <v>2.3.1.1.01</v>
      </c>
      <c r="R225" s="507"/>
    </row>
    <row r="226" spans="2:18" ht="27.6" x14ac:dyDescent="0.3">
      <c r="B226" s="190" t="e">
        <f>IF('Formulario PPGR3'!$G226="","",CONCATENATE('Formulario PPGR3'!$C226,".",'Formulario PPGR3'!$D226,".",'Formulario PPGR3'!$E226,".",'Formulario PPGR3'!$F226))</f>
        <v>#REF!</v>
      </c>
      <c r="C226" s="190" t="e">
        <f>IF('Formulario PPGR3'!$G226="","",'Formulario PPGR1'!#REF!)</f>
        <v>#REF!</v>
      </c>
      <c r="D226" s="190" t="e">
        <f>IF('Formulario PPGR3'!$G226="","",'Formulario PPGR1'!#REF!)</f>
        <v>#REF!</v>
      </c>
      <c r="E226" s="190" t="e">
        <f>IF('Formulario PPGR3'!$G226="","",'Formulario PPGR1'!#REF!)</f>
        <v>#REF!</v>
      </c>
      <c r="F226" s="190" t="e">
        <f>IF('Formulario PPGR3'!$G226="","",'Formulario PPGR1'!#REF!)</f>
        <v>#REF!</v>
      </c>
      <c r="G226" s="241" t="s">
        <v>820</v>
      </c>
      <c r="H226" s="503" t="str">
        <f>IF(Tabla1[[#This Row],[Código_Actividad]]="","",_xlfn.XLOOKUP(Tabla1[[#This Row],[Código_Actividad]],Tabla2[Código],Tabla2[Actividades Programables Presupuestables],"",0))</f>
        <v xml:space="preserve">Capacitaciones a RRHH de las areas de odontología de acuerdo a las necesidades. </v>
      </c>
      <c r="I226" s="504">
        <f>IFERROR(VLOOKUP('Formulario PPGR3'!$G226,'Formulario PPGR2'!$H$9:$V$269,15,FALSE),"")</f>
        <v>3</v>
      </c>
      <c r="J226" s="509" t="s">
        <v>1052</v>
      </c>
      <c r="K226" s="507" t="str">
        <f>IF(Tabla1[[#This Row],[Insumos]]="","",_xlfn.XLOOKUP(Tabla1[[#This Row],[Insumos]],Tabla10[Insumo],Tabla10[InsumoAbrev],"",0))</f>
        <v>lsAlimentosyBebidas</v>
      </c>
      <c r="L226" s="508" t="s">
        <v>1061</v>
      </c>
      <c r="M226" s="505" t="str">
        <f>IF(Tabla1[[#This Row],[Descripción]]="","",_xlfn.XLOOKUP(Tabla1[[#This Row],[Descripción]],Tabla10[Descripción],Tabla10[Unidad de Medida],"",0))</f>
        <v>unidad</v>
      </c>
      <c r="N226" s="295">
        <v>1</v>
      </c>
      <c r="O226" s="506">
        <f>IF(Tabla1[[#This Row],[Descripción]]="","",_xlfn.XLOOKUP(Tabla1[[#This Row],[Descripción]],Tabla10[Descripción],Tabla10[Precio Unitario],0))</f>
        <v>24225.4</v>
      </c>
      <c r="P226" s="506">
        <f>IF(Tabla1[[#This Row],[Cantidad de Insumos]]="","",Tabla1[[#This Row],[Precio Unitario]]*Tabla1[[#This Row],[Cantidad de Insumos]])</f>
        <v>24225.4</v>
      </c>
      <c r="Q226" s="506" t="str">
        <f>IF(Tabla1[[#This Row],[Descripción]]="","",_xlfn.XLOOKUP(Tabla1[[#This Row],[Descripción]],Tabla10[Descripción],Tabla10[CODIGO PRESUPUESTARIO],0))</f>
        <v>2.3.1.1.01</v>
      </c>
      <c r="R226" s="507"/>
    </row>
    <row r="227" spans="2:18" x14ac:dyDescent="0.3">
      <c r="B227" s="190" t="e">
        <f>IF('Formulario PPGR3'!$G227="","",CONCATENATE('Formulario PPGR3'!$C227,".",'Formulario PPGR3'!$D227,".",'Formulario PPGR3'!$E227,".",'Formulario PPGR3'!$F227))</f>
        <v>#REF!</v>
      </c>
      <c r="C227" s="190" t="e">
        <f>IF('Formulario PPGR3'!$G227="","",'Formulario PPGR1'!#REF!)</f>
        <v>#REF!</v>
      </c>
      <c r="D227" s="190" t="e">
        <f>IF('Formulario PPGR3'!$G227="","",'Formulario PPGR1'!#REF!)</f>
        <v>#REF!</v>
      </c>
      <c r="E227" s="190" t="e">
        <f>IF('Formulario PPGR3'!$G227="","",'Formulario PPGR1'!#REF!)</f>
        <v>#REF!</v>
      </c>
      <c r="F227" s="190" t="e">
        <f>IF('Formulario PPGR3'!$G227="","",'Formulario PPGR1'!#REF!)</f>
        <v>#REF!</v>
      </c>
      <c r="G227" s="241" t="s">
        <v>822</v>
      </c>
      <c r="H227" s="503" t="str">
        <f>IF(Tabla1[[#This Row],[Código_Actividad]]="","",_xlfn.XLOOKUP(Tabla1[[#This Row],[Código_Actividad]],Tabla2[Código],Tabla2[Actividades Programables Presupuestables],"",0))</f>
        <v xml:space="preserve">Monitoreo y evaluacion de los servicios odontológicos </v>
      </c>
      <c r="I227" s="504">
        <f>IFERROR(VLOOKUP('Formulario PPGR3'!$G227,'Formulario PPGR2'!$H$9:$V$269,15,FALSE),"")</f>
        <v>3</v>
      </c>
      <c r="J227" s="509" t="s">
        <v>1047</v>
      </c>
      <c r="K227" s="507" t="str">
        <f>IF(Tabla1[[#This Row],[Insumos]]="","",_xlfn.XLOOKUP(Tabla1[[#This Row],[Insumos]],Tabla10[Insumo],Tabla10[InsumoAbrev],"",0))</f>
        <v>lsGasoil</v>
      </c>
      <c r="L227" s="508" t="s">
        <v>1048</v>
      </c>
      <c r="M227" s="505" t="str">
        <f>IF(Tabla1[[#This Row],[Descripción]]="","",_xlfn.XLOOKUP(Tabla1[[#This Row],[Descripción]],Tabla10[Descripción],Tabla10[Unidad de Medida],"",0))</f>
        <v>galon</v>
      </c>
      <c r="N227" s="295">
        <v>120</v>
      </c>
      <c r="O227" s="506">
        <f>IF(Tabla1[[#This Row],[Descripción]]="","",_xlfn.XLOOKUP(Tabla1[[#This Row],[Descripción]],Tabla10[Descripción],Tabla10[Precio Unitario],0))</f>
        <v>240</v>
      </c>
      <c r="P227" s="506">
        <f>IF(Tabla1[[#This Row],[Cantidad de Insumos]]="","",Tabla1[[#This Row],[Precio Unitario]]*Tabla1[[#This Row],[Cantidad de Insumos]])</f>
        <v>28800</v>
      </c>
      <c r="Q227" s="506" t="str">
        <f>IF(Tabla1[[#This Row],[Descripción]]="","",_xlfn.XLOOKUP(Tabla1[[#This Row],[Descripción]],Tabla10[Descripción],Tabla10[CODIGO PRESUPUESTARIO],0))</f>
        <v>2.3.7.1.02</v>
      </c>
      <c r="R227" s="507"/>
    </row>
    <row r="228" spans="2:18" x14ac:dyDescent="0.3">
      <c r="B228" s="190" t="e">
        <f>IF('Formulario PPGR3'!$G228="","",CONCATENATE('Formulario PPGR3'!$C228,".",'Formulario PPGR3'!$D228,".",'Formulario PPGR3'!$E228,".",'Formulario PPGR3'!$F228))</f>
        <v>#REF!</v>
      </c>
      <c r="C228" s="190" t="e">
        <f>IF('Formulario PPGR3'!$G228="","",'Formulario PPGR1'!#REF!)</f>
        <v>#REF!</v>
      </c>
      <c r="D228" s="190" t="e">
        <f>IF('Formulario PPGR3'!$G228="","",'Formulario PPGR1'!#REF!)</f>
        <v>#REF!</v>
      </c>
      <c r="E228" s="190" t="e">
        <f>IF('Formulario PPGR3'!$G228="","",'Formulario PPGR1'!#REF!)</f>
        <v>#REF!</v>
      </c>
      <c r="F228" s="190" t="e">
        <f>IF('Formulario PPGR3'!$G228="","",'Formulario PPGR1'!#REF!)</f>
        <v>#REF!</v>
      </c>
      <c r="G228" s="241" t="s">
        <v>822</v>
      </c>
      <c r="H228" s="503" t="str">
        <f>IF(Tabla1[[#This Row],[Código_Actividad]]="","",_xlfn.XLOOKUP(Tabla1[[#This Row],[Código_Actividad]],Tabla2[Código],Tabla2[Actividades Programables Presupuestables],"",0))</f>
        <v xml:space="preserve">Monitoreo y evaluacion de los servicios odontológicos </v>
      </c>
      <c r="I228" s="504">
        <f>IFERROR(VLOOKUP('Formulario PPGR3'!$G228,'Formulario PPGR2'!$H$9:$V$269,15,FALSE),"")</f>
        <v>3</v>
      </c>
      <c r="J228" s="509" t="s">
        <v>1049</v>
      </c>
      <c r="K228" s="507" t="s">
        <v>1057</v>
      </c>
      <c r="L228" s="508" t="s">
        <v>1050</v>
      </c>
      <c r="M228" s="505" t="str">
        <f>IF(Tabla1[[#This Row],[Descripción]]="","",_xlfn.XLOOKUP(Tabla1[[#This Row],[Descripción]],Tabla10[Descripción],Tabla10[Unidad de Medida],"",0))</f>
        <v>Depósito</v>
      </c>
      <c r="N228" s="295">
        <v>120</v>
      </c>
      <c r="O228" s="506">
        <f>IF(Tabla1[[#This Row],[Descripción]]="","",_xlfn.XLOOKUP(Tabla1[[#This Row],[Descripción]],Tabla10[Descripción],Tabla10[Precio Unitario],0))</f>
        <v>1700</v>
      </c>
      <c r="P228" s="506">
        <f>IF(Tabla1[[#This Row],[Cantidad de Insumos]]="","",Tabla1[[#This Row],[Precio Unitario]]*Tabla1[[#This Row],[Cantidad de Insumos]])</f>
        <v>204000</v>
      </c>
      <c r="Q228" s="506" t="str">
        <f>IF(Tabla1[[#This Row],[Descripción]]="","",_xlfn.XLOOKUP(Tabla1[[#This Row],[Descripción]],Tabla10[Descripción],Tabla10[CODIGO PRESUPUESTARIO],0))</f>
        <v>2.2.3.1.01</v>
      </c>
      <c r="R228" s="507"/>
    </row>
    <row r="229" spans="2:18" x14ac:dyDescent="0.3">
      <c r="B229" s="190" t="e">
        <f>IF('Formulario PPGR3'!$G229="","",CONCATENATE('Formulario PPGR3'!$C229,".",'Formulario PPGR3'!$D229,".",'Formulario PPGR3'!$E229,".",'Formulario PPGR3'!$F229))</f>
        <v>#REF!</v>
      </c>
      <c r="C229" s="190" t="e">
        <f>IF('Formulario PPGR3'!$G229="","",'Formulario PPGR1'!#REF!)</f>
        <v>#REF!</v>
      </c>
      <c r="D229" s="190" t="e">
        <f>IF('Formulario PPGR3'!$G229="","",'Formulario PPGR1'!#REF!)</f>
        <v>#REF!</v>
      </c>
      <c r="E229" s="190" t="e">
        <f>IF('Formulario PPGR3'!$G229="","",'Formulario PPGR1'!#REF!)</f>
        <v>#REF!</v>
      </c>
      <c r="F229" s="190" t="e">
        <f>IF('Formulario PPGR3'!$G229="","",'Formulario PPGR1'!#REF!)</f>
        <v>#REF!</v>
      </c>
      <c r="G229" s="241" t="s">
        <v>822</v>
      </c>
      <c r="H229" s="503" t="str">
        <f>IF(Tabla1[[#This Row],[Código_Actividad]]="","",_xlfn.XLOOKUP(Tabla1[[#This Row],[Código_Actividad]],Tabla2[Código],Tabla2[Actividades Programables Presupuestables],"",0))</f>
        <v xml:space="preserve">Monitoreo y evaluacion de los servicios odontológicos </v>
      </c>
      <c r="I229" s="504">
        <f>IFERROR(VLOOKUP('Formulario PPGR3'!$G229,'Formulario PPGR2'!$H$9:$V$269,15,FALSE),"")</f>
        <v>3</v>
      </c>
      <c r="J229" s="509" t="s">
        <v>1049</v>
      </c>
      <c r="K229" s="507" t="s">
        <v>1057</v>
      </c>
      <c r="L229" s="508" t="s">
        <v>1051</v>
      </c>
      <c r="M229" s="505" t="str">
        <f>IF(Tabla1[[#This Row],[Descripción]]="","",_xlfn.XLOOKUP(Tabla1[[#This Row],[Descripción]],Tabla10[Descripción],Tabla10[Unidad de Medida],"",0))</f>
        <v>Depósito</v>
      </c>
      <c r="N229" s="295">
        <v>120</v>
      </c>
      <c r="O229" s="506">
        <f>IF(Tabla1[[#This Row],[Descripción]]="","",_xlfn.XLOOKUP(Tabla1[[#This Row],[Descripción]],Tabla10[Descripción],Tabla10[Precio Unitario],0))</f>
        <v>1900</v>
      </c>
      <c r="P229" s="506">
        <f>IF(Tabla1[[#This Row],[Cantidad de Insumos]]="","",Tabla1[[#This Row],[Precio Unitario]]*Tabla1[[#This Row],[Cantidad de Insumos]])</f>
        <v>228000</v>
      </c>
      <c r="Q229" s="506" t="str">
        <f>IF(Tabla1[[#This Row],[Descripción]]="","",_xlfn.XLOOKUP(Tabla1[[#This Row],[Descripción]],Tabla10[Descripción],Tabla10[CODIGO PRESUPUESTARIO],0))</f>
        <v>2.2.3.1.01</v>
      </c>
      <c r="R229" s="507"/>
    </row>
    <row r="230" spans="2:18" ht="55.2" x14ac:dyDescent="0.3">
      <c r="B230" s="190" t="e">
        <f>IF('Formulario PPGR3'!$G230="","",CONCATENATE('Formulario PPGR3'!$C230,".",'Formulario PPGR3'!$D230,".",'Formulario PPGR3'!$E230,".",'Formulario PPGR3'!$F230))</f>
        <v>#REF!</v>
      </c>
      <c r="C230" s="190" t="e">
        <f>IF('Formulario PPGR3'!$G230="","",'Formulario PPGR1'!#REF!)</f>
        <v>#REF!</v>
      </c>
      <c r="D230" s="190" t="e">
        <f>IF('Formulario PPGR3'!$G230="","",'Formulario PPGR1'!#REF!)</f>
        <v>#REF!</v>
      </c>
      <c r="E230" s="190" t="e">
        <f>IF('Formulario PPGR3'!$G230="","",'Formulario PPGR1'!#REF!)</f>
        <v>#REF!</v>
      </c>
      <c r="F230" s="190" t="e">
        <f>IF('Formulario PPGR3'!$G230="","",'Formulario PPGR1'!#REF!)</f>
        <v>#REF!</v>
      </c>
      <c r="G230" s="241" t="s">
        <v>825</v>
      </c>
      <c r="H230" s="503" t="str">
        <f>IF(Tabla1[[#This Row],[Código_Actividad]]="","",_xlfn.XLOOKUP(Tabla1[[#This Row],[Código_Actividad]],Tabla2[Código],Tabla2[Actividades Programables Presupuestables],"",0))</f>
        <v>Desarrollo de plan de acciones para el acondicionamiento de infraestructura, mantenimiento de  equipos y equipamiento de las áreas de odontología  EES</v>
      </c>
      <c r="I230" s="504">
        <f>IFERROR(VLOOKUP('Formulario PPGR3'!$G230,'Formulario PPGR2'!$H$9:$V$269,15,FALSE),"")</f>
        <v>4</v>
      </c>
      <c r="J230" s="509" t="s">
        <v>1047</v>
      </c>
      <c r="K230" s="507" t="s">
        <v>1056</v>
      </c>
      <c r="L230" s="508" t="s">
        <v>1048</v>
      </c>
      <c r="M230" s="505" t="str">
        <f>IF(Tabla1[[#This Row],[Descripción]]="","",_xlfn.XLOOKUP(Tabla1[[#This Row],[Descripción]],Tabla10[Descripción],Tabla10[Unidad de Medida],"",0))</f>
        <v>galon</v>
      </c>
      <c r="N230" s="295">
        <v>100</v>
      </c>
      <c r="O230" s="506">
        <f>IF(Tabla1[[#This Row],[Descripción]]="","",_xlfn.XLOOKUP(Tabla1[[#This Row],[Descripción]],Tabla10[Descripción],Tabla10[Precio Unitario],0))</f>
        <v>240</v>
      </c>
      <c r="P230" s="506">
        <f>IF(Tabla1[[#This Row],[Cantidad de Insumos]]="","",Tabla1[[#This Row],[Precio Unitario]]*Tabla1[[#This Row],[Cantidad de Insumos]])</f>
        <v>24000</v>
      </c>
      <c r="Q230" s="506" t="str">
        <f>IF(Tabla1[[#This Row],[Descripción]]="","",_xlfn.XLOOKUP(Tabla1[[#This Row],[Descripción]],Tabla10[Descripción],Tabla10[CODIGO PRESUPUESTARIO],0))</f>
        <v>2.3.7.1.02</v>
      </c>
      <c r="R230" s="507"/>
    </row>
    <row r="231" spans="2:18" ht="55.2" x14ac:dyDescent="0.3">
      <c r="B231" s="190" t="e">
        <f>IF('Formulario PPGR3'!$G231="","",CONCATENATE('Formulario PPGR3'!$C231,".",'Formulario PPGR3'!$D231,".",'Formulario PPGR3'!$E231,".",'Formulario PPGR3'!$F231))</f>
        <v>#REF!</v>
      </c>
      <c r="C231" s="190" t="e">
        <f>IF('Formulario PPGR3'!$G231="","",'Formulario PPGR1'!#REF!)</f>
        <v>#REF!</v>
      </c>
      <c r="D231" s="190" t="e">
        <f>IF('Formulario PPGR3'!$G231="","",'Formulario PPGR1'!#REF!)</f>
        <v>#REF!</v>
      </c>
      <c r="E231" s="190" t="e">
        <f>IF('Formulario PPGR3'!$G231="","",'Formulario PPGR1'!#REF!)</f>
        <v>#REF!</v>
      </c>
      <c r="F231" s="190" t="e">
        <f>IF('Formulario PPGR3'!$G231="","",'Formulario PPGR1'!#REF!)</f>
        <v>#REF!</v>
      </c>
      <c r="G231" s="241" t="s">
        <v>825</v>
      </c>
      <c r="H231" s="503" t="str">
        <f>IF(Tabla1[[#This Row],[Código_Actividad]]="","",_xlfn.XLOOKUP(Tabla1[[#This Row],[Código_Actividad]],Tabla2[Código],Tabla2[Actividades Programables Presupuestables],"",0))</f>
        <v>Desarrollo de plan de acciones para el acondicionamiento de infraestructura, mantenimiento de  equipos y equipamiento de las áreas de odontología  EES</v>
      </c>
      <c r="I231" s="504">
        <f>IFERROR(VLOOKUP('Formulario PPGR3'!$G231,'Formulario PPGR2'!$H$9:$V$269,15,FALSE),"")</f>
        <v>4</v>
      </c>
      <c r="J231" s="509" t="s">
        <v>1049</v>
      </c>
      <c r="K231" s="507" t="s">
        <v>1057</v>
      </c>
      <c r="L231" s="508" t="s">
        <v>1050</v>
      </c>
      <c r="M231" s="505" t="str">
        <f>IF(Tabla1[[#This Row],[Descripción]]="","",_xlfn.XLOOKUP(Tabla1[[#This Row],[Descripción]],Tabla10[Descripción],Tabla10[Unidad de Medida],"",0))</f>
        <v>Depósito</v>
      </c>
      <c r="N231" s="295">
        <v>60</v>
      </c>
      <c r="O231" s="506">
        <f>IF(Tabla1[[#This Row],[Descripción]]="","",_xlfn.XLOOKUP(Tabla1[[#This Row],[Descripción]],Tabla10[Descripción],Tabla10[Precio Unitario],0))</f>
        <v>1700</v>
      </c>
      <c r="P231" s="506">
        <f>IF(Tabla1[[#This Row],[Cantidad de Insumos]]="","",Tabla1[[#This Row],[Precio Unitario]]*Tabla1[[#This Row],[Cantidad de Insumos]])</f>
        <v>102000</v>
      </c>
      <c r="Q231" s="506" t="str">
        <f>IF(Tabla1[[#This Row],[Descripción]]="","",_xlfn.XLOOKUP(Tabla1[[#This Row],[Descripción]],Tabla10[Descripción],Tabla10[CODIGO PRESUPUESTARIO],0))</f>
        <v>2.2.3.1.01</v>
      </c>
      <c r="R231" s="507"/>
    </row>
    <row r="232" spans="2:18" ht="55.2" x14ac:dyDescent="0.3">
      <c r="B232" s="190" t="e">
        <f>IF('Formulario PPGR3'!$G232="","",CONCATENATE('Formulario PPGR3'!$C232,".",'Formulario PPGR3'!$D232,".",'Formulario PPGR3'!$E232,".",'Formulario PPGR3'!$F232))</f>
        <v>#REF!</v>
      </c>
      <c r="C232" s="190" t="e">
        <f>IF('Formulario PPGR3'!$G232="","",'Formulario PPGR1'!#REF!)</f>
        <v>#REF!</v>
      </c>
      <c r="D232" s="190" t="e">
        <f>IF('Formulario PPGR3'!$G232="","",'Formulario PPGR1'!#REF!)</f>
        <v>#REF!</v>
      </c>
      <c r="E232" s="190" t="e">
        <f>IF('Formulario PPGR3'!$G232="","",'Formulario PPGR1'!#REF!)</f>
        <v>#REF!</v>
      </c>
      <c r="F232" s="190" t="e">
        <f>IF('Formulario PPGR3'!$G232="","",'Formulario PPGR1'!#REF!)</f>
        <v>#REF!</v>
      </c>
      <c r="G232" s="241" t="s">
        <v>825</v>
      </c>
      <c r="H232" s="503" t="str">
        <f>IF(Tabla1[[#This Row],[Código_Actividad]]="","",_xlfn.XLOOKUP(Tabla1[[#This Row],[Código_Actividad]],Tabla2[Código],Tabla2[Actividades Programables Presupuestables],"",0))</f>
        <v>Desarrollo de plan de acciones para el acondicionamiento de infraestructura, mantenimiento de  equipos y equipamiento de las áreas de odontología  EES</v>
      </c>
      <c r="I232" s="504">
        <f>IFERROR(VLOOKUP('Formulario PPGR3'!$G232,'Formulario PPGR2'!$H$9:$V$269,15,FALSE),"")</f>
        <v>4</v>
      </c>
      <c r="J232" s="509" t="s">
        <v>1049</v>
      </c>
      <c r="K232" s="507" t="s">
        <v>1057</v>
      </c>
      <c r="L232" s="508" t="s">
        <v>1051</v>
      </c>
      <c r="M232" s="505" t="str">
        <f>IF(Tabla1[[#This Row],[Descripción]]="","",_xlfn.XLOOKUP(Tabla1[[#This Row],[Descripción]],Tabla10[Descripción],Tabla10[Unidad de Medida],"",0))</f>
        <v>Depósito</v>
      </c>
      <c r="N232" s="295">
        <v>60</v>
      </c>
      <c r="O232" s="506">
        <f>IF(Tabla1[[#This Row],[Descripción]]="","",_xlfn.XLOOKUP(Tabla1[[#This Row],[Descripción]],Tabla10[Descripción],Tabla10[Precio Unitario],0))</f>
        <v>1900</v>
      </c>
      <c r="P232" s="506">
        <f>IF(Tabla1[[#This Row],[Cantidad de Insumos]]="","",Tabla1[[#This Row],[Precio Unitario]]*Tabla1[[#This Row],[Cantidad de Insumos]])</f>
        <v>114000</v>
      </c>
      <c r="Q232" s="506" t="str">
        <f>IF(Tabla1[[#This Row],[Descripción]]="","",_xlfn.XLOOKUP(Tabla1[[#This Row],[Descripción]],Tabla10[Descripción],Tabla10[CODIGO PRESUPUESTARIO],0))</f>
        <v>2.2.3.1.01</v>
      </c>
      <c r="R232" s="507"/>
    </row>
    <row r="233" spans="2:18" x14ac:dyDescent="0.3">
      <c r="B233" s="190" t="e">
        <f>IF('Formulario PPGR3'!$G233="","",CONCATENATE('Formulario PPGR3'!$C233,".",'Formulario PPGR3'!$D233,".",'Formulario PPGR3'!$E233,".",'Formulario PPGR3'!$F233))</f>
        <v>#REF!</v>
      </c>
      <c r="C233" s="190" t="e">
        <f>IF('Formulario PPGR3'!$G233="","",'Formulario PPGR1'!#REF!)</f>
        <v>#REF!</v>
      </c>
      <c r="D233" s="190" t="e">
        <f>IF('Formulario PPGR3'!$G233="","",'Formulario PPGR1'!#REF!)</f>
        <v>#REF!</v>
      </c>
      <c r="E233" s="190" t="e">
        <f>IF('Formulario PPGR3'!$G233="","",'Formulario PPGR1'!#REF!)</f>
        <v>#REF!</v>
      </c>
      <c r="F233" s="190" t="e">
        <f>IF('Formulario PPGR3'!$G233="","",'Formulario PPGR1'!#REF!)</f>
        <v>#REF!</v>
      </c>
      <c r="G233" s="241" t="s">
        <v>827</v>
      </c>
      <c r="H233" s="503" t="str">
        <f>IF(Tabla1[[#This Row],[Código_Actividad]]="","",_xlfn.XLOOKUP(Tabla1[[#This Row],[Código_Actividad]],Tabla2[Código],Tabla2[Actividades Programables Presupuestables],"",0))</f>
        <v>Desarrollo del programa Restableciendo Sonrisas</v>
      </c>
      <c r="I233" s="504">
        <f>IFERROR(VLOOKUP('Formulario PPGR3'!$G233,'Formulario PPGR2'!$H$9:$V$269,15,FALSE),"")</f>
        <v>2</v>
      </c>
      <c r="J233" s="509" t="s">
        <v>1047</v>
      </c>
      <c r="K233" s="507" t="s">
        <v>1056</v>
      </c>
      <c r="L233" s="508" t="s">
        <v>1048</v>
      </c>
      <c r="M233" s="505" t="str">
        <f>IF(Tabla1[[#This Row],[Descripción]]="","",_xlfn.XLOOKUP(Tabla1[[#This Row],[Descripción]],Tabla10[Descripción],Tabla10[Unidad de Medida],"",0))</f>
        <v>galon</v>
      </c>
      <c r="N233" s="295">
        <v>60</v>
      </c>
      <c r="O233" s="506">
        <f>IF(Tabla1[[#This Row],[Descripción]]="","",_xlfn.XLOOKUP(Tabla1[[#This Row],[Descripción]],Tabla10[Descripción],Tabla10[Precio Unitario],0))</f>
        <v>240</v>
      </c>
      <c r="P233" s="506">
        <f>IF(Tabla1[[#This Row],[Cantidad de Insumos]]="","",Tabla1[[#This Row],[Precio Unitario]]*Tabla1[[#This Row],[Cantidad de Insumos]])</f>
        <v>14400</v>
      </c>
      <c r="Q233" s="506" t="str">
        <f>IF(Tabla1[[#This Row],[Descripción]]="","",_xlfn.XLOOKUP(Tabla1[[#This Row],[Descripción]],Tabla10[Descripción],Tabla10[CODIGO PRESUPUESTARIO],0))</f>
        <v>2.3.7.1.02</v>
      </c>
      <c r="R233" s="507"/>
    </row>
    <row r="234" spans="2:18" x14ac:dyDescent="0.3">
      <c r="B234" s="190" t="e">
        <f>IF('Formulario PPGR3'!$G234="","",CONCATENATE('Formulario PPGR3'!$C234,".",'Formulario PPGR3'!$D234,".",'Formulario PPGR3'!$E234,".",'Formulario PPGR3'!$F234))</f>
        <v>#REF!</v>
      </c>
      <c r="C234" s="190" t="e">
        <f>IF('Formulario PPGR3'!$G234="","",'Formulario PPGR1'!#REF!)</f>
        <v>#REF!</v>
      </c>
      <c r="D234" s="190" t="e">
        <f>IF('Formulario PPGR3'!$G234="","",'Formulario PPGR1'!#REF!)</f>
        <v>#REF!</v>
      </c>
      <c r="E234" s="190" t="e">
        <f>IF('Formulario PPGR3'!$G234="","",'Formulario PPGR1'!#REF!)</f>
        <v>#REF!</v>
      </c>
      <c r="F234" s="190" t="e">
        <f>IF('Formulario PPGR3'!$G234="","",'Formulario PPGR1'!#REF!)</f>
        <v>#REF!</v>
      </c>
      <c r="G234" s="241" t="s">
        <v>827</v>
      </c>
      <c r="H234" s="503" t="str">
        <f>IF(Tabla1[[#This Row],[Código_Actividad]]="","",_xlfn.XLOOKUP(Tabla1[[#This Row],[Código_Actividad]],Tabla2[Código],Tabla2[Actividades Programables Presupuestables],"",0))</f>
        <v>Desarrollo del programa Restableciendo Sonrisas</v>
      </c>
      <c r="I234" s="504">
        <f>IFERROR(VLOOKUP('Formulario PPGR3'!$G234,'Formulario PPGR2'!$H$9:$V$269,15,FALSE),"")</f>
        <v>2</v>
      </c>
      <c r="J234" s="509" t="s">
        <v>1049</v>
      </c>
      <c r="K234" s="507" t="s">
        <v>1057</v>
      </c>
      <c r="L234" s="508" t="s">
        <v>1050</v>
      </c>
      <c r="M234" s="505" t="str">
        <f>IF(Tabla1[[#This Row],[Descripción]]="","",_xlfn.XLOOKUP(Tabla1[[#This Row],[Descripción]],Tabla10[Descripción],Tabla10[Unidad de Medida],"",0))</f>
        <v>Depósito</v>
      </c>
      <c r="N234" s="295">
        <v>12</v>
      </c>
      <c r="O234" s="506">
        <f>IF(Tabla1[[#This Row],[Descripción]]="","",_xlfn.XLOOKUP(Tabla1[[#This Row],[Descripción]],Tabla10[Descripción],Tabla10[Precio Unitario],0))</f>
        <v>1700</v>
      </c>
      <c r="P234" s="506">
        <f>IF(Tabla1[[#This Row],[Cantidad de Insumos]]="","",Tabla1[[#This Row],[Precio Unitario]]*Tabla1[[#This Row],[Cantidad de Insumos]])</f>
        <v>20400</v>
      </c>
      <c r="Q234" s="506" t="str">
        <f>IF(Tabla1[[#This Row],[Descripción]]="","",_xlfn.XLOOKUP(Tabla1[[#This Row],[Descripción]],Tabla10[Descripción],Tabla10[CODIGO PRESUPUESTARIO],0))</f>
        <v>2.2.3.1.01</v>
      </c>
      <c r="R234" s="507"/>
    </row>
    <row r="235" spans="2:18" x14ac:dyDescent="0.3">
      <c r="B235" s="190" t="e">
        <f>IF('Formulario PPGR3'!$G235="","",CONCATENATE('Formulario PPGR3'!$C235,".",'Formulario PPGR3'!$D235,".",'Formulario PPGR3'!$E235,".",'Formulario PPGR3'!$F235))</f>
        <v>#REF!</v>
      </c>
      <c r="C235" s="190" t="e">
        <f>IF('Formulario PPGR3'!$G235="","",'Formulario PPGR1'!#REF!)</f>
        <v>#REF!</v>
      </c>
      <c r="D235" s="190" t="e">
        <f>IF('Formulario PPGR3'!$G235="","",'Formulario PPGR1'!#REF!)</f>
        <v>#REF!</v>
      </c>
      <c r="E235" s="190" t="e">
        <f>IF('Formulario PPGR3'!$G235="","",'Formulario PPGR1'!#REF!)</f>
        <v>#REF!</v>
      </c>
      <c r="F235" s="190" t="e">
        <f>IF('Formulario PPGR3'!$G235="","",'Formulario PPGR1'!#REF!)</f>
        <v>#REF!</v>
      </c>
      <c r="G235" s="241" t="s">
        <v>827</v>
      </c>
      <c r="H235" s="503" t="str">
        <f>IF(Tabla1[[#This Row],[Código_Actividad]]="","",_xlfn.XLOOKUP(Tabla1[[#This Row],[Código_Actividad]],Tabla2[Código],Tabla2[Actividades Programables Presupuestables],"",0))</f>
        <v>Desarrollo del programa Restableciendo Sonrisas</v>
      </c>
      <c r="I235" s="504">
        <f>IFERROR(VLOOKUP('Formulario PPGR3'!$G235,'Formulario PPGR2'!$H$9:$V$269,15,FALSE),"")</f>
        <v>2</v>
      </c>
      <c r="J235" s="509" t="s">
        <v>1049</v>
      </c>
      <c r="K235" s="507" t="s">
        <v>1057</v>
      </c>
      <c r="L235" s="508" t="s">
        <v>1051</v>
      </c>
      <c r="M235" s="505" t="str">
        <f>IF(Tabla1[[#This Row],[Descripción]]="","",_xlfn.XLOOKUP(Tabla1[[#This Row],[Descripción]],Tabla10[Descripción],Tabla10[Unidad de Medida],"",0))</f>
        <v>Depósito</v>
      </c>
      <c r="N235" s="295">
        <v>12</v>
      </c>
      <c r="O235" s="506">
        <f>IF(Tabla1[[#This Row],[Descripción]]="","",_xlfn.XLOOKUP(Tabla1[[#This Row],[Descripción]],Tabla10[Descripción],Tabla10[Precio Unitario],0))</f>
        <v>1900</v>
      </c>
      <c r="P235" s="506">
        <f>IF(Tabla1[[#This Row],[Cantidad de Insumos]]="","",Tabla1[[#This Row],[Precio Unitario]]*Tabla1[[#This Row],[Cantidad de Insumos]])</f>
        <v>22800</v>
      </c>
      <c r="Q235" s="506" t="str">
        <f>IF(Tabla1[[#This Row],[Descripción]]="","",_xlfn.XLOOKUP(Tabla1[[#This Row],[Descripción]],Tabla10[Descripción],Tabla10[CODIGO PRESUPUESTARIO],0))</f>
        <v>2.2.3.1.01</v>
      </c>
      <c r="R235" s="507"/>
    </row>
    <row r="236" spans="2:18" ht="41.4" x14ac:dyDescent="0.3">
      <c r="B236" s="190" t="e">
        <f>IF('Formulario PPGR3'!$G236="","",CONCATENATE('Formulario PPGR3'!$C236,".",'Formulario PPGR3'!$D236,".",'Formulario PPGR3'!$E236,".",'Formulario PPGR3'!$F236))</f>
        <v>#REF!</v>
      </c>
      <c r="C236" s="190" t="e">
        <f>IF('Formulario PPGR3'!$G236="","",'Formulario PPGR1'!#REF!)</f>
        <v>#REF!</v>
      </c>
      <c r="D236" s="190" t="e">
        <f>IF('Formulario PPGR3'!$G236="","",'Formulario PPGR1'!#REF!)</f>
        <v>#REF!</v>
      </c>
      <c r="E236" s="190" t="e">
        <f>IF('Formulario PPGR3'!$G236="","",'Formulario PPGR1'!#REF!)</f>
        <v>#REF!</v>
      </c>
      <c r="F236" s="190" t="e">
        <f>IF('Formulario PPGR3'!$G236="","",'Formulario PPGR1'!#REF!)</f>
        <v>#REF!</v>
      </c>
      <c r="G236" s="241" t="s">
        <v>827</v>
      </c>
      <c r="H236" s="503" t="str">
        <f>IF(Tabla1[[#This Row],[Código_Actividad]]="","",_xlfn.XLOOKUP(Tabla1[[#This Row],[Código_Actividad]],Tabla2[Código],Tabla2[Actividades Programables Presupuestables],"",0))</f>
        <v>Desarrollo del programa Restableciendo Sonrisas</v>
      </c>
      <c r="I236" s="504">
        <f>IFERROR(VLOOKUP('Formulario PPGR3'!$G236,'Formulario PPGR2'!$H$9:$V$269,15,FALSE),"")</f>
        <v>2</v>
      </c>
      <c r="J236" s="509" t="s">
        <v>1052</v>
      </c>
      <c r="K236" s="507" t="str">
        <f>IF(Tabla1[[#This Row],[Insumos]]="","",_xlfn.XLOOKUP(Tabla1[[#This Row],[Insumos]],Tabla10[Insumo],Tabla10[InsumoAbrev],"",0))</f>
        <v>lsAlimentosyBebidas</v>
      </c>
      <c r="L236" s="508" t="s">
        <v>1073</v>
      </c>
      <c r="M236" s="505" t="str">
        <f>IF(Tabla1[[#This Row],[Descripción]]="","",_xlfn.XLOOKUP(Tabla1[[#This Row],[Descripción]],Tabla10[Descripción],Tabla10[Unidad de Medida],"",0))</f>
        <v>unidad</v>
      </c>
      <c r="N236" s="295">
        <v>1</v>
      </c>
      <c r="O236" s="506">
        <f>IF(Tabla1[[#This Row],[Descripción]]="","",_xlfn.XLOOKUP(Tabla1[[#This Row],[Descripción]],Tabla10[Descripción],Tabla10[Precio Unitario],0))</f>
        <v>50380.1</v>
      </c>
      <c r="P236" s="506">
        <f>IF(Tabla1[[#This Row],[Cantidad de Insumos]]="","",Tabla1[[#This Row],[Precio Unitario]]*Tabla1[[#This Row],[Cantidad de Insumos]])</f>
        <v>50380.1</v>
      </c>
      <c r="Q236" s="506" t="str">
        <f>IF(Tabla1[[#This Row],[Descripción]]="","",_xlfn.XLOOKUP(Tabla1[[#This Row],[Descripción]],Tabla10[Descripción],Tabla10[CODIGO PRESUPUESTARIO],0))</f>
        <v>2.3.1.1.01</v>
      </c>
      <c r="R236" s="507"/>
    </row>
    <row r="237" spans="2:18" ht="27.6" x14ac:dyDescent="0.3">
      <c r="B237" s="190" t="e">
        <f>IF('Formulario PPGR3'!$G237="","",CONCATENATE('Formulario PPGR3'!$C237,".",'Formulario PPGR3'!$D237,".",'Formulario PPGR3'!$E237,".",'Formulario PPGR3'!$F237))</f>
        <v>#REF!</v>
      </c>
      <c r="C237" s="190" t="e">
        <f>IF('Formulario PPGR3'!$G237="","",'Formulario PPGR1'!#REF!)</f>
        <v>#REF!</v>
      </c>
      <c r="D237" s="190" t="e">
        <f>IF('Formulario PPGR3'!$G237="","",'Formulario PPGR1'!#REF!)</f>
        <v>#REF!</v>
      </c>
      <c r="E237" s="190" t="e">
        <f>IF('Formulario PPGR3'!$G237="","",'Formulario PPGR1'!#REF!)</f>
        <v>#REF!</v>
      </c>
      <c r="F237" s="190" t="e">
        <f>IF('Formulario PPGR3'!$G237="","",'Formulario PPGR1'!#REF!)</f>
        <v>#REF!</v>
      </c>
      <c r="G237" s="241" t="s">
        <v>827</v>
      </c>
      <c r="H237" s="503" t="str">
        <f>IF(Tabla1[[#This Row],[Código_Actividad]]="","",_xlfn.XLOOKUP(Tabla1[[#This Row],[Código_Actividad]],Tabla2[Código],Tabla2[Actividades Programables Presupuestables],"",0))</f>
        <v>Desarrollo del programa Restableciendo Sonrisas</v>
      </c>
      <c r="I237" s="504">
        <f>IFERROR(VLOOKUP('Formulario PPGR3'!$G237,'Formulario PPGR2'!$H$9:$V$269,15,FALSE),"")</f>
        <v>2</v>
      </c>
      <c r="J237" s="509" t="s">
        <v>1074</v>
      </c>
      <c r="K237" s="507" t="str">
        <f>IF(Tabla1[[#This Row],[Insumos]]="","",_xlfn.XLOOKUP(Tabla1[[#This Row],[Insumos]],Tabla10[Insumo],Tabla10[InsumoAbrev],"",0))</f>
        <v>lsEventosGenerales</v>
      </c>
      <c r="L237" s="508" t="s">
        <v>1075</v>
      </c>
      <c r="M237" s="505" t="str">
        <f>IF(Tabla1[[#This Row],[Descripción]]="","",_xlfn.XLOOKUP(Tabla1[[#This Row],[Descripción]],Tabla10[Descripción],Tabla10[Unidad de Medida],"",0))</f>
        <v>unidad</v>
      </c>
      <c r="N237" s="295">
        <v>1</v>
      </c>
      <c r="O237" s="506">
        <f>IF(Tabla1[[#This Row],[Descripción]]="","",_xlfn.XLOOKUP(Tabla1[[#This Row],[Descripción]],Tabla10[Descripción],Tabla10[Precio Unitario],0))</f>
        <v>220917.38</v>
      </c>
      <c r="P237" s="506">
        <f>IF(Tabla1[[#This Row],[Cantidad de Insumos]]="","",Tabla1[[#This Row],[Precio Unitario]]*Tabla1[[#This Row],[Cantidad de Insumos]])</f>
        <v>220917.38</v>
      </c>
      <c r="Q237" s="506" t="str">
        <f>IF(Tabla1[[#This Row],[Descripción]]="","",_xlfn.XLOOKUP(Tabla1[[#This Row],[Descripción]],Tabla10[Descripción],Tabla10[CODIGO PRESUPUESTARIO],0))</f>
        <v>2.2.8.6.01</v>
      </c>
      <c r="R237" s="507"/>
    </row>
    <row r="238" spans="2:18" ht="55.2" x14ac:dyDescent="0.3">
      <c r="B238" s="190" t="e">
        <f>IF('Formulario PPGR3'!$G238="","",CONCATENATE('Formulario PPGR3'!$C238,".",'Formulario PPGR3'!$D238,".",'Formulario PPGR3'!$E238,".",'Formulario PPGR3'!$F238))</f>
        <v>#REF!</v>
      </c>
      <c r="C238" s="190" t="e">
        <f>IF('Formulario PPGR3'!$G238="","",'Formulario PPGR1'!#REF!)</f>
        <v>#REF!</v>
      </c>
      <c r="D238" s="190" t="e">
        <f>IF('Formulario PPGR3'!$G238="","",'Formulario PPGR1'!#REF!)</f>
        <v>#REF!</v>
      </c>
      <c r="E238" s="190" t="e">
        <f>IF('Formulario PPGR3'!$G238="","",'Formulario PPGR1'!#REF!)</f>
        <v>#REF!</v>
      </c>
      <c r="F238" s="190" t="e">
        <f>IF('Formulario PPGR3'!$G238="","",'Formulario PPGR1'!#REF!)</f>
        <v>#REF!</v>
      </c>
      <c r="G238" s="241" t="s">
        <v>825</v>
      </c>
      <c r="H238" s="503" t="str">
        <f>IF(Tabla1[[#This Row],[Código_Actividad]]="","",_xlfn.XLOOKUP(Tabla1[[#This Row],[Código_Actividad]],Tabla2[Código],Tabla2[Actividades Programables Presupuestables],"",0))</f>
        <v>Desarrollo de plan de acciones para el acondicionamiento de infraestructura, mantenimiento de  equipos y equipamiento de las áreas de odontología  EES</v>
      </c>
      <c r="I238" s="504">
        <f>IFERROR(VLOOKUP('Formulario PPGR3'!$G238,'Formulario PPGR2'!$H$9:$V$269,15,FALSE),"")</f>
        <v>4</v>
      </c>
      <c r="J238" s="509" t="s">
        <v>1074</v>
      </c>
      <c r="K238" s="507" t="str">
        <f>IF(Tabla1[[#This Row],[Insumos]]="","",_xlfn.XLOOKUP(Tabla1[[#This Row],[Insumos]],Tabla10[Insumo],Tabla10[InsumoAbrev],"",0))</f>
        <v>lsEventosGenerales</v>
      </c>
      <c r="L238" s="508" t="s">
        <v>1076</v>
      </c>
      <c r="M238" s="505" t="str">
        <f>IF(Tabla1[[#This Row],[Descripción]]="","",_xlfn.XLOOKUP(Tabla1[[#This Row],[Descripción]],Tabla10[Descripción],Tabla10[Unidad de Medida],"",0))</f>
        <v>unidad</v>
      </c>
      <c r="N238" s="295">
        <v>7</v>
      </c>
      <c r="O238" s="506">
        <f>IF(Tabla1[[#This Row],[Descripción]]="","",_xlfn.XLOOKUP(Tabla1[[#This Row],[Descripción]],Tabla10[Descripción],Tabla10[Precio Unitario],0))</f>
        <v>150568.53</v>
      </c>
      <c r="P238" s="506">
        <f>IF(Tabla1[[#This Row],[Cantidad de Insumos]]="","",Tabla1[[#This Row],[Precio Unitario]]*Tabla1[[#This Row],[Cantidad de Insumos]])</f>
        <v>1053979.71</v>
      </c>
      <c r="Q238" s="506" t="str">
        <f>IF(Tabla1[[#This Row],[Descripción]]="","",_xlfn.XLOOKUP(Tabla1[[#This Row],[Descripción]],Tabla10[Descripción],Tabla10[CODIGO PRESUPUESTARIO],0))</f>
        <v>2.2.8.6.01</v>
      </c>
      <c r="R238" s="507"/>
    </row>
    <row r="239" spans="2:18" ht="27.6" x14ac:dyDescent="0.3">
      <c r="B239" s="190" t="e">
        <f>IF('Formulario PPGR3'!$G239="","",CONCATENATE('Formulario PPGR3'!$C239,".",'Formulario PPGR3'!$D239,".",'Formulario PPGR3'!$E239,".",'Formulario PPGR3'!$F239))</f>
        <v>#REF!</v>
      </c>
      <c r="C239" s="190" t="e">
        <f>IF('Formulario PPGR3'!$G239="","",'Formulario PPGR1'!#REF!)</f>
        <v>#REF!</v>
      </c>
      <c r="D239" s="190" t="e">
        <f>IF('Formulario PPGR3'!$G239="","",'Formulario PPGR1'!#REF!)</f>
        <v>#REF!</v>
      </c>
      <c r="E239" s="190" t="e">
        <f>IF('Formulario PPGR3'!$G239="","",'Formulario PPGR1'!#REF!)</f>
        <v>#REF!</v>
      </c>
      <c r="F239" s="190" t="e">
        <f>IF('Formulario PPGR3'!$G239="","",'Formulario PPGR1'!#REF!)</f>
        <v>#REF!</v>
      </c>
      <c r="G239" s="241" t="s">
        <v>829</v>
      </c>
      <c r="H239" s="503" t="str">
        <f>IF(Tabla1[[#This Row],[Código_Actividad]]="","",_xlfn.XLOOKUP(Tabla1[[#This Row],[Código_Actividad]],Tabla2[Código],Tabla2[Actividades Programables Presupuestables],"",0))</f>
        <v xml:space="preserve">Desarrollo del Programa Comunidad /Escuela  libre de caries </v>
      </c>
      <c r="I239" s="504">
        <f>IFERROR(VLOOKUP('Formulario PPGR3'!$G239,'Formulario PPGR2'!$H$9:$V$269,15,FALSE),"")</f>
        <v>3</v>
      </c>
      <c r="J239" s="509" t="s">
        <v>1049</v>
      </c>
      <c r="K239" s="507" t="s">
        <v>1057</v>
      </c>
      <c r="L239" s="508" t="s">
        <v>1050</v>
      </c>
      <c r="M239" s="505" t="str">
        <f>IF(Tabla1[[#This Row],[Descripción]]="","",_xlfn.XLOOKUP(Tabla1[[#This Row],[Descripción]],Tabla10[Descripción],Tabla10[Unidad de Medida],"",0))</f>
        <v>Depósito</v>
      </c>
      <c r="N239" s="295">
        <v>80</v>
      </c>
      <c r="O239" s="506">
        <f>IF(Tabla1[[#This Row],[Descripción]]="","",_xlfn.XLOOKUP(Tabla1[[#This Row],[Descripción]],Tabla10[Descripción],Tabla10[Precio Unitario],0))</f>
        <v>1700</v>
      </c>
      <c r="P239" s="506">
        <f>IF(Tabla1[[#This Row],[Cantidad de Insumos]]="","",Tabla1[[#This Row],[Precio Unitario]]*Tabla1[[#This Row],[Cantidad de Insumos]])</f>
        <v>136000</v>
      </c>
      <c r="Q239" s="506" t="str">
        <f>IF(Tabla1[[#This Row],[Descripción]]="","",_xlfn.XLOOKUP(Tabla1[[#This Row],[Descripción]],Tabla10[Descripción],Tabla10[CODIGO PRESUPUESTARIO],0))</f>
        <v>2.2.3.1.01</v>
      </c>
      <c r="R239" s="507"/>
    </row>
    <row r="240" spans="2:18" ht="27.6" x14ac:dyDescent="0.3">
      <c r="B240" s="190" t="e">
        <f>IF('Formulario PPGR3'!$G240="","",CONCATENATE('Formulario PPGR3'!$C240,".",'Formulario PPGR3'!$D240,".",'Formulario PPGR3'!$E240,".",'Formulario PPGR3'!$F240))</f>
        <v>#REF!</v>
      </c>
      <c r="C240" s="190" t="e">
        <f>IF('Formulario PPGR3'!$G240="","",'Formulario PPGR1'!#REF!)</f>
        <v>#REF!</v>
      </c>
      <c r="D240" s="190" t="e">
        <f>IF('Formulario PPGR3'!$G240="","",'Formulario PPGR1'!#REF!)</f>
        <v>#REF!</v>
      </c>
      <c r="E240" s="190" t="e">
        <f>IF('Formulario PPGR3'!$G240="","",'Formulario PPGR1'!#REF!)</f>
        <v>#REF!</v>
      </c>
      <c r="F240" s="190" t="e">
        <f>IF('Formulario PPGR3'!$G240="","",'Formulario PPGR1'!#REF!)</f>
        <v>#REF!</v>
      </c>
      <c r="G240" s="241" t="s">
        <v>829</v>
      </c>
      <c r="H240" s="503" t="str">
        <f>IF(Tabla1[[#This Row],[Código_Actividad]]="","",_xlfn.XLOOKUP(Tabla1[[#This Row],[Código_Actividad]],Tabla2[Código],Tabla2[Actividades Programables Presupuestables],"",0))</f>
        <v xml:space="preserve">Desarrollo del Programa Comunidad /Escuela  libre de caries </v>
      </c>
      <c r="I240" s="504">
        <f>IFERROR(VLOOKUP('Formulario PPGR3'!$G240,'Formulario PPGR2'!$H$9:$V$269,15,FALSE),"")</f>
        <v>3</v>
      </c>
      <c r="J240" s="509" t="s">
        <v>1049</v>
      </c>
      <c r="K240" s="507" t="s">
        <v>1057</v>
      </c>
      <c r="L240" s="508" t="s">
        <v>1051</v>
      </c>
      <c r="M240" s="505" t="str">
        <f>IF(Tabla1[[#This Row],[Descripción]]="","",_xlfn.XLOOKUP(Tabla1[[#This Row],[Descripción]],Tabla10[Descripción],Tabla10[Unidad de Medida],"",0))</f>
        <v>Depósito</v>
      </c>
      <c r="N240" s="295">
        <v>80</v>
      </c>
      <c r="O240" s="506">
        <f>IF(Tabla1[[#This Row],[Descripción]]="","",_xlfn.XLOOKUP(Tabla1[[#This Row],[Descripción]],Tabla10[Descripción],Tabla10[Precio Unitario],0))</f>
        <v>1900</v>
      </c>
      <c r="P240" s="506">
        <f>IF(Tabla1[[#This Row],[Cantidad de Insumos]]="","",Tabla1[[#This Row],[Precio Unitario]]*Tabla1[[#This Row],[Cantidad de Insumos]])</f>
        <v>152000</v>
      </c>
      <c r="Q240" s="506" t="str">
        <f>IF(Tabla1[[#This Row],[Descripción]]="","",_xlfn.XLOOKUP(Tabla1[[#This Row],[Descripción]],Tabla10[Descripción],Tabla10[CODIGO PRESUPUESTARIO],0))</f>
        <v>2.2.3.1.01</v>
      </c>
      <c r="R240" s="507"/>
    </row>
    <row r="241" spans="2:18" ht="27.6" x14ac:dyDescent="0.3">
      <c r="B241" s="190" t="e">
        <f>IF('Formulario PPGR3'!$G241="","",CONCATENATE('Formulario PPGR3'!$C241,".",'Formulario PPGR3'!$D241,".",'Formulario PPGR3'!$E241,".",'Formulario PPGR3'!$F241))</f>
        <v>#REF!</v>
      </c>
      <c r="C241" s="190" t="e">
        <f>IF('Formulario PPGR3'!$G241="","",'Formulario PPGR1'!#REF!)</f>
        <v>#REF!</v>
      </c>
      <c r="D241" s="190" t="e">
        <f>IF('Formulario PPGR3'!$G241="","",'Formulario PPGR1'!#REF!)</f>
        <v>#REF!</v>
      </c>
      <c r="E241" s="190" t="e">
        <f>IF('Formulario PPGR3'!$G241="","",'Formulario PPGR1'!#REF!)</f>
        <v>#REF!</v>
      </c>
      <c r="F241" s="190" t="e">
        <f>IF('Formulario PPGR3'!$G241="","",'Formulario PPGR1'!#REF!)</f>
        <v>#REF!</v>
      </c>
      <c r="G241" s="241" t="s">
        <v>829</v>
      </c>
      <c r="H241" s="503" t="str">
        <f>IF(Tabla1[[#This Row],[Código_Actividad]]="","",_xlfn.XLOOKUP(Tabla1[[#This Row],[Código_Actividad]],Tabla2[Código],Tabla2[Actividades Programables Presupuestables],"",0))</f>
        <v xml:space="preserve">Desarrollo del Programa Comunidad /Escuela  libre de caries </v>
      </c>
      <c r="I241" s="504">
        <f>IFERROR(VLOOKUP('Formulario PPGR3'!$G241,'Formulario PPGR2'!$H$9:$V$269,15,FALSE),"")</f>
        <v>3</v>
      </c>
      <c r="J241" s="509" t="s">
        <v>1047</v>
      </c>
      <c r="K241" s="507" t="s">
        <v>1056</v>
      </c>
      <c r="L241" s="508" t="s">
        <v>1048</v>
      </c>
      <c r="M241" s="505" t="str">
        <f>IF(Tabla1[[#This Row],[Descripción]]="","",_xlfn.XLOOKUP(Tabla1[[#This Row],[Descripción]],Tabla10[Descripción],Tabla10[Unidad de Medida],"",0))</f>
        <v>galon</v>
      </c>
      <c r="N241" s="295">
        <v>100</v>
      </c>
      <c r="O241" s="506">
        <f>IF(Tabla1[[#This Row],[Descripción]]="","",_xlfn.XLOOKUP(Tabla1[[#This Row],[Descripción]],Tabla10[Descripción],Tabla10[Precio Unitario],0))</f>
        <v>240</v>
      </c>
      <c r="P241" s="506">
        <f>IF(Tabla1[[#This Row],[Cantidad de Insumos]]="","",Tabla1[[#This Row],[Precio Unitario]]*Tabla1[[#This Row],[Cantidad de Insumos]])</f>
        <v>24000</v>
      </c>
      <c r="Q241" s="506" t="str">
        <f>IF(Tabla1[[#This Row],[Descripción]]="","",_xlfn.XLOOKUP(Tabla1[[#This Row],[Descripción]],Tabla10[Descripción],Tabla10[CODIGO PRESUPUESTARIO],0))</f>
        <v>2.3.7.1.02</v>
      </c>
      <c r="R241" s="507"/>
    </row>
    <row r="242" spans="2:18" ht="27.6" x14ac:dyDescent="0.3">
      <c r="B242" s="190" t="e">
        <f>IF('Formulario PPGR3'!$G242="","",CONCATENATE('Formulario PPGR3'!$C242,".",'Formulario PPGR3'!$D242,".",'Formulario PPGR3'!$E242,".",'Formulario PPGR3'!$F242))</f>
        <v>#REF!</v>
      </c>
      <c r="C242" s="190" t="e">
        <f>IF('Formulario PPGR3'!$G242="","",'Formulario PPGR1'!#REF!)</f>
        <v>#REF!</v>
      </c>
      <c r="D242" s="190" t="e">
        <f>IF('Formulario PPGR3'!$G242="","",'Formulario PPGR1'!#REF!)</f>
        <v>#REF!</v>
      </c>
      <c r="E242" s="190" t="e">
        <f>IF('Formulario PPGR3'!$G242="","",'Formulario PPGR1'!#REF!)</f>
        <v>#REF!</v>
      </c>
      <c r="F242" s="190" t="e">
        <f>IF('Formulario PPGR3'!$G242="","",'Formulario PPGR1'!#REF!)</f>
        <v>#REF!</v>
      </c>
      <c r="G242" s="241" t="s">
        <v>829</v>
      </c>
      <c r="H242" s="503" t="str">
        <f>IF(Tabla1[[#This Row],[Código_Actividad]]="","",_xlfn.XLOOKUP(Tabla1[[#This Row],[Código_Actividad]],Tabla2[Código],Tabla2[Actividades Programables Presupuestables],"",0))</f>
        <v xml:space="preserve">Desarrollo del Programa Comunidad /Escuela  libre de caries </v>
      </c>
      <c r="I242" s="504">
        <f>IFERROR(VLOOKUP('Formulario PPGR3'!$G242,'Formulario PPGR2'!$H$9:$V$269,15,FALSE),"")</f>
        <v>3</v>
      </c>
      <c r="J242" s="509" t="s">
        <v>1074</v>
      </c>
      <c r="K242" s="507" t="s">
        <v>1077</v>
      </c>
      <c r="L242" s="508" t="s">
        <v>1076</v>
      </c>
      <c r="M242" s="505" t="str">
        <f>IF(Tabla1[[#This Row],[Descripción]]="","",_xlfn.XLOOKUP(Tabla1[[#This Row],[Descripción]],Tabla10[Descripción],Tabla10[Unidad de Medida],"",0))</f>
        <v>unidad</v>
      </c>
      <c r="N242" s="295">
        <v>3</v>
      </c>
      <c r="O242" s="506">
        <f>IF(Tabla1[[#This Row],[Descripción]]="","",_xlfn.XLOOKUP(Tabla1[[#This Row],[Descripción]],Tabla10[Descripción],Tabla10[Precio Unitario],0))</f>
        <v>150568.53</v>
      </c>
      <c r="P242" s="506">
        <f>IF(Tabla1[[#This Row],[Cantidad de Insumos]]="","",Tabla1[[#This Row],[Precio Unitario]]*Tabla1[[#This Row],[Cantidad de Insumos]])</f>
        <v>451705.58999999997</v>
      </c>
      <c r="Q242" s="506" t="str">
        <f>IF(Tabla1[[#This Row],[Descripción]]="","",_xlfn.XLOOKUP(Tabla1[[#This Row],[Descripción]],Tabla10[Descripción],Tabla10[CODIGO PRESUPUESTARIO],0))</f>
        <v>2.2.8.6.01</v>
      </c>
      <c r="R242" s="507"/>
    </row>
    <row r="243" spans="2:18" x14ac:dyDescent="0.3">
      <c r="B243" s="190" t="e">
        <f>IF('Formulario PPGR3'!$G243="","",CONCATENATE('Formulario PPGR3'!$C243,".",'Formulario PPGR3'!$D243,".",'Formulario PPGR3'!$E243,".",'Formulario PPGR3'!$F243))</f>
        <v>#REF!</v>
      </c>
      <c r="C243" s="190" t="e">
        <f>IF('Formulario PPGR3'!$G243="","",'Formulario PPGR1'!#REF!)</f>
        <v>#REF!</v>
      </c>
      <c r="D243" s="190" t="e">
        <f>IF('Formulario PPGR3'!$G243="","",'Formulario PPGR1'!#REF!)</f>
        <v>#REF!</v>
      </c>
      <c r="E243" s="190" t="e">
        <f>IF('Formulario PPGR3'!$G243="","",'Formulario PPGR1'!#REF!)</f>
        <v>#REF!</v>
      </c>
      <c r="F243" s="190" t="e">
        <f>IF('Formulario PPGR3'!$G243="","",'Formulario PPGR1'!#REF!)</f>
        <v>#REF!</v>
      </c>
      <c r="G243" s="241" t="s">
        <v>831</v>
      </c>
      <c r="H243" s="503" t="str">
        <f>IF(Tabla1[[#This Row],[Código_Actividad]]="","",_xlfn.XLOOKUP(Tabla1[[#This Row],[Código_Actividad]],Tabla2[Código],Tabla2[Actividades Programables Presupuestables],"",0))</f>
        <v>Desarrollo del Programa Fomento de la Salud bucal.</v>
      </c>
      <c r="I243" s="504">
        <f>IFERROR(VLOOKUP('Formulario PPGR3'!$G243,'Formulario PPGR2'!$H$9:$V$269,15,FALSE),"")</f>
        <v>3</v>
      </c>
      <c r="J243" s="509" t="s">
        <v>1049</v>
      </c>
      <c r="K243" s="507" t="s">
        <v>1057</v>
      </c>
      <c r="L243" s="508" t="s">
        <v>1050</v>
      </c>
      <c r="M243" s="505" t="str">
        <f>IF(Tabla1[[#This Row],[Descripción]]="","",_xlfn.XLOOKUP(Tabla1[[#This Row],[Descripción]],Tabla10[Descripción],Tabla10[Unidad de Medida],"",0))</f>
        <v>Depósito</v>
      </c>
      <c r="N243" s="295">
        <v>80</v>
      </c>
      <c r="O243" s="506">
        <f>IF(Tabla1[[#This Row],[Descripción]]="","",_xlfn.XLOOKUP(Tabla1[[#This Row],[Descripción]],Tabla10[Descripción],Tabla10[Precio Unitario],0))</f>
        <v>1700</v>
      </c>
      <c r="P243" s="506">
        <f>IF(Tabla1[[#This Row],[Cantidad de Insumos]]="","",Tabla1[[#This Row],[Precio Unitario]]*Tabla1[[#This Row],[Cantidad de Insumos]])</f>
        <v>136000</v>
      </c>
      <c r="Q243" s="506" t="str">
        <f>IF(Tabla1[[#This Row],[Descripción]]="","",_xlfn.XLOOKUP(Tabla1[[#This Row],[Descripción]],Tabla10[Descripción],Tabla10[CODIGO PRESUPUESTARIO],0))</f>
        <v>2.2.3.1.01</v>
      </c>
      <c r="R243" s="507"/>
    </row>
    <row r="244" spans="2:18" x14ac:dyDescent="0.3">
      <c r="B244" s="190" t="e">
        <f>IF('Formulario PPGR3'!$G244="","",CONCATENATE('Formulario PPGR3'!$C244,".",'Formulario PPGR3'!$D244,".",'Formulario PPGR3'!$E244,".",'Formulario PPGR3'!$F244))</f>
        <v>#REF!</v>
      </c>
      <c r="C244" s="190" t="e">
        <f>IF('Formulario PPGR3'!$G244="","",'Formulario PPGR1'!#REF!)</f>
        <v>#REF!</v>
      </c>
      <c r="D244" s="190" t="e">
        <f>IF('Formulario PPGR3'!$G244="","",'Formulario PPGR1'!#REF!)</f>
        <v>#REF!</v>
      </c>
      <c r="E244" s="190" t="e">
        <f>IF('Formulario PPGR3'!$G244="","",'Formulario PPGR1'!#REF!)</f>
        <v>#REF!</v>
      </c>
      <c r="F244" s="190" t="e">
        <f>IF('Formulario PPGR3'!$G244="","",'Formulario PPGR1'!#REF!)</f>
        <v>#REF!</v>
      </c>
      <c r="G244" s="241" t="s">
        <v>831</v>
      </c>
      <c r="H244" s="503" t="str">
        <f>IF(Tabla1[[#This Row],[Código_Actividad]]="","",_xlfn.XLOOKUP(Tabla1[[#This Row],[Código_Actividad]],Tabla2[Código],Tabla2[Actividades Programables Presupuestables],"",0))</f>
        <v>Desarrollo del Programa Fomento de la Salud bucal.</v>
      </c>
      <c r="I244" s="504">
        <f>IFERROR(VLOOKUP('Formulario PPGR3'!$G244,'Formulario PPGR2'!$H$9:$V$269,15,FALSE),"")</f>
        <v>3</v>
      </c>
      <c r="J244" s="509" t="s">
        <v>1049</v>
      </c>
      <c r="K244" s="507" t="s">
        <v>1057</v>
      </c>
      <c r="L244" s="508" t="s">
        <v>1051</v>
      </c>
      <c r="M244" s="505" t="str">
        <f>IF(Tabla1[[#This Row],[Descripción]]="","",_xlfn.XLOOKUP(Tabla1[[#This Row],[Descripción]],Tabla10[Descripción],Tabla10[Unidad de Medida],"",0))</f>
        <v>Depósito</v>
      </c>
      <c r="N244" s="295">
        <v>80</v>
      </c>
      <c r="O244" s="506">
        <f>IF(Tabla1[[#This Row],[Descripción]]="","",_xlfn.XLOOKUP(Tabla1[[#This Row],[Descripción]],Tabla10[Descripción],Tabla10[Precio Unitario],0))</f>
        <v>1900</v>
      </c>
      <c r="P244" s="506">
        <f>IF(Tabla1[[#This Row],[Cantidad de Insumos]]="","",Tabla1[[#This Row],[Precio Unitario]]*Tabla1[[#This Row],[Cantidad de Insumos]])</f>
        <v>152000</v>
      </c>
      <c r="Q244" s="506" t="str">
        <f>IF(Tabla1[[#This Row],[Descripción]]="","",_xlfn.XLOOKUP(Tabla1[[#This Row],[Descripción]],Tabla10[Descripción],Tabla10[CODIGO PRESUPUESTARIO],0))</f>
        <v>2.2.3.1.01</v>
      </c>
      <c r="R244" s="507"/>
    </row>
    <row r="245" spans="2:18" x14ac:dyDescent="0.3">
      <c r="B245" s="190" t="e">
        <f>IF('Formulario PPGR3'!$G245="","",CONCATENATE('Formulario PPGR3'!$C245,".",'Formulario PPGR3'!$D245,".",'Formulario PPGR3'!$E245,".",'Formulario PPGR3'!$F245))</f>
        <v>#REF!</v>
      </c>
      <c r="C245" s="190" t="e">
        <f>IF('Formulario PPGR3'!$G245="","",'Formulario PPGR1'!#REF!)</f>
        <v>#REF!</v>
      </c>
      <c r="D245" s="190" t="e">
        <f>IF('Formulario PPGR3'!$G245="","",'Formulario PPGR1'!#REF!)</f>
        <v>#REF!</v>
      </c>
      <c r="E245" s="190" t="e">
        <f>IF('Formulario PPGR3'!$G245="","",'Formulario PPGR1'!#REF!)</f>
        <v>#REF!</v>
      </c>
      <c r="F245" s="190" t="e">
        <f>IF('Formulario PPGR3'!$G245="","",'Formulario PPGR1'!#REF!)</f>
        <v>#REF!</v>
      </c>
      <c r="G245" s="241" t="s">
        <v>831</v>
      </c>
      <c r="H245" s="503" t="str">
        <f>IF(Tabla1[[#This Row],[Código_Actividad]]="","",_xlfn.XLOOKUP(Tabla1[[#This Row],[Código_Actividad]],Tabla2[Código],Tabla2[Actividades Programables Presupuestables],"",0))</f>
        <v>Desarrollo del Programa Fomento de la Salud bucal.</v>
      </c>
      <c r="I245" s="504">
        <f>IFERROR(VLOOKUP('Formulario PPGR3'!$G245,'Formulario PPGR2'!$H$9:$V$269,15,FALSE),"")</f>
        <v>3</v>
      </c>
      <c r="J245" s="509" t="s">
        <v>1047</v>
      </c>
      <c r="K245" s="507" t="s">
        <v>1056</v>
      </c>
      <c r="L245" s="508" t="s">
        <v>1048</v>
      </c>
      <c r="M245" s="505" t="str">
        <f>IF(Tabla1[[#This Row],[Descripción]]="","",_xlfn.XLOOKUP(Tabla1[[#This Row],[Descripción]],Tabla10[Descripción],Tabla10[Unidad de Medida],"",0))</f>
        <v>galon</v>
      </c>
      <c r="N245" s="295">
        <v>100</v>
      </c>
      <c r="O245" s="506">
        <f>IF(Tabla1[[#This Row],[Descripción]]="","",_xlfn.XLOOKUP(Tabla1[[#This Row],[Descripción]],Tabla10[Descripción],Tabla10[Precio Unitario],0))</f>
        <v>240</v>
      </c>
      <c r="P245" s="506">
        <f>IF(Tabla1[[#This Row],[Cantidad de Insumos]]="","",Tabla1[[#This Row],[Precio Unitario]]*Tabla1[[#This Row],[Cantidad de Insumos]])</f>
        <v>24000</v>
      </c>
      <c r="Q245" s="506" t="str">
        <f>IF(Tabla1[[#This Row],[Descripción]]="","",_xlfn.XLOOKUP(Tabla1[[#This Row],[Descripción]],Tabla10[Descripción],Tabla10[CODIGO PRESUPUESTARIO],0))</f>
        <v>2.3.7.1.02</v>
      </c>
      <c r="R245" s="507"/>
    </row>
    <row r="246" spans="2:18" x14ac:dyDescent="0.3">
      <c r="B246" s="190" t="e">
        <f>IF('Formulario PPGR3'!$G246="","",CONCATENATE('Formulario PPGR3'!$C246,".",'Formulario PPGR3'!$D246,".",'Formulario PPGR3'!$E246,".",'Formulario PPGR3'!$F246))</f>
        <v>#REF!</v>
      </c>
      <c r="C246" s="190" t="e">
        <f>IF('Formulario PPGR3'!$G246="","",'Formulario PPGR1'!#REF!)</f>
        <v>#REF!</v>
      </c>
      <c r="D246" s="190" t="e">
        <f>IF('Formulario PPGR3'!$G246="","",'Formulario PPGR1'!#REF!)</f>
        <v>#REF!</v>
      </c>
      <c r="E246" s="190" t="e">
        <f>IF('Formulario PPGR3'!$G246="","",'Formulario PPGR1'!#REF!)</f>
        <v>#REF!</v>
      </c>
      <c r="F246" s="190" t="e">
        <f>IF('Formulario PPGR3'!$G246="","",'Formulario PPGR1'!#REF!)</f>
        <v>#REF!</v>
      </c>
      <c r="G246" s="241" t="s">
        <v>833</v>
      </c>
      <c r="H246" s="503" t="str">
        <f>IF(Tabla1[[#This Row],[Código_Actividad]]="","",_xlfn.XLOOKUP(Tabla1[[#This Row],[Código_Actividad]],Tabla2[Código],Tabla2[Actividades Programables Presupuestables],"",0))</f>
        <v>Desarrollo del Programa Hospitales libre de caries</v>
      </c>
      <c r="I246" s="504">
        <f>IFERROR(VLOOKUP('Formulario PPGR3'!$G246,'Formulario PPGR2'!$H$9:$V$269,15,FALSE),"")</f>
        <v>2</v>
      </c>
      <c r="J246" s="509" t="s">
        <v>1049</v>
      </c>
      <c r="K246" s="507" t="s">
        <v>1057</v>
      </c>
      <c r="L246" s="508" t="s">
        <v>1050</v>
      </c>
      <c r="M246" s="505" t="str">
        <f>IF(Tabla1[[#This Row],[Descripción]]="","",_xlfn.XLOOKUP(Tabla1[[#This Row],[Descripción]],Tabla10[Descripción],Tabla10[Unidad de Medida],"",0))</f>
        <v>Depósito</v>
      </c>
      <c r="N246" s="295">
        <v>24</v>
      </c>
      <c r="O246" s="506">
        <f>IF(Tabla1[[#This Row],[Descripción]]="","",_xlfn.XLOOKUP(Tabla1[[#This Row],[Descripción]],Tabla10[Descripción],Tabla10[Precio Unitario],0))</f>
        <v>1700</v>
      </c>
      <c r="P246" s="506">
        <f>IF(Tabla1[[#This Row],[Cantidad de Insumos]]="","",Tabla1[[#This Row],[Precio Unitario]]*Tabla1[[#This Row],[Cantidad de Insumos]])</f>
        <v>40800</v>
      </c>
      <c r="Q246" s="506" t="str">
        <f>IF(Tabla1[[#This Row],[Descripción]]="","",_xlfn.XLOOKUP(Tabla1[[#This Row],[Descripción]],Tabla10[Descripción],Tabla10[CODIGO PRESUPUESTARIO],0))</f>
        <v>2.2.3.1.01</v>
      </c>
      <c r="R246" s="507"/>
    </row>
    <row r="247" spans="2:18" x14ac:dyDescent="0.3">
      <c r="B247" s="190" t="e">
        <f>IF('Formulario PPGR3'!$G247="","",CONCATENATE('Formulario PPGR3'!$C247,".",'Formulario PPGR3'!$D247,".",'Formulario PPGR3'!$E247,".",'Formulario PPGR3'!$F247))</f>
        <v>#REF!</v>
      </c>
      <c r="C247" s="190" t="e">
        <f>IF('Formulario PPGR3'!$G247="","",'Formulario PPGR1'!#REF!)</f>
        <v>#REF!</v>
      </c>
      <c r="D247" s="190" t="e">
        <f>IF('Formulario PPGR3'!$G247="","",'Formulario PPGR1'!#REF!)</f>
        <v>#REF!</v>
      </c>
      <c r="E247" s="190" t="e">
        <f>IF('Formulario PPGR3'!$G247="","",'Formulario PPGR1'!#REF!)</f>
        <v>#REF!</v>
      </c>
      <c r="F247" s="190" t="e">
        <f>IF('Formulario PPGR3'!$G247="","",'Formulario PPGR1'!#REF!)</f>
        <v>#REF!</v>
      </c>
      <c r="G247" s="241" t="s">
        <v>833</v>
      </c>
      <c r="H247" s="503" t="str">
        <f>IF(Tabla1[[#This Row],[Código_Actividad]]="","",_xlfn.XLOOKUP(Tabla1[[#This Row],[Código_Actividad]],Tabla2[Código],Tabla2[Actividades Programables Presupuestables],"",0))</f>
        <v>Desarrollo del Programa Hospitales libre de caries</v>
      </c>
      <c r="I247" s="504">
        <f>IFERROR(VLOOKUP('Formulario PPGR3'!$G247,'Formulario PPGR2'!$H$9:$V$269,15,FALSE),"")</f>
        <v>2</v>
      </c>
      <c r="J247" s="509" t="s">
        <v>1049</v>
      </c>
      <c r="K247" s="507" t="s">
        <v>1057</v>
      </c>
      <c r="L247" s="508" t="s">
        <v>1051</v>
      </c>
      <c r="M247" s="505" t="str">
        <f>IF(Tabla1[[#This Row],[Descripción]]="","",_xlfn.XLOOKUP(Tabla1[[#This Row],[Descripción]],Tabla10[Descripción],Tabla10[Unidad de Medida],"",0))</f>
        <v>Depósito</v>
      </c>
      <c r="N247" s="295">
        <v>24</v>
      </c>
      <c r="O247" s="506">
        <f>IF(Tabla1[[#This Row],[Descripción]]="","",_xlfn.XLOOKUP(Tabla1[[#This Row],[Descripción]],Tabla10[Descripción],Tabla10[Precio Unitario],0))</f>
        <v>1900</v>
      </c>
      <c r="P247" s="506">
        <f>IF(Tabla1[[#This Row],[Cantidad de Insumos]]="","",Tabla1[[#This Row],[Precio Unitario]]*Tabla1[[#This Row],[Cantidad de Insumos]])</f>
        <v>45600</v>
      </c>
      <c r="Q247" s="506" t="str">
        <f>IF(Tabla1[[#This Row],[Descripción]]="","",_xlfn.XLOOKUP(Tabla1[[#This Row],[Descripción]],Tabla10[Descripción],Tabla10[CODIGO PRESUPUESTARIO],0))</f>
        <v>2.2.3.1.01</v>
      </c>
      <c r="R247" s="507"/>
    </row>
    <row r="248" spans="2:18" x14ac:dyDescent="0.3">
      <c r="B248" s="190" t="e">
        <f>IF('Formulario PPGR3'!$G248="","",CONCATENATE('Formulario PPGR3'!$C248,".",'Formulario PPGR3'!$D248,".",'Formulario PPGR3'!$E248,".",'Formulario PPGR3'!$F248))</f>
        <v>#REF!</v>
      </c>
      <c r="C248" s="190" t="e">
        <f>IF('Formulario PPGR3'!$G248="","",'Formulario PPGR1'!#REF!)</f>
        <v>#REF!</v>
      </c>
      <c r="D248" s="190" t="e">
        <f>IF('Formulario PPGR3'!$G248="","",'Formulario PPGR1'!#REF!)</f>
        <v>#REF!</v>
      </c>
      <c r="E248" s="190" t="e">
        <f>IF('Formulario PPGR3'!$G248="","",'Formulario PPGR1'!#REF!)</f>
        <v>#REF!</v>
      </c>
      <c r="F248" s="190" t="e">
        <f>IF('Formulario PPGR3'!$G248="","",'Formulario PPGR1'!#REF!)</f>
        <v>#REF!</v>
      </c>
      <c r="G248" s="241" t="s">
        <v>833</v>
      </c>
      <c r="H248" s="503" t="str">
        <f>IF(Tabla1[[#This Row],[Código_Actividad]]="","",_xlfn.XLOOKUP(Tabla1[[#This Row],[Código_Actividad]],Tabla2[Código],Tabla2[Actividades Programables Presupuestables],"",0))</f>
        <v>Desarrollo del Programa Hospitales libre de caries</v>
      </c>
      <c r="I248" s="504">
        <f>IFERROR(VLOOKUP('Formulario PPGR3'!$G248,'Formulario PPGR2'!$H$9:$V$269,15,FALSE),"")</f>
        <v>2</v>
      </c>
      <c r="J248" s="509" t="s">
        <v>1047</v>
      </c>
      <c r="K248" s="507" t="s">
        <v>1056</v>
      </c>
      <c r="L248" s="508" t="s">
        <v>1048</v>
      </c>
      <c r="M248" s="505" t="str">
        <f>IF(Tabla1[[#This Row],[Descripción]]="","",_xlfn.XLOOKUP(Tabla1[[#This Row],[Descripción]],Tabla10[Descripción],Tabla10[Unidad de Medida],"",0))</f>
        <v>galon</v>
      </c>
      <c r="N248" s="295">
        <v>80</v>
      </c>
      <c r="O248" s="506">
        <f>IF(Tabla1[[#This Row],[Descripción]]="","",_xlfn.XLOOKUP(Tabla1[[#This Row],[Descripción]],Tabla10[Descripción],Tabla10[Precio Unitario],0))</f>
        <v>240</v>
      </c>
      <c r="P248" s="506">
        <f>IF(Tabla1[[#This Row],[Cantidad de Insumos]]="","",Tabla1[[#This Row],[Precio Unitario]]*Tabla1[[#This Row],[Cantidad de Insumos]])</f>
        <v>19200</v>
      </c>
      <c r="Q248" s="506" t="str">
        <f>IF(Tabla1[[#This Row],[Descripción]]="","",_xlfn.XLOOKUP(Tabla1[[#This Row],[Descripción]],Tabla10[Descripción],Tabla10[CODIGO PRESUPUESTARIO],0))</f>
        <v>2.3.7.1.02</v>
      </c>
      <c r="R248" s="507"/>
    </row>
    <row r="249" spans="2:18" ht="41.4" x14ac:dyDescent="0.3">
      <c r="B249" s="190" t="e">
        <f>IF('Formulario PPGR3'!$G249="","",CONCATENATE('Formulario PPGR3'!$C249,".",'Formulario PPGR3'!$D249,".",'Formulario PPGR3'!$E249,".",'Formulario PPGR3'!$F249))</f>
        <v>#REF!</v>
      </c>
      <c r="C249" s="190" t="e">
        <f>IF('Formulario PPGR3'!$G249="","",'Formulario PPGR1'!#REF!)</f>
        <v>#REF!</v>
      </c>
      <c r="D249" s="190" t="e">
        <f>IF('Formulario PPGR3'!$G249="","",'Formulario PPGR1'!#REF!)</f>
        <v>#REF!</v>
      </c>
      <c r="E249" s="190" t="e">
        <f>IF('Formulario PPGR3'!$G249="","",'Formulario PPGR1'!#REF!)</f>
        <v>#REF!</v>
      </c>
      <c r="F249" s="190" t="e">
        <f>IF('Formulario PPGR3'!$G249="","",'Formulario PPGR1'!#REF!)</f>
        <v>#REF!</v>
      </c>
      <c r="G249" s="241" t="s">
        <v>774</v>
      </c>
      <c r="H249" s="503" t="str">
        <f>IF(Tabla1[[#This Row],[Código_Actividad]]="","",_xlfn.XLOOKUP(Tabla1[[#This Row],[Código_Actividad]],Tabla2[Código],Tabla2[Actividades Programables Presupuestables],"",0))</f>
        <v>Taller de capacitación sobre la metodología de estimación y programación de medicamentos e insumos de uso general del PNA y CEAS 2026</v>
      </c>
      <c r="I249" s="504">
        <f>IFERROR(VLOOKUP('Formulario PPGR3'!$G249,'Formulario PPGR2'!$H$9:$V$269,15,FALSE),"")</f>
        <v>1</v>
      </c>
      <c r="J249" s="509" t="s">
        <v>1052</v>
      </c>
      <c r="K249" s="507" t="str">
        <f>IF(Tabla1[[#This Row],[Insumos]]="","",_xlfn.XLOOKUP(Tabla1[[#This Row],[Insumos]],Tabla10[Insumo],Tabla10[InsumoAbrev],"",0))</f>
        <v>lsAlimentosyBebidas</v>
      </c>
      <c r="L249" s="508" t="s">
        <v>1055</v>
      </c>
      <c r="M249" s="505" t="str">
        <f>IF(Tabla1[[#This Row],[Descripción]]="","",_xlfn.XLOOKUP(Tabla1[[#This Row],[Descripción]],Tabla10[Descripción],Tabla10[Unidad de Medida],"",0))</f>
        <v>unidad</v>
      </c>
      <c r="N249" s="295">
        <v>1</v>
      </c>
      <c r="O249" s="506">
        <f>IF(Tabla1[[#This Row],[Descripción]]="","",_xlfn.XLOOKUP(Tabla1[[#This Row],[Descripción]],Tabla10[Descripción],Tabla10[Precio Unitario],0))</f>
        <v>29393.8</v>
      </c>
      <c r="P249" s="506">
        <f>IF(Tabla1[[#This Row],[Cantidad de Insumos]]="","",Tabla1[[#This Row],[Precio Unitario]]*Tabla1[[#This Row],[Cantidad de Insumos]])</f>
        <v>29393.8</v>
      </c>
      <c r="Q249" s="506" t="str">
        <f>IF(Tabla1[[#This Row],[Descripción]]="","",_xlfn.XLOOKUP(Tabla1[[#This Row],[Descripción]],Tabla10[Descripción],Tabla10[CODIGO PRESUPUESTARIO],0))</f>
        <v>2.3.1.1.01</v>
      </c>
      <c r="R249" s="507"/>
    </row>
    <row r="250" spans="2:18" ht="41.4" x14ac:dyDescent="0.3">
      <c r="B250" s="190" t="e">
        <f>IF('Formulario PPGR3'!$G250="","",CONCATENATE('Formulario PPGR3'!$C250,".",'Formulario PPGR3'!$D250,".",'Formulario PPGR3'!$E250,".",'Formulario PPGR3'!$F250))</f>
        <v>#REF!</v>
      </c>
      <c r="C250" s="190" t="e">
        <f>IF('Formulario PPGR3'!$G250="","",'Formulario PPGR1'!#REF!)</f>
        <v>#REF!</v>
      </c>
      <c r="D250" s="190" t="e">
        <f>IF('Formulario PPGR3'!$G250="","",'Formulario PPGR1'!#REF!)</f>
        <v>#REF!</v>
      </c>
      <c r="E250" s="190" t="e">
        <f>IF('Formulario PPGR3'!$G250="","",'Formulario PPGR1'!#REF!)</f>
        <v>#REF!</v>
      </c>
      <c r="F250" s="190" t="e">
        <f>IF('Formulario PPGR3'!$G250="","",'Formulario PPGR1'!#REF!)</f>
        <v>#REF!</v>
      </c>
      <c r="G250" s="241" t="s">
        <v>774</v>
      </c>
      <c r="H250" s="503" t="str">
        <f>IF(Tabla1[[#This Row],[Código_Actividad]]="","",_xlfn.XLOOKUP(Tabla1[[#This Row],[Código_Actividad]],Tabla2[Código],Tabla2[Actividades Programables Presupuestables],"",0))</f>
        <v>Taller de capacitación sobre la metodología de estimación y programación de medicamentos e insumos de uso general del PNA y CEAS 2026</v>
      </c>
      <c r="I250" s="504">
        <f>IFERROR(VLOOKUP('Formulario PPGR3'!$G250,'Formulario PPGR2'!$H$9:$V$269,15,FALSE),"")</f>
        <v>1</v>
      </c>
      <c r="J250" s="509" t="s">
        <v>1052</v>
      </c>
      <c r="K250" s="507" t="str">
        <f>IF(Tabla1[[#This Row],[Insumos]]="","",_xlfn.XLOOKUP(Tabla1[[#This Row],[Insumos]],Tabla10[Insumo],Tabla10[InsumoAbrev],"",0))</f>
        <v>lsAlimentosyBebidas</v>
      </c>
      <c r="L250" s="508" t="s">
        <v>1058</v>
      </c>
      <c r="M250" s="505" t="str">
        <f>IF(Tabla1[[#This Row],[Descripción]]="","",_xlfn.XLOOKUP(Tabla1[[#This Row],[Descripción]],Tabla10[Descripción],Tabla10[Unidad de Medida],"",0))</f>
        <v>unidad</v>
      </c>
      <c r="N250" s="295">
        <v>1</v>
      </c>
      <c r="O250" s="506">
        <f>IF(Tabla1[[#This Row],[Descripción]]="","",_xlfn.XLOOKUP(Tabla1[[#This Row],[Descripción]],Tabla10[Descripción],Tabla10[Precio Unitario],0))</f>
        <v>61419</v>
      </c>
      <c r="P250" s="506">
        <f>IF(Tabla1[[#This Row],[Cantidad de Insumos]]="","",Tabla1[[#This Row],[Precio Unitario]]*Tabla1[[#This Row],[Cantidad de Insumos]])</f>
        <v>61419</v>
      </c>
      <c r="Q250" s="506" t="str">
        <f>IF(Tabla1[[#This Row],[Descripción]]="","",_xlfn.XLOOKUP(Tabla1[[#This Row],[Descripción]],Tabla10[Descripción],Tabla10[CODIGO PRESUPUESTARIO],0))</f>
        <v>2.3.1.1.01</v>
      </c>
      <c r="R250" s="507"/>
    </row>
    <row r="251" spans="2:18" ht="41.4" x14ac:dyDescent="0.3">
      <c r="B251" s="190" t="e">
        <f>IF('Formulario PPGR3'!$G251="","",CONCATENATE('Formulario PPGR3'!$C251,".",'Formulario PPGR3'!$D251,".",'Formulario PPGR3'!$E251,".",'Formulario PPGR3'!$F251))</f>
        <v>#REF!</v>
      </c>
      <c r="C251" s="190" t="e">
        <f>IF('Formulario PPGR3'!$G251="","",'Formulario PPGR1'!#REF!)</f>
        <v>#REF!</v>
      </c>
      <c r="D251" s="190" t="e">
        <f>IF('Formulario PPGR3'!$G251="","",'Formulario PPGR1'!#REF!)</f>
        <v>#REF!</v>
      </c>
      <c r="E251" s="190" t="e">
        <f>IF('Formulario PPGR3'!$G251="","",'Formulario PPGR1'!#REF!)</f>
        <v>#REF!</v>
      </c>
      <c r="F251" s="190" t="e">
        <f>IF('Formulario PPGR3'!$G251="","",'Formulario PPGR1'!#REF!)</f>
        <v>#REF!</v>
      </c>
      <c r="G251" s="241" t="s">
        <v>776</v>
      </c>
      <c r="H251" s="503" t="str">
        <f>IF(Tabla1[[#This Row],[Código_Actividad]]="","",_xlfn.XLOOKUP(Tabla1[[#This Row],[Código_Actividad]],Tabla2[Código],Tabla2[Actividades Programables Presupuestables],"",0))</f>
        <v>Taller para la consolidación de la programación de medicamentos e insumos de uso general de los CEAS para el 2026</v>
      </c>
      <c r="I251" s="504">
        <f>IFERROR(VLOOKUP('Formulario PPGR3'!$G251,'Formulario PPGR2'!$H$9:$V$269,15,FALSE),"")</f>
        <v>1</v>
      </c>
      <c r="J251" s="509" t="s">
        <v>1052</v>
      </c>
      <c r="K251" s="507" t="str">
        <f>IF(Tabla1[[#This Row],[Insumos]]="","",_xlfn.XLOOKUP(Tabla1[[#This Row],[Insumos]],Tabla10[Insumo],Tabla10[InsumoAbrev],"",0))</f>
        <v>lsAlimentosyBebidas</v>
      </c>
      <c r="L251" s="508" t="s">
        <v>1053</v>
      </c>
      <c r="M251" s="505" t="str">
        <f>IF(Tabla1[[#This Row],[Descripción]]="","",_xlfn.XLOOKUP(Tabla1[[#This Row],[Descripción]],Tabla10[Descripción],Tabla10[Unidad de Medida],"",0))</f>
        <v>unidad</v>
      </c>
      <c r="N251" s="295">
        <v>2</v>
      </c>
      <c r="O251" s="506">
        <f>IF(Tabla1[[#This Row],[Descripción]]="","",_xlfn.XLOOKUP(Tabla1[[#This Row],[Descripción]],Tabla10[Descripción],Tabla10[Precio Unitario],0))</f>
        <v>30975</v>
      </c>
      <c r="P251" s="506">
        <f>IF(Tabla1[[#This Row],[Cantidad de Insumos]]="","",Tabla1[[#This Row],[Precio Unitario]]*Tabla1[[#This Row],[Cantidad de Insumos]])</f>
        <v>61950</v>
      </c>
      <c r="Q251" s="506" t="str">
        <f>IF(Tabla1[[#This Row],[Descripción]]="","",_xlfn.XLOOKUP(Tabla1[[#This Row],[Descripción]],Tabla10[Descripción],Tabla10[CODIGO PRESUPUESTARIO],0))</f>
        <v>2.3.1.1.01</v>
      </c>
      <c r="R251" s="507"/>
    </row>
    <row r="252" spans="2:18" ht="41.4" x14ac:dyDescent="0.3">
      <c r="B252" s="190" t="e">
        <f>IF('Formulario PPGR3'!$G252="","",CONCATENATE('Formulario PPGR3'!$C252,".",'Formulario PPGR3'!$D252,".",'Formulario PPGR3'!$E252,".",'Formulario PPGR3'!$F252))</f>
        <v>#REF!</v>
      </c>
      <c r="C252" s="190" t="e">
        <f>IF('Formulario PPGR3'!$G252="","",'Formulario PPGR1'!#REF!)</f>
        <v>#REF!</v>
      </c>
      <c r="D252" s="190" t="e">
        <f>IF('Formulario PPGR3'!$G252="","",'Formulario PPGR1'!#REF!)</f>
        <v>#REF!</v>
      </c>
      <c r="E252" s="190" t="e">
        <f>IF('Formulario PPGR3'!$G252="","",'Formulario PPGR1'!#REF!)</f>
        <v>#REF!</v>
      </c>
      <c r="F252" s="190" t="e">
        <f>IF('Formulario PPGR3'!$G252="","",'Formulario PPGR1'!#REF!)</f>
        <v>#REF!</v>
      </c>
      <c r="G252" s="241" t="s">
        <v>783</v>
      </c>
      <c r="H252" s="503" t="str">
        <f>IF(Tabla1[[#This Row],[Código_Actividad]]="","",_xlfn.XLOOKUP(Tabla1[[#This Row],[Código_Actividad]],Tabla2[Código],Tabla2[Actividades Programables Presupuestables],"",0))</f>
        <v>Visita de supervisión de la gestión de suministro de los medicamentos de programas de Salud Colectiva (VIH, TB, PF) en EES seleccionados</v>
      </c>
      <c r="I252" s="504">
        <f>IFERROR(VLOOKUP('Formulario PPGR3'!$G252,'Formulario PPGR2'!$H$9:$V$269,15,FALSE),"")</f>
        <v>4</v>
      </c>
      <c r="J252" s="509" t="s">
        <v>1049</v>
      </c>
      <c r="K252" s="507" t="s">
        <v>1057</v>
      </c>
      <c r="L252" s="508" t="s">
        <v>1050</v>
      </c>
      <c r="M252" s="505" t="str">
        <f>IF(Tabla1[[#This Row],[Descripción]]="","",_xlfn.XLOOKUP(Tabla1[[#This Row],[Descripción]],Tabla10[Descripción],Tabla10[Unidad de Medida],"",0))</f>
        <v>Depósito</v>
      </c>
      <c r="N252" s="295">
        <v>12</v>
      </c>
      <c r="O252" s="506">
        <f>IF(Tabla1[[#This Row],[Descripción]]="","",_xlfn.XLOOKUP(Tabla1[[#This Row],[Descripción]],Tabla10[Descripción],Tabla10[Precio Unitario],0))</f>
        <v>1700</v>
      </c>
      <c r="P252" s="506">
        <f>IF(Tabla1[[#This Row],[Cantidad de Insumos]]="","",Tabla1[[#This Row],[Precio Unitario]]*Tabla1[[#This Row],[Cantidad de Insumos]])</f>
        <v>20400</v>
      </c>
      <c r="Q252" s="506" t="str">
        <f>IF(Tabla1[[#This Row],[Descripción]]="","",_xlfn.XLOOKUP(Tabla1[[#This Row],[Descripción]],Tabla10[Descripción],Tabla10[CODIGO PRESUPUESTARIO],0))</f>
        <v>2.2.3.1.01</v>
      </c>
      <c r="R252" s="507"/>
    </row>
    <row r="253" spans="2:18" ht="41.4" x14ac:dyDescent="0.3">
      <c r="B253" s="190" t="e">
        <f>IF('Formulario PPGR3'!$G253="","",CONCATENATE('Formulario PPGR3'!$C253,".",'Formulario PPGR3'!$D253,".",'Formulario PPGR3'!$E253,".",'Formulario PPGR3'!$F253))</f>
        <v>#REF!</v>
      </c>
      <c r="C253" s="190" t="e">
        <f>IF('Formulario PPGR3'!$G253="","",'Formulario PPGR1'!#REF!)</f>
        <v>#REF!</v>
      </c>
      <c r="D253" s="190" t="e">
        <f>IF('Formulario PPGR3'!$G253="","",'Formulario PPGR1'!#REF!)</f>
        <v>#REF!</v>
      </c>
      <c r="E253" s="190" t="e">
        <f>IF('Formulario PPGR3'!$G253="","",'Formulario PPGR1'!#REF!)</f>
        <v>#REF!</v>
      </c>
      <c r="F253" s="190" t="e">
        <f>IF('Formulario PPGR3'!$G253="","",'Formulario PPGR1'!#REF!)</f>
        <v>#REF!</v>
      </c>
      <c r="G253" s="241" t="s">
        <v>783</v>
      </c>
      <c r="H253" s="503" t="str">
        <f>IF(Tabla1[[#This Row],[Código_Actividad]]="","",_xlfn.XLOOKUP(Tabla1[[#This Row],[Código_Actividad]],Tabla2[Código],Tabla2[Actividades Programables Presupuestables],"",0))</f>
        <v>Visita de supervisión de la gestión de suministro de los medicamentos de programas de Salud Colectiva (VIH, TB, PF) en EES seleccionados</v>
      </c>
      <c r="I253" s="504">
        <f>IFERROR(VLOOKUP('Formulario PPGR3'!$G253,'Formulario PPGR2'!$H$9:$V$269,15,FALSE),"")</f>
        <v>4</v>
      </c>
      <c r="J253" s="509" t="s">
        <v>1049</v>
      </c>
      <c r="K253" s="507" t="s">
        <v>1057</v>
      </c>
      <c r="L253" s="508" t="s">
        <v>1051</v>
      </c>
      <c r="M253" s="505" t="str">
        <f>IF(Tabla1[[#This Row],[Descripción]]="","",_xlfn.XLOOKUP(Tabla1[[#This Row],[Descripción]],Tabla10[Descripción],Tabla10[Unidad de Medida],"",0))</f>
        <v>Depósito</v>
      </c>
      <c r="N253" s="295">
        <v>24</v>
      </c>
      <c r="O253" s="506">
        <f>IF(Tabla1[[#This Row],[Descripción]]="","",_xlfn.XLOOKUP(Tabla1[[#This Row],[Descripción]],Tabla10[Descripción],Tabla10[Precio Unitario],0))</f>
        <v>1900</v>
      </c>
      <c r="P253" s="506">
        <f>IF(Tabla1[[#This Row],[Cantidad de Insumos]]="","",Tabla1[[#This Row],[Precio Unitario]]*Tabla1[[#This Row],[Cantidad de Insumos]])</f>
        <v>45600</v>
      </c>
      <c r="Q253" s="506" t="str">
        <f>IF(Tabla1[[#This Row],[Descripción]]="","",_xlfn.XLOOKUP(Tabla1[[#This Row],[Descripción]],Tabla10[Descripción],Tabla10[CODIGO PRESUPUESTARIO],0))</f>
        <v>2.2.3.1.01</v>
      </c>
      <c r="R253" s="507"/>
    </row>
    <row r="254" spans="2:18" ht="41.4" x14ac:dyDescent="0.3">
      <c r="B254" s="190" t="e">
        <f>IF('Formulario PPGR3'!$G254="","",CONCATENATE('Formulario PPGR3'!$C254,".",'Formulario PPGR3'!$D254,".",'Formulario PPGR3'!$E254,".",'Formulario PPGR3'!$F254))</f>
        <v>#REF!</v>
      </c>
      <c r="C254" s="190" t="e">
        <f>IF('Formulario PPGR3'!$G254="","",'Formulario PPGR1'!#REF!)</f>
        <v>#REF!</v>
      </c>
      <c r="D254" s="190" t="e">
        <f>IF('Formulario PPGR3'!$G254="","",'Formulario PPGR1'!#REF!)</f>
        <v>#REF!</v>
      </c>
      <c r="E254" s="190" t="e">
        <f>IF('Formulario PPGR3'!$G254="","",'Formulario PPGR1'!#REF!)</f>
        <v>#REF!</v>
      </c>
      <c r="F254" s="190" t="e">
        <f>IF('Formulario PPGR3'!$G254="","",'Formulario PPGR1'!#REF!)</f>
        <v>#REF!</v>
      </c>
      <c r="G254" s="241" t="s">
        <v>783</v>
      </c>
      <c r="H254" s="503" t="str">
        <f>IF(Tabla1[[#This Row],[Código_Actividad]]="","",_xlfn.XLOOKUP(Tabla1[[#This Row],[Código_Actividad]],Tabla2[Código],Tabla2[Actividades Programables Presupuestables],"",0))</f>
        <v>Visita de supervisión de la gestión de suministro de los medicamentos de programas de Salud Colectiva (VIH, TB, PF) en EES seleccionados</v>
      </c>
      <c r="I254" s="504">
        <f>IFERROR(VLOOKUP('Formulario PPGR3'!$G254,'Formulario PPGR2'!$H$9:$V$269,15,FALSE),"")</f>
        <v>4</v>
      </c>
      <c r="J254" s="509" t="s">
        <v>1047</v>
      </c>
      <c r="K254" s="507" t="s">
        <v>1056</v>
      </c>
      <c r="L254" s="508" t="s">
        <v>1048</v>
      </c>
      <c r="M254" s="505" t="str">
        <f>IF(Tabla1[[#This Row],[Descripción]]="","",_xlfn.XLOOKUP(Tabla1[[#This Row],[Descripción]],Tabla10[Descripción],Tabla10[Unidad de Medida],"",0))</f>
        <v>galon</v>
      </c>
      <c r="N254" s="295">
        <v>80</v>
      </c>
      <c r="O254" s="506">
        <f>IF(Tabla1[[#This Row],[Descripción]]="","",_xlfn.XLOOKUP(Tabla1[[#This Row],[Descripción]],Tabla10[Descripción],Tabla10[Precio Unitario],0))</f>
        <v>240</v>
      </c>
      <c r="P254" s="506">
        <f>IF(Tabla1[[#This Row],[Cantidad de Insumos]]="","",Tabla1[[#This Row],[Precio Unitario]]*Tabla1[[#This Row],[Cantidad de Insumos]])</f>
        <v>19200</v>
      </c>
      <c r="Q254" s="506" t="str">
        <f>IF(Tabla1[[#This Row],[Descripción]]="","",_xlfn.XLOOKUP(Tabla1[[#This Row],[Descripción]],Tabla10[Descripción],Tabla10[CODIGO PRESUPUESTARIO],0))</f>
        <v>2.3.7.1.02</v>
      </c>
      <c r="R254" s="507"/>
    </row>
    <row r="255" spans="2:18" ht="41.4" x14ac:dyDescent="0.3">
      <c r="B255" s="190" t="e">
        <f>IF('Formulario PPGR3'!$G255="","",CONCATENATE('Formulario PPGR3'!$C255,".",'Formulario PPGR3'!$D255,".",'Formulario PPGR3'!$E255,".",'Formulario PPGR3'!$F255))</f>
        <v>#REF!</v>
      </c>
      <c r="C255" s="190" t="e">
        <f>IF('Formulario PPGR3'!$G255="","",'Formulario PPGR1'!#REF!)</f>
        <v>#REF!</v>
      </c>
      <c r="D255" s="190" t="e">
        <f>IF('Formulario PPGR3'!$G255="","",'Formulario PPGR1'!#REF!)</f>
        <v>#REF!</v>
      </c>
      <c r="E255" s="190" t="e">
        <f>IF('Formulario PPGR3'!$G255="","",'Formulario PPGR1'!#REF!)</f>
        <v>#REF!</v>
      </c>
      <c r="F255" s="190" t="e">
        <f>IF('Formulario PPGR3'!$G255="","",'Formulario PPGR1'!#REF!)</f>
        <v>#REF!</v>
      </c>
      <c r="G255" s="241" t="s">
        <v>785</v>
      </c>
      <c r="H255" s="503" t="str">
        <f>IF(Tabla1[[#This Row],[Código_Actividad]]="","",_xlfn.XLOOKUP(Tabla1[[#This Row],[Código_Actividad]],Tabla2[Código],Tabla2[Actividades Programables Presupuestables],"",0))</f>
        <v>Visita de supervisión del cumplimiento de los procedimientos operativos del SUGEMI en los CEAS y CPN seleccionados.</v>
      </c>
      <c r="I255" s="504">
        <f>IFERROR(VLOOKUP('Formulario PPGR3'!$G255,'Formulario PPGR2'!$H$9:$V$269,15,FALSE),"")</f>
        <v>4</v>
      </c>
      <c r="J255" s="509" t="s">
        <v>1049</v>
      </c>
      <c r="K255" s="507" t="s">
        <v>1057</v>
      </c>
      <c r="L255" s="508" t="s">
        <v>1050</v>
      </c>
      <c r="M255" s="505" t="str">
        <f>IF(Tabla1[[#This Row],[Descripción]]="","",_xlfn.XLOOKUP(Tabla1[[#This Row],[Descripción]],Tabla10[Descripción],Tabla10[Unidad de Medida],"",0))</f>
        <v>Depósito</v>
      </c>
      <c r="N255" s="295">
        <v>12</v>
      </c>
      <c r="O255" s="506">
        <f>IF(Tabla1[[#This Row],[Descripción]]="","",_xlfn.XLOOKUP(Tabla1[[#This Row],[Descripción]],Tabla10[Descripción],Tabla10[Precio Unitario],0))</f>
        <v>1700</v>
      </c>
      <c r="P255" s="506">
        <f>IF(Tabla1[[#This Row],[Cantidad de Insumos]]="","",Tabla1[[#This Row],[Precio Unitario]]*Tabla1[[#This Row],[Cantidad de Insumos]])</f>
        <v>20400</v>
      </c>
      <c r="Q255" s="506" t="str">
        <f>IF(Tabla1[[#This Row],[Descripción]]="","",_xlfn.XLOOKUP(Tabla1[[#This Row],[Descripción]],Tabla10[Descripción],Tabla10[CODIGO PRESUPUESTARIO],0))</f>
        <v>2.2.3.1.01</v>
      </c>
      <c r="R255" s="507"/>
    </row>
    <row r="256" spans="2:18" ht="41.4" x14ac:dyDescent="0.3">
      <c r="B256" s="190" t="e">
        <f>IF('Formulario PPGR3'!$G256="","",CONCATENATE('Formulario PPGR3'!$C256,".",'Formulario PPGR3'!$D256,".",'Formulario PPGR3'!$E256,".",'Formulario PPGR3'!$F256))</f>
        <v>#REF!</v>
      </c>
      <c r="C256" s="190" t="e">
        <f>IF('Formulario PPGR3'!$G256="","",'Formulario PPGR1'!#REF!)</f>
        <v>#REF!</v>
      </c>
      <c r="D256" s="190" t="e">
        <f>IF('Formulario PPGR3'!$G256="","",'Formulario PPGR1'!#REF!)</f>
        <v>#REF!</v>
      </c>
      <c r="E256" s="190" t="e">
        <f>IF('Formulario PPGR3'!$G256="","",'Formulario PPGR1'!#REF!)</f>
        <v>#REF!</v>
      </c>
      <c r="F256" s="190" t="e">
        <f>IF('Formulario PPGR3'!$G256="","",'Formulario PPGR1'!#REF!)</f>
        <v>#REF!</v>
      </c>
      <c r="G256" s="241" t="s">
        <v>785</v>
      </c>
      <c r="H256" s="503" t="str">
        <f>IF(Tabla1[[#This Row],[Código_Actividad]]="","",_xlfn.XLOOKUP(Tabla1[[#This Row],[Código_Actividad]],Tabla2[Código],Tabla2[Actividades Programables Presupuestables],"",0))</f>
        <v>Visita de supervisión del cumplimiento de los procedimientos operativos del SUGEMI en los CEAS y CPN seleccionados.</v>
      </c>
      <c r="I256" s="504">
        <f>IFERROR(VLOOKUP('Formulario PPGR3'!$G256,'Formulario PPGR2'!$H$9:$V$269,15,FALSE),"")</f>
        <v>4</v>
      </c>
      <c r="J256" s="509" t="s">
        <v>1049</v>
      </c>
      <c r="K256" s="507" t="s">
        <v>1057</v>
      </c>
      <c r="L256" s="508" t="s">
        <v>1051</v>
      </c>
      <c r="M256" s="505" t="str">
        <f>IF(Tabla1[[#This Row],[Descripción]]="","",_xlfn.XLOOKUP(Tabla1[[#This Row],[Descripción]],Tabla10[Descripción],Tabla10[Unidad de Medida],"",0))</f>
        <v>Depósito</v>
      </c>
      <c r="N256" s="295">
        <v>24</v>
      </c>
      <c r="O256" s="506">
        <f>IF(Tabla1[[#This Row],[Descripción]]="","",_xlfn.XLOOKUP(Tabla1[[#This Row],[Descripción]],Tabla10[Descripción],Tabla10[Precio Unitario],0))</f>
        <v>1900</v>
      </c>
      <c r="P256" s="506">
        <f>IF(Tabla1[[#This Row],[Cantidad de Insumos]]="","",Tabla1[[#This Row],[Precio Unitario]]*Tabla1[[#This Row],[Cantidad de Insumos]])</f>
        <v>45600</v>
      </c>
      <c r="Q256" s="506" t="str">
        <f>IF(Tabla1[[#This Row],[Descripción]]="","",_xlfn.XLOOKUP(Tabla1[[#This Row],[Descripción]],Tabla10[Descripción],Tabla10[CODIGO PRESUPUESTARIO],0))</f>
        <v>2.2.3.1.01</v>
      </c>
      <c r="R256" s="507"/>
    </row>
    <row r="257" spans="2:18" ht="41.4" x14ac:dyDescent="0.3">
      <c r="B257" s="190" t="e">
        <f>IF('Formulario PPGR3'!$G257="","",CONCATENATE('Formulario PPGR3'!$C257,".",'Formulario PPGR3'!$D257,".",'Formulario PPGR3'!$E257,".",'Formulario PPGR3'!$F257))</f>
        <v>#REF!</v>
      </c>
      <c r="C257" s="190" t="e">
        <f>IF('Formulario PPGR3'!$G257="","",'Formulario PPGR1'!#REF!)</f>
        <v>#REF!</v>
      </c>
      <c r="D257" s="190" t="e">
        <f>IF('Formulario PPGR3'!$G257="","",'Formulario PPGR1'!#REF!)</f>
        <v>#REF!</v>
      </c>
      <c r="E257" s="190" t="e">
        <f>IF('Formulario PPGR3'!$G257="","",'Formulario PPGR1'!#REF!)</f>
        <v>#REF!</v>
      </c>
      <c r="F257" s="190" t="e">
        <f>IF('Formulario PPGR3'!$G257="","",'Formulario PPGR1'!#REF!)</f>
        <v>#REF!</v>
      </c>
      <c r="G257" s="241" t="s">
        <v>785</v>
      </c>
      <c r="H257" s="503" t="str">
        <f>IF(Tabla1[[#This Row],[Código_Actividad]]="","",_xlfn.XLOOKUP(Tabla1[[#This Row],[Código_Actividad]],Tabla2[Código],Tabla2[Actividades Programables Presupuestables],"",0))</f>
        <v>Visita de supervisión del cumplimiento de los procedimientos operativos del SUGEMI en los CEAS y CPN seleccionados.</v>
      </c>
      <c r="I257" s="504">
        <f>IFERROR(VLOOKUP('Formulario PPGR3'!$G257,'Formulario PPGR2'!$H$9:$V$269,15,FALSE),"")</f>
        <v>4</v>
      </c>
      <c r="J257" s="509" t="s">
        <v>1047</v>
      </c>
      <c r="K257" s="507" t="s">
        <v>1056</v>
      </c>
      <c r="L257" s="508" t="s">
        <v>1048</v>
      </c>
      <c r="M257" s="505" t="str">
        <f>IF(Tabla1[[#This Row],[Descripción]]="","",_xlfn.XLOOKUP(Tabla1[[#This Row],[Descripción]],Tabla10[Descripción],Tabla10[Unidad de Medida],"",0))</f>
        <v>galon</v>
      </c>
      <c r="N257" s="295">
        <v>100</v>
      </c>
      <c r="O257" s="506">
        <f>IF(Tabla1[[#This Row],[Descripción]]="","",_xlfn.XLOOKUP(Tabla1[[#This Row],[Descripción]],Tabla10[Descripción],Tabla10[Precio Unitario],0))</f>
        <v>240</v>
      </c>
      <c r="P257" s="506">
        <f>IF(Tabla1[[#This Row],[Cantidad de Insumos]]="","",Tabla1[[#This Row],[Precio Unitario]]*Tabla1[[#This Row],[Cantidad de Insumos]])</f>
        <v>24000</v>
      </c>
      <c r="Q257" s="506" t="str">
        <f>IF(Tabla1[[#This Row],[Descripción]]="","",_xlfn.XLOOKUP(Tabla1[[#This Row],[Descripción]],Tabla10[Descripción],Tabla10[CODIGO PRESUPUESTARIO],0))</f>
        <v>2.3.7.1.02</v>
      </c>
      <c r="R257" s="507"/>
    </row>
    <row r="258" spans="2:18" ht="41.4" x14ac:dyDescent="0.3">
      <c r="B258" s="190" t="e">
        <f>IF('Formulario PPGR3'!$G258="","",CONCATENATE('Formulario PPGR3'!$C258,".",'Formulario PPGR3'!$D258,".",'Formulario PPGR3'!$E258,".",'Formulario PPGR3'!$F258))</f>
        <v>#REF!</v>
      </c>
      <c r="C258" s="190" t="e">
        <f>IF('Formulario PPGR3'!$G258="","",'Formulario PPGR1'!#REF!)</f>
        <v>#REF!</v>
      </c>
      <c r="D258" s="190" t="e">
        <f>IF('Formulario PPGR3'!$G258="","",'Formulario PPGR1'!#REF!)</f>
        <v>#REF!</v>
      </c>
      <c r="E258" s="190" t="e">
        <f>IF('Formulario PPGR3'!$G258="","",'Formulario PPGR1'!#REF!)</f>
        <v>#REF!</v>
      </c>
      <c r="F258" s="190" t="e">
        <f>IF('Formulario PPGR3'!$G258="","",'Formulario PPGR1'!#REF!)</f>
        <v>#REF!</v>
      </c>
      <c r="G258" s="241" t="s">
        <v>791</v>
      </c>
      <c r="H258" s="503" t="str">
        <f>IF(Tabla1[[#This Row],[Código_Actividad]]="","",_xlfn.XLOOKUP(Tabla1[[#This Row],[Código_Actividad]],Tabla2[Código],Tabla2[Actividades Programables Presupuestables],"",0))</f>
        <v>Reunión CFT Regional  y promoción del uso racional de los medicamentos</v>
      </c>
      <c r="I258" s="504">
        <f>IFERROR(VLOOKUP('Formulario PPGR3'!$G258,'Formulario PPGR2'!$H$9:$V$269,15,FALSE),"")</f>
        <v>4</v>
      </c>
      <c r="J258" s="509" t="s">
        <v>1052</v>
      </c>
      <c r="K258" s="507" t="str">
        <f>IF(Tabla1[[#This Row],[Insumos]]="","",_xlfn.XLOOKUP(Tabla1[[#This Row],[Insumos]],Tabla10[Insumo],Tabla10[InsumoAbrev],"",0))</f>
        <v>lsAlimentosyBebidas</v>
      </c>
      <c r="L258" s="508" t="s">
        <v>1071</v>
      </c>
      <c r="M258" s="505" t="str">
        <f>IF(Tabla1[[#This Row],[Descripción]]="","",_xlfn.XLOOKUP(Tabla1[[#This Row],[Descripción]],Tabla10[Descripción],Tabla10[Unidad de Medida],"",0))</f>
        <v>unidad</v>
      </c>
      <c r="N258" s="295">
        <v>4</v>
      </c>
      <c r="O258" s="506">
        <f>IF(Tabla1[[#This Row],[Descripción]]="","",_xlfn.XLOOKUP(Tabla1[[#This Row],[Descripción]],Tabla10[Descripción],Tabla10[Precio Unitario],0))</f>
        <v>9410.5</v>
      </c>
      <c r="P258" s="506">
        <f>IF(Tabla1[[#This Row],[Cantidad de Insumos]]="","",Tabla1[[#This Row],[Precio Unitario]]*Tabla1[[#This Row],[Cantidad de Insumos]])</f>
        <v>37642</v>
      </c>
      <c r="Q258" s="506" t="str">
        <f>IF(Tabla1[[#This Row],[Descripción]]="","",_xlfn.XLOOKUP(Tabla1[[#This Row],[Descripción]],Tabla10[Descripción],Tabla10[CODIGO PRESUPUESTARIO],0))</f>
        <v>2.3.1.1.01</v>
      </c>
      <c r="R258" s="507"/>
    </row>
    <row r="259" spans="2:18" ht="41.4" x14ac:dyDescent="0.3">
      <c r="B259" s="190" t="e">
        <f>IF('Formulario PPGR3'!$G259="","",CONCATENATE('Formulario PPGR3'!$C259,".",'Formulario PPGR3'!$D259,".",'Formulario PPGR3'!$E259,".",'Formulario PPGR3'!$F259))</f>
        <v>#REF!</v>
      </c>
      <c r="C259" s="190" t="e">
        <f>IF('Formulario PPGR3'!$G259="","",'Formulario PPGR1'!#REF!)</f>
        <v>#REF!</v>
      </c>
      <c r="D259" s="190" t="e">
        <f>IF('Formulario PPGR3'!$G259="","",'Formulario PPGR1'!#REF!)</f>
        <v>#REF!</v>
      </c>
      <c r="E259" s="190" t="e">
        <f>IF('Formulario PPGR3'!$G259="","",'Formulario PPGR1'!#REF!)</f>
        <v>#REF!</v>
      </c>
      <c r="F259" s="190" t="e">
        <f>IF('Formulario PPGR3'!$G259="","",'Formulario PPGR1'!#REF!)</f>
        <v>#REF!</v>
      </c>
      <c r="G259" s="241" t="s">
        <v>793</v>
      </c>
      <c r="H259" s="503" t="str">
        <f>IF(Tabla1[[#This Row],[Código_Actividad]]="","",_xlfn.XLOOKUP(Tabla1[[#This Row],[Código_Actividad]],Tabla2[Código],Tabla2[Actividades Programables Presupuestables],"",0))</f>
        <v>Taller de capacitación en la Gestión de Suministro de los Programas de Salud Colectiva (VIH, TB, PF) a los EES</v>
      </c>
      <c r="I259" s="504">
        <f>IFERROR(VLOOKUP('Formulario PPGR3'!$G259,'Formulario PPGR2'!$H$9:$V$269,15,FALSE),"")</f>
        <v>3</v>
      </c>
      <c r="J259" s="509" t="s">
        <v>1052</v>
      </c>
      <c r="K259" s="507" t="str">
        <f>IF(Tabla1[[#This Row],[Insumos]]="","",_xlfn.XLOOKUP(Tabla1[[#This Row],[Insumos]],Tabla10[Insumo],Tabla10[InsumoAbrev],"",0))</f>
        <v>lsAlimentosyBebidas</v>
      </c>
      <c r="L259" s="508" t="s">
        <v>1068</v>
      </c>
      <c r="M259" s="505" t="str">
        <f>IF(Tabla1[[#This Row],[Descripción]]="","",_xlfn.XLOOKUP(Tabla1[[#This Row],[Descripción]],Tabla10[Descripción],Tabla10[Unidad de Medida],"",0))</f>
        <v>unidad</v>
      </c>
      <c r="N259" s="295">
        <v>3</v>
      </c>
      <c r="O259" s="506">
        <f>IF(Tabla1[[#This Row],[Descripción]]="","",_xlfn.XLOOKUP(Tabla1[[#This Row],[Descripción]],Tabla10[Descripción],Tabla10[Precio Unitario],0))</f>
        <v>10133.5</v>
      </c>
      <c r="P259" s="506">
        <f>IF(Tabla1[[#This Row],[Cantidad de Insumos]]="","",Tabla1[[#This Row],[Precio Unitario]]*Tabla1[[#This Row],[Cantidad de Insumos]])</f>
        <v>30400.5</v>
      </c>
      <c r="Q259" s="506" t="str">
        <f>IF(Tabla1[[#This Row],[Descripción]]="","",_xlfn.XLOOKUP(Tabla1[[#This Row],[Descripción]],Tabla10[Descripción],Tabla10[CODIGO PRESUPUESTARIO],0))</f>
        <v>2.3.1.1.01</v>
      </c>
      <c r="R259" s="507"/>
    </row>
    <row r="260" spans="2:18" ht="41.4" x14ac:dyDescent="0.3">
      <c r="B260" s="190" t="e">
        <f>IF('Formulario PPGR3'!$G260="","",CONCATENATE('Formulario PPGR3'!$C260,".",'Formulario PPGR3'!$D260,".",'Formulario PPGR3'!$E260,".",'Formulario PPGR3'!$F260))</f>
        <v>#REF!</v>
      </c>
      <c r="C260" s="190" t="e">
        <f>IF('Formulario PPGR3'!$G260="","",'Formulario PPGR1'!#REF!)</f>
        <v>#REF!</v>
      </c>
      <c r="D260" s="190" t="e">
        <f>IF('Formulario PPGR3'!$G260="","",'Formulario PPGR1'!#REF!)</f>
        <v>#REF!</v>
      </c>
      <c r="E260" s="190" t="e">
        <f>IF('Formulario PPGR3'!$G260="","",'Formulario PPGR1'!#REF!)</f>
        <v>#REF!</v>
      </c>
      <c r="F260" s="190" t="e">
        <f>IF('Formulario PPGR3'!$G260="","",'Formulario PPGR1'!#REF!)</f>
        <v>#REF!</v>
      </c>
      <c r="G260" s="241" t="s">
        <v>793</v>
      </c>
      <c r="H260" s="503" t="str">
        <f>IF(Tabla1[[#This Row],[Código_Actividad]]="","",_xlfn.XLOOKUP(Tabla1[[#This Row],[Código_Actividad]],Tabla2[Código],Tabla2[Actividades Programables Presupuestables],"",0))</f>
        <v>Taller de capacitación en la Gestión de Suministro de los Programas de Salud Colectiva (VIH, TB, PF) a los EES</v>
      </c>
      <c r="I260" s="504">
        <f>IFERROR(VLOOKUP('Formulario PPGR3'!$G260,'Formulario PPGR2'!$H$9:$V$269,15,FALSE),"")</f>
        <v>3</v>
      </c>
      <c r="J260" s="509" t="s">
        <v>1052</v>
      </c>
      <c r="K260" s="507" t="str">
        <f>IF(Tabla1[[#This Row],[Insumos]]="","",_xlfn.XLOOKUP(Tabla1[[#This Row],[Insumos]],Tabla10[Insumo],Tabla10[InsumoAbrev],"",0))</f>
        <v>lsAlimentosyBebidas</v>
      </c>
      <c r="L260" s="508" t="s">
        <v>1063</v>
      </c>
      <c r="M260" s="505" t="str">
        <f>IF(Tabla1[[#This Row],[Descripción]]="","",_xlfn.XLOOKUP(Tabla1[[#This Row],[Descripción]],Tabla10[Descripción],Tabla10[Unidad de Medida],"",0))</f>
        <v>unidad</v>
      </c>
      <c r="N260" s="295">
        <v>3</v>
      </c>
      <c r="O260" s="506">
        <f>IF(Tabla1[[#This Row],[Descripción]]="","",_xlfn.XLOOKUP(Tabla1[[#This Row],[Descripción]],Tabla10[Descripción],Tabla10[Precio Unitario],0))</f>
        <v>12537.5</v>
      </c>
      <c r="P260" s="506">
        <f>IF(Tabla1[[#This Row],[Cantidad de Insumos]]="","",Tabla1[[#This Row],[Precio Unitario]]*Tabla1[[#This Row],[Cantidad de Insumos]])</f>
        <v>37612.5</v>
      </c>
      <c r="Q260" s="506" t="str">
        <f>IF(Tabla1[[#This Row],[Descripción]]="","",_xlfn.XLOOKUP(Tabla1[[#This Row],[Descripción]],Tabla10[Descripción],Tabla10[CODIGO PRESUPUESTARIO],0))</f>
        <v>2.3.1.1.01</v>
      </c>
      <c r="R260" s="507"/>
    </row>
    <row r="261" spans="2:18" ht="27.6" x14ac:dyDescent="0.3">
      <c r="B261" s="190" t="e">
        <f>IF('Formulario PPGR3'!$G261="","",CONCATENATE('Formulario PPGR3'!$C261,".",'Formulario PPGR3'!$D261,".",'Formulario PPGR3'!$E261,".",'Formulario PPGR3'!$F261))</f>
        <v>#REF!</v>
      </c>
      <c r="C261" s="190" t="e">
        <f>IF('Formulario PPGR3'!$G261="","",'Formulario PPGR1'!#REF!)</f>
        <v>#REF!</v>
      </c>
      <c r="D261" s="190" t="e">
        <f>IF('Formulario PPGR3'!$G261="","",'Formulario PPGR1'!#REF!)</f>
        <v>#REF!</v>
      </c>
      <c r="E261" s="190" t="e">
        <f>IF('Formulario PPGR3'!$G261="","",'Formulario PPGR1'!#REF!)</f>
        <v>#REF!</v>
      </c>
      <c r="F261" s="190" t="e">
        <f>IF('Formulario PPGR3'!$G261="","",'Formulario PPGR1'!#REF!)</f>
        <v>#REF!</v>
      </c>
      <c r="G261" s="241" t="s">
        <v>795</v>
      </c>
      <c r="H261" s="503" t="str">
        <f>IF(Tabla1[[#This Row],[Código_Actividad]]="","",_xlfn.XLOOKUP(Tabla1[[#This Row],[Código_Actividad]],Tabla2[Código],Tabla2[Actividades Programables Presupuestables],"",0))</f>
        <v>Supervisión capacitante para validar el uso y funcionamiento del SALMI en los EES priorizados</v>
      </c>
      <c r="I261" s="504">
        <f>IFERROR(VLOOKUP('Formulario PPGR3'!$G261,'Formulario PPGR2'!$H$9:$V$269,15,FALSE),"")</f>
        <v>4</v>
      </c>
      <c r="J261" s="509" t="s">
        <v>1049</v>
      </c>
      <c r="K261" s="507" t="s">
        <v>1057</v>
      </c>
      <c r="L261" s="508" t="s">
        <v>1050</v>
      </c>
      <c r="M261" s="505" t="str">
        <f>IF(Tabla1[[#This Row],[Descripción]]="","",_xlfn.XLOOKUP(Tabla1[[#This Row],[Descripción]],Tabla10[Descripción],Tabla10[Unidad de Medida],"",0))</f>
        <v>Depósito</v>
      </c>
      <c r="N261" s="295">
        <v>12</v>
      </c>
      <c r="O261" s="506">
        <f>IF(Tabla1[[#This Row],[Descripción]]="","",_xlfn.XLOOKUP(Tabla1[[#This Row],[Descripción]],Tabla10[Descripción],Tabla10[Precio Unitario],0))</f>
        <v>1700</v>
      </c>
      <c r="P261" s="506">
        <f>IF(Tabla1[[#This Row],[Cantidad de Insumos]]="","",Tabla1[[#This Row],[Precio Unitario]]*Tabla1[[#This Row],[Cantidad de Insumos]])</f>
        <v>20400</v>
      </c>
      <c r="Q261" s="506" t="str">
        <f>IF(Tabla1[[#This Row],[Descripción]]="","",_xlfn.XLOOKUP(Tabla1[[#This Row],[Descripción]],Tabla10[Descripción],Tabla10[CODIGO PRESUPUESTARIO],0))</f>
        <v>2.2.3.1.01</v>
      </c>
      <c r="R261" s="507"/>
    </row>
    <row r="262" spans="2:18" ht="27.6" x14ac:dyDescent="0.3">
      <c r="B262" s="190" t="e">
        <f>IF('Formulario PPGR3'!$G262="","",CONCATENATE('Formulario PPGR3'!$C262,".",'Formulario PPGR3'!$D262,".",'Formulario PPGR3'!$E262,".",'Formulario PPGR3'!$F262))</f>
        <v>#REF!</v>
      </c>
      <c r="C262" s="190" t="e">
        <f>IF('Formulario PPGR3'!$G262="","",'Formulario PPGR1'!#REF!)</f>
        <v>#REF!</v>
      </c>
      <c r="D262" s="190" t="e">
        <f>IF('Formulario PPGR3'!$G262="","",'Formulario PPGR1'!#REF!)</f>
        <v>#REF!</v>
      </c>
      <c r="E262" s="190" t="e">
        <f>IF('Formulario PPGR3'!$G262="","",'Formulario PPGR1'!#REF!)</f>
        <v>#REF!</v>
      </c>
      <c r="F262" s="190" t="e">
        <f>IF('Formulario PPGR3'!$G262="","",'Formulario PPGR1'!#REF!)</f>
        <v>#REF!</v>
      </c>
      <c r="G262" s="241" t="s">
        <v>795</v>
      </c>
      <c r="H262" s="503" t="str">
        <f>IF(Tabla1[[#This Row],[Código_Actividad]]="","",_xlfn.XLOOKUP(Tabla1[[#This Row],[Código_Actividad]],Tabla2[Código],Tabla2[Actividades Programables Presupuestables],"",0))</f>
        <v>Supervisión capacitante para validar el uso y funcionamiento del SALMI en los EES priorizados</v>
      </c>
      <c r="I262" s="504">
        <f>IFERROR(VLOOKUP('Formulario PPGR3'!$G262,'Formulario PPGR2'!$H$9:$V$269,15,FALSE),"")</f>
        <v>4</v>
      </c>
      <c r="J262" s="509" t="s">
        <v>1049</v>
      </c>
      <c r="K262" s="507" t="s">
        <v>1057</v>
      </c>
      <c r="L262" s="508" t="s">
        <v>1051</v>
      </c>
      <c r="M262" s="505" t="str">
        <f>IF(Tabla1[[#This Row],[Descripción]]="","",_xlfn.XLOOKUP(Tabla1[[#This Row],[Descripción]],Tabla10[Descripción],Tabla10[Unidad de Medida],"",0))</f>
        <v>Depósito</v>
      </c>
      <c r="N262" s="295">
        <v>24</v>
      </c>
      <c r="O262" s="506">
        <f>IF(Tabla1[[#This Row],[Descripción]]="","",_xlfn.XLOOKUP(Tabla1[[#This Row],[Descripción]],Tabla10[Descripción],Tabla10[Precio Unitario],0))</f>
        <v>1900</v>
      </c>
      <c r="P262" s="506">
        <f>IF(Tabla1[[#This Row],[Cantidad de Insumos]]="","",Tabla1[[#This Row],[Precio Unitario]]*Tabla1[[#This Row],[Cantidad de Insumos]])</f>
        <v>45600</v>
      </c>
      <c r="Q262" s="506" t="str">
        <f>IF(Tabla1[[#This Row],[Descripción]]="","",_xlfn.XLOOKUP(Tabla1[[#This Row],[Descripción]],Tabla10[Descripción],Tabla10[CODIGO PRESUPUESTARIO],0))</f>
        <v>2.2.3.1.01</v>
      </c>
      <c r="R262" s="507"/>
    </row>
    <row r="263" spans="2:18" ht="27.6" x14ac:dyDescent="0.3">
      <c r="B263" s="190" t="e">
        <f>IF('Formulario PPGR3'!$G263="","",CONCATENATE('Formulario PPGR3'!$C263,".",'Formulario PPGR3'!$D263,".",'Formulario PPGR3'!$E263,".",'Formulario PPGR3'!$F263))</f>
        <v>#REF!</v>
      </c>
      <c r="C263" s="190" t="e">
        <f>IF('Formulario PPGR3'!$G263="","",'Formulario PPGR1'!#REF!)</f>
        <v>#REF!</v>
      </c>
      <c r="D263" s="190" t="e">
        <f>IF('Formulario PPGR3'!$G263="","",'Formulario PPGR1'!#REF!)</f>
        <v>#REF!</v>
      </c>
      <c r="E263" s="190" t="e">
        <f>IF('Formulario PPGR3'!$G263="","",'Formulario PPGR1'!#REF!)</f>
        <v>#REF!</v>
      </c>
      <c r="F263" s="190" t="e">
        <f>IF('Formulario PPGR3'!$G263="","",'Formulario PPGR1'!#REF!)</f>
        <v>#REF!</v>
      </c>
      <c r="G263" s="241" t="s">
        <v>795</v>
      </c>
      <c r="H263" s="503" t="str">
        <f>IF(Tabla1[[#This Row],[Código_Actividad]]="","",_xlfn.XLOOKUP(Tabla1[[#This Row],[Código_Actividad]],Tabla2[Código],Tabla2[Actividades Programables Presupuestables],"",0))</f>
        <v>Supervisión capacitante para validar el uso y funcionamiento del SALMI en los EES priorizados</v>
      </c>
      <c r="I263" s="504">
        <f>IFERROR(VLOOKUP('Formulario PPGR3'!$G263,'Formulario PPGR2'!$H$9:$V$269,15,FALSE),"")</f>
        <v>4</v>
      </c>
      <c r="J263" s="509" t="s">
        <v>1047</v>
      </c>
      <c r="K263" s="507" t="s">
        <v>1056</v>
      </c>
      <c r="L263" s="508" t="s">
        <v>1048</v>
      </c>
      <c r="M263" s="505" t="str">
        <f>IF(Tabla1[[#This Row],[Descripción]]="","",_xlfn.XLOOKUP(Tabla1[[#This Row],[Descripción]],Tabla10[Descripción],Tabla10[Unidad de Medida],"",0))</f>
        <v>galon</v>
      </c>
      <c r="N263" s="295">
        <v>100</v>
      </c>
      <c r="O263" s="506">
        <f>IF(Tabla1[[#This Row],[Descripción]]="","",_xlfn.XLOOKUP(Tabla1[[#This Row],[Descripción]],Tabla10[Descripción],Tabla10[Precio Unitario],0))</f>
        <v>240</v>
      </c>
      <c r="P263" s="506">
        <f>IF(Tabla1[[#This Row],[Cantidad de Insumos]]="","",Tabla1[[#This Row],[Precio Unitario]]*Tabla1[[#This Row],[Cantidad de Insumos]])</f>
        <v>24000</v>
      </c>
      <c r="Q263" s="506" t="str">
        <f>IF(Tabla1[[#This Row],[Descripción]]="","",_xlfn.XLOOKUP(Tabla1[[#This Row],[Descripción]],Tabla10[Descripción],Tabla10[CODIGO PRESUPUESTARIO],0))</f>
        <v>2.3.7.1.02</v>
      </c>
      <c r="R263" s="507"/>
    </row>
    <row r="264" spans="2:18" ht="41.4" x14ac:dyDescent="0.3">
      <c r="B264" s="190" t="e">
        <f>IF('Formulario PPGR3'!$G264="","",CONCATENATE('Formulario PPGR3'!$C264,".",'Formulario PPGR3'!$D264,".",'Formulario PPGR3'!$E264,".",'Formulario PPGR3'!$F264))</f>
        <v>#REF!</v>
      </c>
      <c r="C264" s="190" t="e">
        <f>IF('Formulario PPGR3'!$G264="","",'Formulario PPGR1'!#REF!)</f>
        <v>#REF!</v>
      </c>
      <c r="D264" s="190" t="e">
        <f>IF('Formulario PPGR3'!$G264="","",'Formulario PPGR1'!#REF!)</f>
        <v>#REF!</v>
      </c>
      <c r="E264" s="190" t="e">
        <f>IF('Formulario PPGR3'!$G264="","",'Formulario PPGR1'!#REF!)</f>
        <v>#REF!</v>
      </c>
      <c r="F264" s="190" t="e">
        <f>IF('Formulario PPGR3'!$G264="","",'Formulario PPGR1'!#REF!)</f>
        <v>#REF!</v>
      </c>
      <c r="G264" s="241" t="s">
        <v>665</v>
      </c>
      <c r="H264" s="503" t="str">
        <f>IF(Tabla1[[#This Row],[Código_Actividad]]="","",_xlfn.XLOOKUP(Tabla1[[#This Row],[Código_Actividad]],Tabla2[Código],Tabla2[Actividades Programables Presupuestables],"",0))</f>
        <v>Mesa de socialización para el diseño de estrategias de defensa y posible solución de los casos legales y judiciales</v>
      </c>
      <c r="I264" s="504">
        <f>IFERROR(VLOOKUP('Formulario PPGR3'!$G264,'Formulario PPGR2'!$H$9:$V$269,15,FALSE),"")</f>
        <v>4</v>
      </c>
      <c r="J264" s="509" t="s">
        <v>1052</v>
      </c>
      <c r="K264" s="507" t="str">
        <f>IF(Tabla1[[#This Row],[Insumos]]="","",_xlfn.XLOOKUP(Tabla1[[#This Row],[Insumos]],Tabla10[Insumo],Tabla10[InsumoAbrev],"",0))</f>
        <v>lsAlimentosyBebidas</v>
      </c>
      <c r="L264" s="508" t="s">
        <v>1063</v>
      </c>
      <c r="M264" s="505" t="str">
        <f>IF(Tabla1[[#This Row],[Descripción]]="","",_xlfn.XLOOKUP(Tabla1[[#This Row],[Descripción]],Tabla10[Descripción],Tabla10[Unidad de Medida],"",0))</f>
        <v>unidad</v>
      </c>
      <c r="N264" s="295">
        <v>4</v>
      </c>
      <c r="O264" s="506">
        <f>IF(Tabla1[[#This Row],[Descripción]]="","",_xlfn.XLOOKUP(Tabla1[[#This Row],[Descripción]],Tabla10[Descripción],Tabla10[Precio Unitario],0))</f>
        <v>12537.5</v>
      </c>
      <c r="P264" s="506">
        <f>IF(Tabla1[[#This Row],[Cantidad de Insumos]]="","",Tabla1[[#This Row],[Precio Unitario]]*Tabla1[[#This Row],[Cantidad de Insumos]])</f>
        <v>50150</v>
      </c>
      <c r="Q264" s="506" t="str">
        <f>IF(Tabla1[[#This Row],[Descripción]]="","",_xlfn.XLOOKUP(Tabla1[[#This Row],[Descripción]],Tabla10[Descripción],Tabla10[CODIGO PRESUPUESTARIO],0))</f>
        <v>2.3.1.1.01</v>
      </c>
      <c r="R264" s="507"/>
    </row>
    <row r="265" spans="2:18" ht="27.6" x14ac:dyDescent="0.3">
      <c r="B265" s="190" t="e">
        <f>IF('Formulario PPGR3'!$G265="","",CONCATENATE('Formulario PPGR3'!$C265,".",'Formulario PPGR3'!$D265,".",'Formulario PPGR3'!$E265,".",'Formulario PPGR3'!$F265))</f>
        <v>#REF!</v>
      </c>
      <c r="C265" s="190" t="e">
        <f>IF('Formulario PPGR3'!$G265="","",'Formulario PPGR1'!#REF!)</f>
        <v>#REF!</v>
      </c>
      <c r="D265" s="190" t="e">
        <f>IF('Formulario PPGR3'!$G265="","",'Formulario PPGR1'!#REF!)</f>
        <v>#REF!</v>
      </c>
      <c r="E265" s="190" t="e">
        <f>IF('Formulario PPGR3'!$G265="","",'Formulario PPGR1'!#REF!)</f>
        <v>#REF!</v>
      </c>
      <c r="F265" s="190" t="e">
        <f>IF('Formulario PPGR3'!$G265="","",'Formulario PPGR1'!#REF!)</f>
        <v>#REF!</v>
      </c>
      <c r="G265" s="241" t="s">
        <v>378</v>
      </c>
      <c r="H265" s="503" t="str">
        <f>IF(Tabla1[[#This Row],[Código_Actividad]]="","",_xlfn.XLOOKUP(Tabla1[[#This Row],[Código_Actividad]],Tabla2[Código],Tabla2[Actividades Programables Presupuestables],"",0))</f>
        <v>Auditoría de cumplimiento del manual de administración de bienes en los  EESS</v>
      </c>
      <c r="I265" s="504">
        <f>IFERROR(VLOOKUP('Formulario PPGR3'!$G265,'Formulario PPGR2'!$H$9:$V$269,15,FALSE),"")</f>
        <v>2</v>
      </c>
      <c r="J265" s="509" t="s">
        <v>1049</v>
      </c>
      <c r="K265" s="507" t="s">
        <v>1057</v>
      </c>
      <c r="L265" s="508" t="s">
        <v>1050</v>
      </c>
      <c r="M265" s="505" t="str">
        <f>IF(Tabla1[[#This Row],[Descripción]]="","",_xlfn.XLOOKUP(Tabla1[[#This Row],[Descripción]],Tabla10[Descripción],Tabla10[Unidad de Medida],"",0))</f>
        <v>Depósito</v>
      </c>
      <c r="N265" s="295">
        <v>10</v>
      </c>
      <c r="O265" s="506">
        <f>IF(Tabla1[[#This Row],[Descripción]]="","",_xlfn.XLOOKUP(Tabla1[[#This Row],[Descripción]],Tabla10[Descripción],Tabla10[Precio Unitario],0))</f>
        <v>1700</v>
      </c>
      <c r="P265" s="506">
        <f>IF(Tabla1[[#This Row],[Cantidad de Insumos]]="","",Tabla1[[#This Row],[Precio Unitario]]*Tabla1[[#This Row],[Cantidad de Insumos]])</f>
        <v>17000</v>
      </c>
      <c r="Q265" s="506" t="str">
        <f>IF(Tabla1[[#This Row],[Descripción]]="","",_xlfn.XLOOKUP(Tabla1[[#This Row],[Descripción]],Tabla10[Descripción],Tabla10[CODIGO PRESUPUESTARIO],0))</f>
        <v>2.2.3.1.01</v>
      </c>
      <c r="R265" s="507"/>
    </row>
    <row r="266" spans="2:18" ht="27.6" x14ac:dyDescent="0.3">
      <c r="B266" s="190" t="e">
        <f>IF('Formulario PPGR3'!$G266="","",CONCATENATE('Formulario PPGR3'!$C266,".",'Formulario PPGR3'!$D266,".",'Formulario PPGR3'!$E266,".",'Formulario PPGR3'!$F266))</f>
        <v>#REF!</v>
      </c>
      <c r="C266" s="190" t="e">
        <f>IF('Formulario PPGR3'!$G266="","",'Formulario PPGR1'!#REF!)</f>
        <v>#REF!</v>
      </c>
      <c r="D266" s="190" t="e">
        <f>IF('Formulario PPGR3'!$G266="","",'Formulario PPGR1'!#REF!)</f>
        <v>#REF!</v>
      </c>
      <c r="E266" s="190" t="e">
        <f>IF('Formulario PPGR3'!$G266="","",'Formulario PPGR1'!#REF!)</f>
        <v>#REF!</v>
      </c>
      <c r="F266" s="190" t="e">
        <f>IF('Formulario PPGR3'!$G266="","",'Formulario PPGR1'!#REF!)</f>
        <v>#REF!</v>
      </c>
      <c r="G266" s="241" t="s">
        <v>378</v>
      </c>
      <c r="H266" s="503" t="str">
        <f>IF(Tabla1[[#This Row],[Código_Actividad]]="","",_xlfn.XLOOKUP(Tabla1[[#This Row],[Código_Actividad]],Tabla2[Código],Tabla2[Actividades Programables Presupuestables],"",0))</f>
        <v>Auditoría de cumplimiento del manual de administración de bienes en los  EESS</v>
      </c>
      <c r="I266" s="504">
        <f>IFERROR(VLOOKUP('Formulario PPGR3'!$G266,'Formulario PPGR2'!$H$9:$V$269,15,FALSE),"")</f>
        <v>2</v>
      </c>
      <c r="J266" s="509" t="s">
        <v>1049</v>
      </c>
      <c r="K266" s="507" t="s">
        <v>1057</v>
      </c>
      <c r="L266" s="508" t="s">
        <v>1051</v>
      </c>
      <c r="M266" s="505" t="str">
        <f>IF(Tabla1[[#This Row],[Descripción]]="","",_xlfn.XLOOKUP(Tabla1[[#This Row],[Descripción]],Tabla10[Descripción],Tabla10[Unidad de Medida],"",0))</f>
        <v>Depósito</v>
      </c>
      <c r="N266" s="295">
        <v>10</v>
      </c>
      <c r="O266" s="506">
        <f>IF(Tabla1[[#This Row],[Descripción]]="","",_xlfn.XLOOKUP(Tabla1[[#This Row],[Descripción]],Tabla10[Descripción],Tabla10[Precio Unitario],0))</f>
        <v>1900</v>
      </c>
      <c r="P266" s="506">
        <f>IF(Tabla1[[#This Row],[Cantidad de Insumos]]="","",Tabla1[[#This Row],[Precio Unitario]]*Tabla1[[#This Row],[Cantidad de Insumos]])</f>
        <v>19000</v>
      </c>
      <c r="Q266" s="506" t="str">
        <f>IF(Tabla1[[#This Row],[Descripción]]="","",_xlfn.XLOOKUP(Tabla1[[#This Row],[Descripción]],Tabla10[Descripción],Tabla10[CODIGO PRESUPUESTARIO],0))</f>
        <v>2.2.3.1.01</v>
      </c>
      <c r="R266" s="507"/>
    </row>
    <row r="267" spans="2:18" ht="27.6" x14ac:dyDescent="0.3">
      <c r="B267" s="190" t="e">
        <f>IF('Formulario PPGR3'!$G267="","",CONCATENATE('Formulario PPGR3'!$C267,".",'Formulario PPGR3'!$D267,".",'Formulario PPGR3'!$E267,".",'Formulario PPGR3'!$F267))</f>
        <v>#REF!</v>
      </c>
      <c r="C267" s="190" t="e">
        <f>IF('Formulario PPGR3'!$G267="","",'Formulario PPGR1'!#REF!)</f>
        <v>#REF!</v>
      </c>
      <c r="D267" s="190" t="e">
        <f>IF('Formulario PPGR3'!$G267="","",'Formulario PPGR1'!#REF!)</f>
        <v>#REF!</v>
      </c>
      <c r="E267" s="190" t="e">
        <f>IF('Formulario PPGR3'!$G267="","",'Formulario PPGR1'!#REF!)</f>
        <v>#REF!</v>
      </c>
      <c r="F267" s="190" t="e">
        <f>IF('Formulario PPGR3'!$G267="","",'Formulario PPGR1'!#REF!)</f>
        <v>#REF!</v>
      </c>
      <c r="G267" s="241" t="s">
        <v>378</v>
      </c>
      <c r="H267" s="503" t="str">
        <f>IF(Tabla1[[#This Row],[Código_Actividad]]="","",_xlfn.XLOOKUP(Tabla1[[#This Row],[Código_Actividad]],Tabla2[Código],Tabla2[Actividades Programables Presupuestables],"",0))</f>
        <v>Auditoría de cumplimiento del manual de administración de bienes en los  EESS</v>
      </c>
      <c r="I267" s="504">
        <f>IFERROR(VLOOKUP('Formulario PPGR3'!$G267,'Formulario PPGR2'!$H$9:$V$269,15,FALSE),"")</f>
        <v>2</v>
      </c>
      <c r="J267" s="509" t="s">
        <v>1047</v>
      </c>
      <c r="K267" s="507" t="s">
        <v>1056</v>
      </c>
      <c r="L267" s="508" t="s">
        <v>1048</v>
      </c>
      <c r="M267" s="505" t="str">
        <f>IF(Tabla1[[#This Row],[Descripción]]="","",_xlfn.XLOOKUP(Tabla1[[#This Row],[Descripción]],Tabla10[Descripción],Tabla10[Unidad de Medida],"",0))</f>
        <v>galon</v>
      </c>
      <c r="N267" s="295">
        <v>80</v>
      </c>
      <c r="O267" s="506">
        <f>IF(Tabla1[[#This Row],[Descripción]]="","",_xlfn.XLOOKUP(Tabla1[[#This Row],[Descripción]],Tabla10[Descripción],Tabla10[Precio Unitario],0))</f>
        <v>240</v>
      </c>
      <c r="P267" s="506">
        <f>IF(Tabla1[[#This Row],[Cantidad de Insumos]]="","",Tabla1[[#This Row],[Precio Unitario]]*Tabla1[[#This Row],[Cantidad de Insumos]])</f>
        <v>19200</v>
      </c>
      <c r="Q267" s="506" t="str">
        <f>IF(Tabla1[[#This Row],[Descripción]]="","",_xlfn.XLOOKUP(Tabla1[[#This Row],[Descripción]],Tabla10[Descripción],Tabla10[CODIGO PRESUPUESTARIO],0))</f>
        <v>2.3.7.1.02</v>
      </c>
      <c r="R267" s="507"/>
    </row>
    <row r="268" spans="2:18" ht="41.4" x14ac:dyDescent="0.3">
      <c r="B268" s="190" t="e">
        <f>IF('Formulario PPGR3'!$G268="","",CONCATENATE('Formulario PPGR3'!$C268,".",'Formulario PPGR3'!$D268,".",'Formulario PPGR3'!$E268,".",'Formulario PPGR3'!$F268))</f>
        <v>#REF!</v>
      </c>
      <c r="C268" s="190" t="e">
        <f>IF('Formulario PPGR3'!$G268="","",'Formulario PPGR1'!#REF!)</f>
        <v>#REF!</v>
      </c>
      <c r="D268" s="190" t="e">
        <f>IF('Formulario PPGR3'!$G268="","",'Formulario PPGR1'!#REF!)</f>
        <v>#REF!</v>
      </c>
      <c r="E268" s="190" t="e">
        <f>IF('Formulario PPGR3'!$G268="","",'Formulario PPGR1'!#REF!)</f>
        <v>#REF!</v>
      </c>
      <c r="F268" s="190" t="e">
        <f>IF('Formulario PPGR3'!$G268="","",'Formulario PPGR1'!#REF!)</f>
        <v>#REF!</v>
      </c>
      <c r="G268" s="241" t="s">
        <v>386</v>
      </c>
      <c r="H268" s="503" t="str">
        <f>IF(Tabla1[[#This Row],[Código_Actividad]]="","",_xlfn.XLOOKUP(Tabla1[[#This Row],[Código_Actividad]],Tabla2[Código],Tabla2[Actividades Programables Presupuestables],"",0))</f>
        <v>Capacitacion a los EESS en el Sistema de Administracion de Bienes (SIAB)</v>
      </c>
      <c r="I268" s="504">
        <f>IFERROR(VLOOKUP('Formulario PPGR3'!$G268,'Formulario PPGR2'!$H$9:$V$269,15,FALSE),"")</f>
        <v>4</v>
      </c>
      <c r="J268" s="509" t="s">
        <v>1052</v>
      </c>
      <c r="K268" s="507" t="str">
        <f>IF(Tabla1[[#This Row],[Insumos]]="","",_xlfn.XLOOKUP(Tabla1[[#This Row],[Insumos]],Tabla10[Insumo],Tabla10[InsumoAbrev],"",0))</f>
        <v>lsAlimentosyBebidas</v>
      </c>
      <c r="L268" s="508" t="s">
        <v>1053</v>
      </c>
      <c r="M268" s="505" t="str">
        <f>IF(Tabla1[[#This Row],[Descripción]]="","",_xlfn.XLOOKUP(Tabla1[[#This Row],[Descripción]],Tabla10[Descripción],Tabla10[Unidad de Medida],"",0))</f>
        <v>unidad</v>
      </c>
      <c r="N268" s="295">
        <v>4</v>
      </c>
      <c r="O268" s="506">
        <f>IF(Tabla1[[#This Row],[Descripción]]="","",_xlfn.XLOOKUP(Tabla1[[#This Row],[Descripción]],Tabla10[Descripción],Tabla10[Precio Unitario],0))</f>
        <v>30975</v>
      </c>
      <c r="P268" s="506">
        <f>IF(Tabla1[[#This Row],[Cantidad de Insumos]]="","",Tabla1[[#This Row],[Precio Unitario]]*Tabla1[[#This Row],[Cantidad de Insumos]])</f>
        <v>123900</v>
      </c>
      <c r="Q268" s="506" t="str">
        <f>IF(Tabla1[[#This Row],[Descripción]]="","",_xlfn.XLOOKUP(Tabla1[[#This Row],[Descripción]],Tabla10[Descripción],Tabla10[CODIGO PRESUPUESTARIO],0))</f>
        <v>2.3.1.1.01</v>
      </c>
      <c r="R268" s="507"/>
    </row>
    <row r="269" spans="2:18" ht="41.4" x14ac:dyDescent="0.3">
      <c r="B269" s="190" t="e">
        <f>IF('Formulario PPGR3'!$G269="","",CONCATENATE('Formulario PPGR3'!$C269,".",'Formulario PPGR3'!$D269,".",'Formulario PPGR3'!$E269,".",'Formulario PPGR3'!$F269))</f>
        <v>#REF!</v>
      </c>
      <c r="C269" s="190" t="e">
        <f>IF('Formulario PPGR3'!$G269="","",'Formulario PPGR1'!#REF!)</f>
        <v>#REF!</v>
      </c>
      <c r="D269" s="190" t="e">
        <f>IF('Formulario PPGR3'!$G269="","",'Formulario PPGR1'!#REF!)</f>
        <v>#REF!</v>
      </c>
      <c r="E269" s="190" t="e">
        <f>IF('Formulario PPGR3'!$G269="","",'Formulario PPGR1'!#REF!)</f>
        <v>#REF!</v>
      </c>
      <c r="F269" s="190" t="e">
        <f>IF('Formulario PPGR3'!$G269="","",'Formulario PPGR1'!#REF!)</f>
        <v>#REF!</v>
      </c>
      <c r="G269" s="241" t="s">
        <v>663</v>
      </c>
      <c r="H269" s="503" t="str">
        <f>IF(Tabla1[[#This Row],[Código_Actividad]]="","",_xlfn.XLOOKUP(Tabla1[[#This Row],[Código_Actividad]],Tabla2[Código],Tabla2[Actividades Programables Presupuestables],"",0))</f>
        <v>Supervisión de la ejecución del Plan de Mantenimiento Correctivo de Equipos e Infraestructura de los hospitales del SRS</v>
      </c>
      <c r="I269" s="504">
        <f>IFERROR(VLOOKUP('Formulario PPGR3'!$G269,'Formulario PPGR2'!$H$9:$V$269,15,FALSE),"")</f>
        <v>3</v>
      </c>
      <c r="J269" s="509" t="s">
        <v>1049</v>
      </c>
      <c r="K269" s="507" t="s">
        <v>1057</v>
      </c>
      <c r="L269" s="508" t="s">
        <v>1050</v>
      </c>
      <c r="M269" s="505" t="str">
        <f>IF(Tabla1[[#This Row],[Descripción]]="","",_xlfn.XLOOKUP(Tabla1[[#This Row],[Descripción]],Tabla10[Descripción],Tabla10[Unidad de Medida],"",0))</f>
        <v>Depósito</v>
      </c>
      <c r="N269" s="295">
        <v>10</v>
      </c>
      <c r="O269" s="506">
        <f>IF(Tabla1[[#This Row],[Descripción]]="","",_xlfn.XLOOKUP(Tabla1[[#This Row],[Descripción]],Tabla10[Descripción],Tabla10[Precio Unitario],0))</f>
        <v>1700</v>
      </c>
      <c r="P269" s="506">
        <f>IF(Tabla1[[#This Row],[Cantidad de Insumos]]="","",Tabla1[[#This Row],[Precio Unitario]]*Tabla1[[#This Row],[Cantidad de Insumos]])</f>
        <v>17000</v>
      </c>
      <c r="Q269" s="506" t="str">
        <f>IF(Tabla1[[#This Row],[Descripción]]="","",_xlfn.XLOOKUP(Tabla1[[#This Row],[Descripción]],Tabla10[Descripción],Tabla10[CODIGO PRESUPUESTARIO],0))</f>
        <v>2.2.3.1.01</v>
      </c>
      <c r="R269" s="507"/>
    </row>
    <row r="270" spans="2:18" ht="41.4" x14ac:dyDescent="0.3">
      <c r="B270" s="190" t="e">
        <f>IF('Formulario PPGR3'!$G270="","",CONCATENATE('Formulario PPGR3'!$C270,".",'Formulario PPGR3'!$D270,".",'Formulario PPGR3'!$E270,".",'Formulario PPGR3'!$F270))</f>
        <v>#REF!</v>
      </c>
      <c r="C270" s="190" t="e">
        <f>IF('Formulario PPGR3'!$G270="","",'Formulario PPGR1'!#REF!)</f>
        <v>#REF!</v>
      </c>
      <c r="D270" s="190" t="e">
        <f>IF('Formulario PPGR3'!$G270="","",'Formulario PPGR1'!#REF!)</f>
        <v>#REF!</v>
      </c>
      <c r="E270" s="190" t="e">
        <f>IF('Formulario PPGR3'!$G270="","",'Formulario PPGR1'!#REF!)</f>
        <v>#REF!</v>
      </c>
      <c r="F270" s="190" t="e">
        <f>IF('Formulario PPGR3'!$G270="","",'Formulario PPGR1'!#REF!)</f>
        <v>#REF!</v>
      </c>
      <c r="G270" s="241" t="s">
        <v>663</v>
      </c>
      <c r="H270" s="503" t="str">
        <f>IF(Tabla1[[#This Row],[Código_Actividad]]="","",_xlfn.XLOOKUP(Tabla1[[#This Row],[Código_Actividad]],Tabla2[Código],Tabla2[Actividades Programables Presupuestables],"",0))</f>
        <v>Supervisión de la ejecución del Plan de Mantenimiento Correctivo de Equipos e Infraestructura de los hospitales del SRS</v>
      </c>
      <c r="I270" s="504">
        <f>IFERROR(VLOOKUP('Formulario PPGR3'!$G270,'Formulario PPGR2'!$H$9:$V$269,15,FALSE),"")</f>
        <v>3</v>
      </c>
      <c r="J270" s="509" t="s">
        <v>1049</v>
      </c>
      <c r="K270" s="507" t="s">
        <v>1057</v>
      </c>
      <c r="L270" s="508" t="s">
        <v>1051</v>
      </c>
      <c r="M270" s="505" t="str">
        <f>IF(Tabla1[[#This Row],[Descripción]]="","",_xlfn.XLOOKUP(Tabla1[[#This Row],[Descripción]],Tabla10[Descripción],Tabla10[Unidad de Medida],"",0))</f>
        <v>Depósito</v>
      </c>
      <c r="N270" s="295">
        <v>10</v>
      </c>
      <c r="O270" s="506">
        <f>IF(Tabla1[[#This Row],[Descripción]]="","",_xlfn.XLOOKUP(Tabla1[[#This Row],[Descripción]],Tabla10[Descripción],Tabla10[Precio Unitario],0))</f>
        <v>1900</v>
      </c>
      <c r="P270" s="506">
        <f>IF(Tabla1[[#This Row],[Cantidad de Insumos]]="","",Tabla1[[#This Row],[Precio Unitario]]*Tabla1[[#This Row],[Cantidad de Insumos]])</f>
        <v>19000</v>
      </c>
      <c r="Q270" s="506" t="str">
        <f>IF(Tabla1[[#This Row],[Descripción]]="","",_xlfn.XLOOKUP(Tabla1[[#This Row],[Descripción]],Tabla10[Descripción],Tabla10[CODIGO PRESUPUESTARIO],0))</f>
        <v>2.2.3.1.01</v>
      </c>
      <c r="R270" s="507"/>
    </row>
    <row r="271" spans="2:18" ht="41.4" x14ac:dyDescent="0.3">
      <c r="B271" s="190" t="e">
        <f>IF('Formulario PPGR3'!$G271="","",CONCATENATE('Formulario PPGR3'!$C271,".",'Formulario PPGR3'!$D271,".",'Formulario PPGR3'!$E271,".",'Formulario PPGR3'!$F271))</f>
        <v>#REF!</v>
      </c>
      <c r="C271" s="190" t="e">
        <f>IF('Formulario PPGR3'!$G271="","",'Formulario PPGR1'!#REF!)</f>
        <v>#REF!</v>
      </c>
      <c r="D271" s="190" t="e">
        <f>IF('Formulario PPGR3'!$G271="","",'Formulario PPGR1'!#REF!)</f>
        <v>#REF!</v>
      </c>
      <c r="E271" s="190" t="e">
        <f>IF('Formulario PPGR3'!$G271="","",'Formulario PPGR1'!#REF!)</f>
        <v>#REF!</v>
      </c>
      <c r="F271" s="190" t="e">
        <f>IF('Formulario PPGR3'!$G271="","",'Formulario PPGR1'!#REF!)</f>
        <v>#REF!</v>
      </c>
      <c r="G271" s="241" t="s">
        <v>663</v>
      </c>
      <c r="H271" s="503" t="str">
        <f>IF(Tabla1[[#This Row],[Código_Actividad]]="","",_xlfn.XLOOKUP(Tabla1[[#This Row],[Código_Actividad]],Tabla2[Código],Tabla2[Actividades Programables Presupuestables],"",0))</f>
        <v>Supervisión de la ejecución del Plan de Mantenimiento Correctivo de Equipos e Infraestructura de los hospitales del SRS</v>
      </c>
      <c r="I271" s="504">
        <f>IFERROR(VLOOKUP('Formulario PPGR3'!$G271,'Formulario PPGR2'!$H$9:$V$269,15,FALSE),"")</f>
        <v>3</v>
      </c>
      <c r="J271" s="509" t="s">
        <v>1047</v>
      </c>
      <c r="K271" s="507" t="s">
        <v>1056</v>
      </c>
      <c r="L271" s="508" t="s">
        <v>1048</v>
      </c>
      <c r="M271" s="505" t="str">
        <f>IF(Tabla1[[#This Row],[Descripción]]="","",_xlfn.XLOOKUP(Tabla1[[#This Row],[Descripción]],Tabla10[Descripción],Tabla10[Unidad de Medida],"",0))</f>
        <v>galon</v>
      </c>
      <c r="N271" s="295">
        <v>80</v>
      </c>
      <c r="O271" s="506">
        <f>IF(Tabla1[[#This Row],[Descripción]]="","",_xlfn.XLOOKUP(Tabla1[[#This Row],[Descripción]],Tabla10[Descripción],Tabla10[Precio Unitario],0))</f>
        <v>240</v>
      </c>
      <c r="P271" s="506">
        <f>IF(Tabla1[[#This Row],[Cantidad de Insumos]]="","",Tabla1[[#This Row],[Precio Unitario]]*Tabla1[[#This Row],[Cantidad de Insumos]])</f>
        <v>19200</v>
      </c>
      <c r="Q271" s="506" t="str">
        <f>IF(Tabla1[[#This Row],[Descripción]]="","",_xlfn.XLOOKUP(Tabla1[[#This Row],[Descripción]],Tabla10[Descripción],Tabla10[CODIGO PRESUPUESTARIO],0))</f>
        <v>2.3.7.1.02</v>
      </c>
      <c r="R271" s="507"/>
    </row>
    <row r="272" spans="2:18" x14ac:dyDescent="0.3">
      <c r="B272" s="190" t="e">
        <f>IF('Formulario PPGR3'!$G272="","",CONCATENATE('Formulario PPGR3'!$C272,".",'Formulario PPGR3'!$D272,".",'Formulario PPGR3'!$E272,".",'Formulario PPGR3'!$F272))</f>
        <v>#REF!</v>
      </c>
      <c r="C272" s="190" t="e">
        <f>IF('Formulario PPGR3'!$G272="","",'Formulario PPGR1'!#REF!)</f>
        <v>#REF!</v>
      </c>
      <c r="D272" s="190" t="e">
        <f>IF('Formulario PPGR3'!$G272="","",'Formulario PPGR1'!#REF!)</f>
        <v>#REF!</v>
      </c>
      <c r="E272" s="190" t="e">
        <f>IF('Formulario PPGR3'!$G272="","",'Formulario PPGR1'!#REF!)</f>
        <v>#REF!</v>
      </c>
      <c r="F272" s="190" t="e">
        <f>IF('Formulario PPGR3'!$G272="","",'Formulario PPGR1'!#REF!)</f>
        <v>#REF!</v>
      </c>
      <c r="G272" s="241" t="s">
        <v>661</v>
      </c>
      <c r="H272" s="503" t="str">
        <f>IF(Tabla1[[#This Row],[Código_Actividad]]="","",_xlfn.XLOOKUP(Tabla1[[#This Row],[Código_Actividad]],Tabla2[Código],Tabla2[Actividades Programables Presupuestables],"",0))</f>
        <v>Implementación del Plan de mantenimiento del PNA</v>
      </c>
      <c r="I272" s="504">
        <f>IFERROR(VLOOKUP('Formulario PPGR3'!$G272,'Formulario PPGR2'!$H$9:$V$269,15,FALSE),"")</f>
        <v>3</v>
      </c>
      <c r="J272" s="509" t="s">
        <v>1049</v>
      </c>
      <c r="K272" s="507" t="s">
        <v>1057</v>
      </c>
      <c r="L272" s="508" t="s">
        <v>1050</v>
      </c>
      <c r="M272" s="505" t="str">
        <f>IF(Tabla1[[#This Row],[Descripción]]="","",_xlfn.XLOOKUP(Tabla1[[#This Row],[Descripción]],Tabla10[Descripción],Tabla10[Unidad de Medida],"",0))</f>
        <v>Depósito</v>
      </c>
      <c r="N272" s="295">
        <v>10</v>
      </c>
      <c r="O272" s="506">
        <f>IF(Tabla1[[#This Row],[Descripción]]="","",_xlfn.XLOOKUP(Tabla1[[#This Row],[Descripción]],Tabla10[Descripción],Tabla10[Precio Unitario],0))</f>
        <v>1700</v>
      </c>
      <c r="P272" s="506">
        <f>IF(Tabla1[[#This Row],[Cantidad de Insumos]]="","",Tabla1[[#This Row],[Precio Unitario]]*Tabla1[[#This Row],[Cantidad de Insumos]])</f>
        <v>17000</v>
      </c>
      <c r="Q272" s="506" t="str">
        <f>IF(Tabla1[[#This Row],[Descripción]]="","",_xlfn.XLOOKUP(Tabla1[[#This Row],[Descripción]],Tabla10[Descripción],Tabla10[CODIGO PRESUPUESTARIO],0))</f>
        <v>2.2.3.1.01</v>
      </c>
      <c r="R272" s="507"/>
    </row>
    <row r="273" spans="2:18" x14ac:dyDescent="0.3">
      <c r="B273" s="190" t="e">
        <f>IF('Formulario PPGR3'!$G273="","",CONCATENATE('Formulario PPGR3'!$C273,".",'Formulario PPGR3'!$D273,".",'Formulario PPGR3'!$E273,".",'Formulario PPGR3'!$F273))</f>
        <v>#REF!</v>
      </c>
      <c r="C273" s="190" t="e">
        <f>IF('Formulario PPGR3'!$G273="","",'Formulario PPGR1'!#REF!)</f>
        <v>#REF!</v>
      </c>
      <c r="D273" s="190" t="e">
        <f>IF('Formulario PPGR3'!$G273="","",'Formulario PPGR1'!#REF!)</f>
        <v>#REF!</v>
      </c>
      <c r="E273" s="190" t="e">
        <f>IF('Formulario PPGR3'!$G273="","",'Formulario PPGR1'!#REF!)</f>
        <v>#REF!</v>
      </c>
      <c r="F273" s="190" t="e">
        <f>IF('Formulario PPGR3'!$G273="","",'Formulario PPGR1'!#REF!)</f>
        <v>#REF!</v>
      </c>
      <c r="G273" s="241" t="s">
        <v>661</v>
      </c>
      <c r="H273" s="503" t="str">
        <f>IF(Tabla1[[#This Row],[Código_Actividad]]="","",_xlfn.XLOOKUP(Tabla1[[#This Row],[Código_Actividad]],Tabla2[Código],Tabla2[Actividades Programables Presupuestables],"",0))</f>
        <v>Implementación del Plan de mantenimiento del PNA</v>
      </c>
      <c r="I273" s="504">
        <f>IFERROR(VLOOKUP('Formulario PPGR3'!$G273,'Formulario PPGR2'!$H$9:$V$269,15,FALSE),"")</f>
        <v>3</v>
      </c>
      <c r="J273" s="509" t="s">
        <v>1049</v>
      </c>
      <c r="K273" s="507" t="s">
        <v>1057</v>
      </c>
      <c r="L273" s="508" t="s">
        <v>1051</v>
      </c>
      <c r="M273" s="505" t="str">
        <f>IF(Tabla1[[#This Row],[Descripción]]="","",_xlfn.XLOOKUP(Tabla1[[#This Row],[Descripción]],Tabla10[Descripción],Tabla10[Unidad de Medida],"",0))</f>
        <v>Depósito</v>
      </c>
      <c r="N273" s="295">
        <v>10</v>
      </c>
      <c r="O273" s="506">
        <f>IF(Tabla1[[#This Row],[Descripción]]="","",_xlfn.XLOOKUP(Tabla1[[#This Row],[Descripción]],Tabla10[Descripción],Tabla10[Precio Unitario],0))</f>
        <v>1900</v>
      </c>
      <c r="P273" s="506">
        <f>IF(Tabla1[[#This Row],[Cantidad de Insumos]]="","",Tabla1[[#This Row],[Precio Unitario]]*Tabla1[[#This Row],[Cantidad de Insumos]])</f>
        <v>19000</v>
      </c>
      <c r="Q273" s="506" t="str">
        <f>IF(Tabla1[[#This Row],[Descripción]]="","",_xlfn.XLOOKUP(Tabla1[[#This Row],[Descripción]],Tabla10[Descripción],Tabla10[CODIGO PRESUPUESTARIO],0))</f>
        <v>2.2.3.1.01</v>
      </c>
      <c r="R273" s="507"/>
    </row>
    <row r="274" spans="2:18" x14ac:dyDescent="0.3">
      <c r="B274" s="190" t="e">
        <f>IF('Formulario PPGR3'!$G274="","",CONCATENATE('Formulario PPGR3'!$C274,".",'Formulario PPGR3'!$D274,".",'Formulario PPGR3'!$E274,".",'Formulario PPGR3'!$F274))</f>
        <v>#REF!</v>
      </c>
      <c r="C274" s="190" t="e">
        <f>IF('Formulario PPGR3'!$G274="","",'Formulario PPGR1'!#REF!)</f>
        <v>#REF!</v>
      </c>
      <c r="D274" s="190" t="e">
        <f>IF('Formulario PPGR3'!$G274="","",'Formulario PPGR1'!#REF!)</f>
        <v>#REF!</v>
      </c>
      <c r="E274" s="190" t="e">
        <f>IF('Formulario PPGR3'!$G274="","",'Formulario PPGR1'!#REF!)</f>
        <v>#REF!</v>
      </c>
      <c r="F274" s="190" t="e">
        <f>IF('Formulario PPGR3'!$G274="","",'Formulario PPGR1'!#REF!)</f>
        <v>#REF!</v>
      </c>
      <c r="G274" s="241" t="s">
        <v>661</v>
      </c>
      <c r="H274" s="503" t="str">
        <f>IF(Tabla1[[#This Row],[Código_Actividad]]="","",_xlfn.XLOOKUP(Tabla1[[#This Row],[Código_Actividad]],Tabla2[Código],Tabla2[Actividades Programables Presupuestables],"",0))</f>
        <v>Implementación del Plan de mantenimiento del PNA</v>
      </c>
      <c r="I274" s="504">
        <f>IFERROR(VLOOKUP('Formulario PPGR3'!$G274,'Formulario PPGR2'!$H$9:$V$269,15,FALSE),"")</f>
        <v>3</v>
      </c>
      <c r="J274" s="509" t="s">
        <v>1047</v>
      </c>
      <c r="K274" s="507" t="s">
        <v>1056</v>
      </c>
      <c r="L274" s="508" t="s">
        <v>1048</v>
      </c>
      <c r="M274" s="505" t="str">
        <f>IF(Tabla1[[#This Row],[Descripción]]="","",_xlfn.XLOOKUP(Tabla1[[#This Row],[Descripción]],Tabla10[Descripción],Tabla10[Unidad de Medida],"",0))</f>
        <v>galon</v>
      </c>
      <c r="N274" s="295">
        <v>100</v>
      </c>
      <c r="O274" s="506">
        <f>IF(Tabla1[[#This Row],[Descripción]]="","",_xlfn.XLOOKUP(Tabla1[[#This Row],[Descripción]],Tabla10[Descripción],Tabla10[Precio Unitario],0))</f>
        <v>240</v>
      </c>
      <c r="P274" s="506">
        <f>IF(Tabla1[[#This Row],[Cantidad de Insumos]]="","",Tabla1[[#This Row],[Precio Unitario]]*Tabla1[[#This Row],[Cantidad de Insumos]])</f>
        <v>24000</v>
      </c>
      <c r="Q274" s="506" t="str">
        <f>IF(Tabla1[[#This Row],[Descripción]]="","",_xlfn.XLOOKUP(Tabla1[[#This Row],[Descripción]],Tabla10[Descripción],Tabla10[CODIGO PRESUPUESTARIO],0))</f>
        <v>2.3.7.1.02</v>
      </c>
      <c r="R274" s="507"/>
    </row>
    <row r="275" spans="2:18" ht="41.4" x14ac:dyDescent="0.3">
      <c r="B275" s="190" t="e">
        <f>IF('Formulario PPGR3'!$G275="","",CONCATENATE('Formulario PPGR3'!$C275,".",'Formulario PPGR3'!$D275,".",'Formulario PPGR3'!$E275,".",'Formulario PPGR3'!$F275))</f>
        <v>#REF!</v>
      </c>
      <c r="C275" s="190" t="e">
        <f>IF('Formulario PPGR3'!$G275="","",'Formulario PPGR1'!#REF!)</f>
        <v>#REF!</v>
      </c>
      <c r="D275" s="190" t="e">
        <f>IF('Formulario PPGR3'!$G275="","",'Formulario PPGR1'!#REF!)</f>
        <v>#REF!</v>
      </c>
      <c r="E275" s="190" t="e">
        <f>IF('Formulario PPGR3'!$G275="","",'Formulario PPGR1'!#REF!)</f>
        <v>#REF!</v>
      </c>
      <c r="F275" s="190" t="e">
        <f>IF('Formulario PPGR3'!$G275="","",'Formulario PPGR1'!#REF!)</f>
        <v>#REF!</v>
      </c>
      <c r="G275" s="241" t="s">
        <v>722</v>
      </c>
      <c r="H275" s="503" t="str">
        <f>IF(Tabla1[[#This Row],[Código_Actividad]]="","",_xlfn.XLOOKUP(Tabla1[[#This Row],[Código_Actividad]],Tabla2[Código],Tabla2[Actividades Programables Presupuestables],"",0))</f>
        <v>Capacitacion continua sobre prevención de Trastornos Hipertensivos en el embarazo en CEAS provinciales</v>
      </c>
      <c r="I275" s="504">
        <f>IFERROR(VLOOKUP('Formulario PPGR3'!$G275,'Formulario PPGR2'!$H$9:$V$269,15,FALSE),"")</f>
        <v>4</v>
      </c>
      <c r="J275" s="509" t="s">
        <v>1052</v>
      </c>
      <c r="K275" s="507" t="s">
        <v>1054</v>
      </c>
      <c r="L275" s="508" t="s">
        <v>1053</v>
      </c>
      <c r="M275" s="505" t="str">
        <f>IF(Tabla1[[#This Row],[Descripción]]="","",_xlfn.XLOOKUP(Tabla1[[#This Row],[Descripción]],Tabla10[Descripción],Tabla10[Unidad de Medida],"",0))</f>
        <v>unidad</v>
      </c>
      <c r="N275" s="295">
        <v>4</v>
      </c>
      <c r="O275" s="506">
        <f>IF(Tabla1[[#This Row],[Descripción]]="","",_xlfn.XLOOKUP(Tabla1[[#This Row],[Descripción]],Tabla10[Descripción],Tabla10[Precio Unitario],0))</f>
        <v>30975</v>
      </c>
      <c r="P275" s="506">
        <f>IF(Tabla1[[#This Row],[Cantidad de Insumos]]="","",Tabla1[[#This Row],[Precio Unitario]]*Tabla1[[#This Row],[Cantidad de Insumos]])</f>
        <v>123900</v>
      </c>
      <c r="Q275" s="506" t="str">
        <f>IF(Tabla1[[#This Row],[Descripción]]="","",_xlfn.XLOOKUP(Tabla1[[#This Row],[Descripción]],Tabla10[Descripción],Tabla10[CODIGO PRESUPUESTARIO],0))</f>
        <v>2.3.1.1.01</v>
      </c>
      <c r="R275" s="507"/>
    </row>
    <row r="276" spans="2:18" ht="41.4" x14ac:dyDescent="0.3">
      <c r="B276" s="190" t="e">
        <f>IF('Formulario PPGR3'!$G276="","",CONCATENATE('Formulario PPGR3'!$C276,".",'Formulario PPGR3'!$D276,".",'Formulario PPGR3'!$E276,".",'Formulario PPGR3'!$F276))</f>
        <v>#REF!</v>
      </c>
      <c r="C276" s="190" t="e">
        <f>IF('Formulario PPGR3'!$G276="","",'Formulario PPGR1'!#REF!)</f>
        <v>#REF!</v>
      </c>
      <c r="D276" s="190" t="e">
        <f>IF('Formulario PPGR3'!$G276="","",'Formulario PPGR1'!#REF!)</f>
        <v>#REF!</v>
      </c>
      <c r="E276" s="190" t="e">
        <f>IF('Formulario PPGR3'!$G276="","",'Formulario PPGR1'!#REF!)</f>
        <v>#REF!</v>
      </c>
      <c r="F276" s="190" t="e">
        <f>IF('Formulario PPGR3'!$G276="","",'Formulario PPGR1'!#REF!)</f>
        <v>#REF!</v>
      </c>
      <c r="G276" s="241" t="s">
        <v>726</v>
      </c>
      <c r="H276" s="503" t="str">
        <f>IF(Tabla1[[#This Row],[Código_Actividad]]="","",_xlfn.XLOOKUP(Tabla1[[#This Row],[Código_Actividad]],Tabla2[Código],Tabla2[Actividades Programables Presupuestables],"",0))</f>
        <v>Capacitación en  Planificacion Familiar Post Evento Obstetrico en 5 CEAS por SRS.</v>
      </c>
      <c r="I276" s="504">
        <f>IFERROR(VLOOKUP('Formulario PPGR3'!$G276,'Formulario PPGR2'!$H$9:$V$269,15,FALSE),"")</f>
        <v>5</v>
      </c>
      <c r="J276" s="509" t="s">
        <v>1052</v>
      </c>
      <c r="K276" s="507" t="s">
        <v>1054</v>
      </c>
      <c r="L276" s="508" t="s">
        <v>1053</v>
      </c>
      <c r="M276" s="505" t="str">
        <f>IF(Tabla1[[#This Row],[Descripción]]="","",_xlfn.XLOOKUP(Tabla1[[#This Row],[Descripción]],Tabla10[Descripción],Tabla10[Unidad de Medida],"",0))</f>
        <v>unidad</v>
      </c>
      <c r="N276" s="295">
        <v>5</v>
      </c>
      <c r="O276" s="506">
        <f>IF(Tabla1[[#This Row],[Descripción]]="","",_xlfn.XLOOKUP(Tabla1[[#This Row],[Descripción]],Tabla10[Descripción],Tabla10[Precio Unitario],0))</f>
        <v>30975</v>
      </c>
      <c r="P276" s="506">
        <f>IF(Tabla1[[#This Row],[Cantidad de Insumos]]="","",Tabla1[[#This Row],[Precio Unitario]]*Tabla1[[#This Row],[Cantidad de Insumos]])</f>
        <v>154875</v>
      </c>
      <c r="Q276" s="506" t="str">
        <f>IF(Tabla1[[#This Row],[Descripción]]="","",_xlfn.XLOOKUP(Tabla1[[#This Row],[Descripción]],Tabla10[Descripción],Tabla10[CODIGO PRESUPUESTARIO],0))</f>
        <v>2.3.1.1.01</v>
      </c>
      <c r="R276" s="507"/>
    </row>
    <row r="277" spans="2:18" ht="27.6" x14ac:dyDescent="0.3">
      <c r="B277" s="190" t="e">
        <f>IF('Formulario PPGR3'!$G277="","",CONCATENATE('Formulario PPGR3'!$C277,".",'Formulario PPGR3'!$D277,".",'Formulario PPGR3'!$E277,".",'Formulario PPGR3'!$F277))</f>
        <v>#REF!</v>
      </c>
      <c r="C277" s="190" t="e">
        <f>IF('Formulario PPGR3'!$G277="","",'Formulario PPGR1'!#REF!)</f>
        <v>#REF!</v>
      </c>
      <c r="D277" s="190" t="e">
        <f>IF('Formulario PPGR3'!$G277="","",'Formulario PPGR1'!#REF!)</f>
        <v>#REF!</v>
      </c>
      <c r="E277" s="190" t="e">
        <f>IF('Formulario PPGR3'!$G277="","",'Formulario PPGR1'!#REF!)</f>
        <v>#REF!</v>
      </c>
      <c r="F277" s="190" t="e">
        <f>IF('Formulario PPGR3'!$G277="","",'Formulario PPGR1'!#REF!)</f>
        <v>#REF!</v>
      </c>
      <c r="G277" s="241" t="s">
        <v>732</v>
      </c>
      <c r="H277" s="503" t="str">
        <f>IF(Tabla1[[#This Row],[Código_Actividad]]="","",_xlfn.XLOOKUP(Tabla1[[#This Row],[Código_Actividad]],Tabla2[Código],Tabla2[Actividades Programables Presupuestables],"",0))</f>
        <v>Socialización del Protocolo para la prevención, diagnóstico y tratamiento de la Sepsis Materna</v>
      </c>
      <c r="I277" s="504">
        <f>IFERROR(VLOOKUP('Formulario PPGR3'!$G277,'Formulario PPGR2'!$H$9:$V$269,15,FALSE),"")</f>
        <v>12</v>
      </c>
      <c r="J277" s="509" t="s">
        <v>1049</v>
      </c>
      <c r="K277" s="507" t="s">
        <v>1057</v>
      </c>
      <c r="L277" s="508" t="s">
        <v>1050</v>
      </c>
      <c r="M277" s="505" t="str">
        <f>IF(Tabla1[[#This Row],[Descripción]]="","",_xlfn.XLOOKUP(Tabla1[[#This Row],[Descripción]],Tabla10[Descripción],Tabla10[Unidad de Medida],"",0))</f>
        <v>Depósito</v>
      </c>
      <c r="N277" s="295">
        <v>12</v>
      </c>
      <c r="O277" s="506">
        <f>IF(Tabla1[[#This Row],[Descripción]]="","",_xlfn.XLOOKUP(Tabla1[[#This Row],[Descripción]],Tabla10[Descripción],Tabla10[Precio Unitario],0))</f>
        <v>1700</v>
      </c>
      <c r="P277" s="506">
        <f>IF(Tabla1[[#This Row],[Cantidad de Insumos]]="","",Tabla1[[#This Row],[Precio Unitario]]*Tabla1[[#This Row],[Cantidad de Insumos]])</f>
        <v>20400</v>
      </c>
      <c r="Q277" s="506" t="str">
        <f>IF(Tabla1[[#This Row],[Descripción]]="","",_xlfn.XLOOKUP(Tabla1[[#This Row],[Descripción]],Tabla10[Descripción],Tabla10[CODIGO PRESUPUESTARIO],0))</f>
        <v>2.2.3.1.01</v>
      </c>
      <c r="R277" s="507"/>
    </row>
    <row r="278" spans="2:18" ht="27.6" x14ac:dyDescent="0.3">
      <c r="B278" s="190" t="e">
        <f>IF('Formulario PPGR3'!$G278="","",CONCATENATE('Formulario PPGR3'!$C278,".",'Formulario PPGR3'!$D278,".",'Formulario PPGR3'!$E278,".",'Formulario PPGR3'!$F278))</f>
        <v>#REF!</v>
      </c>
      <c r="C278" s="190" t="e">
        <f>IF('Formulario PPGR3'!$G278="","",'Formulario PPGR1'!#REF!)</f>
        <v>#REF!</v>
      </c>
      <c r="D278" s="190" t="e">
        <f>IF('Formulario PPGR3'!$G278="","",'Formulario PPGR1'!#REF!)</f>
        <v>#REF!</v>
      </c>
      <c r="E278" s="190" t="e">
        <f>IF('Formulario PPGR3'!$G278="","",'Formulario PPGR1'!#REF!)</f>
        <v>#REF!</v>
      </c>
      <c r="F278" s="190" t="e">
        <f>IF('Formulario PPGR3'!$G278="","",'Formulario PPGR1'!#REF!)</f>
        <v>#REF!</v>
      </c>
      <c r="G278" s="241" t="s">
        <v>732</v>
      </c>
      <c r="H278" s="503" t="str">
        <f>IF(Tabla1[[#This Row],[Código_Actividad]]="","",_xlfn.XLOOKUP(Tabla1[[#This Row],[Código_Actividad]],Tabla2[Código],Tabla2[Actividades Programables Presupuestables],"",0))</f>
        <v>Socialización del Protocolo para la prevención, diagnóstico y tratamiento de la Sepsis Materna</v>
      </c>
      <c r="I278" s="504">
        <f>IFERROR(VLOOKUP('Formulario PPGR3'!$G278,'Formulario PPGR2'!$H$9:$V$269,15,FALSE),"")</f>
        <v>12</v>
      </c>
      <c r="J278" s="509" t="s">
        <v>1049</v>
      </c>
      <c r="K278" s="507" t="s">
        <v>1057</v>
      </c>
      <c r="L278" s="508" t="s">
        <v>1051</v>
      </c>
      <c r="M278" s="505" t="str">
        <f>IF(Tabla1[[#This Row],[Descripción]]="","",_xlfn.XLOOKUP(Tabla1[[#This Row],[Descripción]],Tabla10[Descripción],Tabla10[Unidad de Medida],"",0))</f>
        <v>Depósito</v>
      </c>
      <c r="N278" s="295">
        <v>12</v>
      </c>
      <c r="O278" s="506">
        <f>IF(Tabla1[[#This Row],[Descripción]]="","",_xlfn.XLOOKUP(Tabla1[[#This Row],[Descripción]],Tabla10[Descripción],Tabla10[Precio Unitario],0))</f>
        <v>1900</v>
      </c>
      <c r="P278" s="506">
        <f>IF(Tabla1[[#This Row],[Cantidad de Insumos]]="","",Tabla1[[#This Row],[Precio Unitario]]*Tabla1[[#This Row],[Cantidad de Insumos]])</f>
        <v>22800</v>
      </c>
      <c r="Q278" s="506" t="str">
        <f>IF(Tabla1[[#This Row],[Descripción]]="","",_xlfn.XLOOKUP(Tabla1[[#This Row],[Descripción]],Tabla10[Descripción],Tabla10[CODIGO PRESUPUESTARIO],0))</f>
        <v>2.2.3.1.01</v>
      </c>
      <c r="R278" s="507"/>
    </row>
    <row r="279" spans="2:18" ht="27.6" x14ac:dyDescent="0.3">
      <c r="B279" s="190" t="e">
        <f>IF('Formulario PPGR3'!$G279="","",CONCATENATE('Formulario PPGR3'!$C279,".",'Formulario PPGR3'!$D279,".",'Formulario PPGR3'!$E279,".",'Formulario PPGR3'!$F279))</f>
        <v>#REF!</v>
      </c>
      <c r="C279" s="190" t="e">
        <f>IF('Formulario PPGR3'!$G279="","",'Formulario PPGR1'!#REF!)</f>
        <v>#REF!</v>
      </c>
      <c r="D279" s="190" t="e">
        <f>IF('Formulario PPGR3'!$G279="","",'Formulario PPGR1'!#REF!)</f>
        <v>#REF!</v>
      </c>
      <c r="E279" s="190" t="e">
        <f>IF('Formulario PPGR3'!$G279="","",'Formulario PPGR1'!#REF!)</f>
        <v>#REF!</v>
      </c>
      <c r="F279" s="190" t="e">
        <f>IF('Formulario PPGR3'!$G279="","",'Formulario PPGR1'!#REF!)</f>
        <v>#REF!</v>
      </c>
      <c r="G279" s="241" t="s">
        <v>732</v>
      </c>
      <c r="H279" s="503" t="str">
        <f>IF(Tabla1[[#This Row],[Código_Actividad]]="","",_xlfn.XLOOKUP(Tabla1[[#This Row],[Código_Actividad]],Tabla2[Código],Tabla2[Actividades Programables Presupuestables],"",0))</f>
        <v>Socialización del Protocolo para la prevención, diagnóstico y tratamiento de la Sepsis Materna</v>
      </c>
      <c r="I279" s="504">
        <f>IFERROR(VLOOKUP('Formulario PPGR3'!$G279,'Formulario PPGR2'!$H$9:$V$269,15,FALSE),"")</f>
        <v>12</v>
      </c>
      <c r="J279" s="509" t="s">
        <v>1047</v>
      </c>
      <c r="K279" s="507" t="s">
        <v>1056</v>
      </c>
      <c r="L279" s="508" t="s">
        <v>1048</v>
      </c>
      <c r="M279" s="505" t="str">
        <f>IF(Tabla1[[#This Row],[Descripción]]="","",_xlfn.XLOOKUP(Tabla1[[#This Row],[Descripción]],Tabla10[Descripción],Tabla10[Unidad de Medida],"",0))</f>
        <v>galon</v>
      </c>
      <c r="N279" s="295">
        <v>80</v>
      </c>
      <c r="O279" s="506">
        <f>IF(Tabla1[[#This Row],[Descripción]]="","",_xlfn.XLOOKUP(Tabla1[[#This Row],[Descripción]],Tabla10[Descripción],Tabla10[Precio Unitario],0))</f>
        <v>240</v>
      </c>
      <c r="P279" s="506">
        <f>IF(Tabla1[[#This Row],[Cantidad de Insumos]]="","",Tabla1[[#This Row],[Precio Unitario]]*Tabla1[[#This Row],[Cantidad de Insumos]])</f>
        <v>19200</v>
      </c>
      <c r="Q279" s="506" t="str">
        <f>IF(Tabla1[[#This Row],[Descripción]]="","",_xlfn.XLOOKUP(Tabla1[[#This Row],[Descripción]],Tabla10[Descripción],Tabla10[CODIGO PRESUPUESTARIO],0))</f>
        <v>2.3.7.1.02</v>
      </c>
      <c r="R279" s="507"/>
    </row>
    <row r="280" spans="2:18" ht="41.4" x14ac:dyDescent="0.3">
      <c r="B280" s="190" t="e">
        <f>IF('Formulario PPGR3'!$G280="","",CONCATENATE('Formulario PPGR3'!$C280,".",'Formulario PPGR3'!$D280,".",'Formulario PPGR3'!$E280,".",'Formulario PPGR3'!$F280))</f>
        <v>#REF!</v>
      </c>
      <c r="C280" s="190" t="e">
        <f>IF('Formulario PPGR3'!$G280="","",'Formulario PPGR1'!#REF!)</f>
        <v>#REF!</v>
      </c>
      <c r="D280" s="190" t="e">
        <f>IF('Formulario PPGR3'!$G280="","",'Formulario PPGR1'!#REF!)</f>
        <v>#REF!</v>
      </c>
      <c r="E280" s="190" t="e">
        <f>IF('Formulario PPGR3'!$G280="","",'Formulario PPGR1'!#REF!)</f>
        <v>#REF!</v>
      </c>
      <c r="F280" s="190" t="e">
        <f>IF('Formulario PPGR3'!$G280="","",'Formulario PPGR1'!#REF!)</f>
        <v>#REF!</v>
      </c>
      <c r="G280" s="241" t="s">
        <v>736</v>
      </c>
      <c r="H280" s="503" t="str">
        <f>IF(Tabla1[[#This Row],[Código_Actividad]]="","",_xlfn.XLOOKUP(Tabla1[[#This Row],[Código_Actividad]],Tabla2[Código],Tabla2[Actividades Programables Presupuestables],"",0))</f>
        <v>Implementación y seguimiento a la Sala Situacional Infanto Adolescente en las ORS y los CEAS de su demarcación</v>
      </c>
      <c r="I280" s="504">
        <f>IFERROR(VLOOKUP('Formulario PPGR3'!$G280,'Formulario PPGR2'!$H$9:$V$269,15,FALSE),"")</f>
        <v>4</v>
      </c>
      <c r="J280" s="509" t="s">
        <v>1049</v>
      </c>
      <c r="K280" s="507" t="s">
        <v>1057</v>
      </c>
      <c r="L280" s="508" t="s">
        <v>1050</v>
      </c>
      <c r="M280" s="505" t="str">
        <f>IF(Tabla1[[#This Row],[Descripción]]="","",_xlfn.XLOOKUP(Tabla1[[#This Row],[Descripción]],Tabla10[Descripción],Tabla10[Unidad de Medida],"",0))</f>
        <v>Depósito</v>
      </c>
      <c r="N280" s="295">
        <v>4</v>
      </c>
      <c r="O280" s="506">
        <f>IF(Tabla1[[#This Row],[Descripción]]="","",_xlfn.XLOOKUP(Tabla1[[#This Row],[Descripción]],Tabla10[Descripción],Tabla10[Precio Unitario],0))</f>
        <v>1700</v>
      </c>
      <c r="P280" s="506">
        <f>IF(Tabla1[[#This Row],[Cantidad de Insumos]]="","",Tabla1[[#This Row],[Precio Unitario]]*Tabla1[[#This Row],[Cantidad de Insumos]])</f>
        <v>6800</v>
      </c>
      <c r="Q280" s="506" t="str">
        <f>IF(Tabla1[[#This Row],[Descripción]]="","",_xlfn.XLOOKUP(Tabla1[[#This Row],[Descripción]],Tabla10[Descripción],Tabla10[CODIGO PRESUPUESTARIO],0))</f>
        <v>2.2.3.1.01</v>
      </c>
      <c r="R280" s="507"/>
    </row>
    <row r="281" spans="2:18" ht="41.4" x14ac:dyDescent="0.3">
      <c r="B281" s="190" t="e">
        <f>IF('Formulario PPGR3'!$G281="","",CONCATENATE('Formulario PPGR3'!$C281,".",'Formulario PPGR3'!$D281,".",'Formulario PPGR3'!$E281,".",'Formulario PPGR3'!$F281))</f>
        <v>#REF!</v>
      </c>
      <c r="C281" s="190" t="e">
        <f>IF('Formulario PPGR3'!$G281="","",'Formulario PPGR1'!#REF!)</f>
        <v>#REF!</v>
      </c>
      <c r="D281" s="190" t="e">
        <f>IF('Formulario PPGR3'!$G281="","",'Formulario PPGR1'!#REF!)</f>
        <v>#REF!</v>
      </c>
      <c r="E281" s="190" t="e">
        <f>IF('Formulario PPGR3'!$G281="","",'Formulario PPGR1'!#REF!)</f>
        <v>#REF!</v>
      </c>
      <c r="F281" s="190" t="e">
        <f>IF('Formulario PPGR3'!$G281="","",'Formulario PPGR1'!#REF!)</f>
        <v>#REF!</v>
      </c>
      <c r="G281" s="241" t="s">
        <v>736</v>
      </c>
      <c r="H281" s="503" t="str">
        <f>IF(Tabla1[[#This Row],[Código_Actividad]]="","",_xlfn.XLOOKUP(Tabla1[[#This Row],[Código_Actividad]],Tabla2[Código],Tabla2[Actividades Programables Presupuestables],"",0))</f>
        <v>Implementación y seguimiento a la Sala Situacional Infanto Adolescente en las ORS y los CEAS de su demarcación</v>
      </c>
      <c r="I281" s="504">
        <f>IFERROR(VLOOKUP('Formulario PPGR3'!$G281,'Formulario PPGR2'!$H$9:$V$269,15,FALSE),"")</f>
        <v>4</v>
      </c>
      <c r="J281" s="509" t="s">
        <v>1049</v>
      </c>
      <c r="K281" s="507" t="s">
        <v>1057</v>
      </c>
      <c r="L281" s="508" t="s">
        <v>1051</v>
      </c>
      <c r="M281" s="505" t="str">
        <f>IF(Tabla1[[#This Row],[Descripción]]="","",_xlfn.XLOOKUP(Tabla1[[#This Row],[Descripción]],Tabla10[Descripción],Tabla10[Unidad de Medida],"",0))</f>
        <v>Depósito</v>
      </c>
      <c r="N281" s="295">
        <v>4</v>
      </c>
      <c r="O281" s="506">
        <f>IF(Tabla1[[#This Row],[Descripción]]="","",_xlfn.XLOOKUP(Tabla1[[#This Row],[Descripción]],Tabla10[Descripción],Tabla10[Precio Unitario],0))</f>
        <v>1900</v>
      </c>
      <c r="P281" s="506">
        <f>IF(Tabla1[[#This Row],[Cantidad de Insumos]]="","",Tabla1[[#This Row],[Precio Unitario]]*Tabla1[[#This Row],[Cantidad de Insumos]])</f>
        <v>7600</v>
      </c>
      <c r="Q281" s="506" t="str">
        <f>IF(Tabla1[[#This Row],[Descripción]]="","",_xlfn.XLOOKUP(Tabla1[[#This Row],[Descripción]],Tabla10[Descripción],Tabla10[CODIGO PRESUPUESTARIO],0))</f>
        <v>2.2.3.1.01</v>
      </c>
      <c r="R281" s="507"/>
    </row>
    <row r="282" spans="2:18" ht="41.4" x14ac:dyDescent="0.3">
      <c r="B282" s="190" t="e">
        <f>IF('Formulario PPGR3'!$G282="","",CONCATENATE('Formulario PPGR3'!$C282,".",'Formulario PPGR3'!$D282,".",'Formulario PPGR3'!$E282,".",'Formulario PPGR3'!$F282))</f>
        <v>#REF!</v>
      </c>
      <c r="C282" s="190" t="e">
        <f>IF('Formulario PPGR3'!$G282="","",'Formulario PPGR1'!#REF!)</f>
        <v>#REF!</v>
      </c>
      <c r="D282" s="190" t="e">
        <f>IF('Formulario PPGR3'!$G282="","",'Formulario PPGR1'!#REF!)</f>
        <v>#REF!</v>
      </c>
      <c r="E282" s="190" t="e">
        <f>IF('Formulario PPGR3'!$G282="","",'Formulario PPGR1'!#REF!)</f>
        <v>#REF!</v>
      </c>
      <c r="F282" s="190" t="e">
        <f>IF('Formulario PPGR3'!$G282="","",'Formulario PPGR1'!#REF!)</f>
        <v>#REF!</v>
      </c>
      <c r="G282" s="241" t="s">
        <v>736</v>
      </c>
      <c r="H282" s="503" t="str">
        <f>IF(Tabla1[[#This Row],[Código_Actividad]]="","",_xlfn.XLOOKUP(Tabla1[[#This Row],[Código_Actividad]],Tabla2[Código],Tabla2[Actividades Programables Presupuestables],"",0))</f>
        <v>Implementación y seguimiento a la Sala Situacional Infanto Adolescente en las ORS y los CEAS de su demarcación</v>
      </c>
      <c r="I282" s="504">
        <f>IFERROR(VLOOKUP('Formulario PPGR3'!$G282,'Formulario PPGR2'!$H$9:$V$269,15,FALSE),"")</f>
        <v>4</v>
      </c>
      <c r="J282" s="509" t="s">
        <v>1047</v>
      </c>
      <c r="K282" s="507" t="s">
        <v>1056</v>
      </c>
      <c r="L282" s="508" t="s">
        <v>1048</v>
      </c>
      <c r="M282" s="505" t="str">
        <f>IF(Tabla1[[#This Row],[Descripción]]="","",_xlfn.XLOOKUP(Tabla1[[#This Row],[Descripción]],Tabla10[Descripción],Tabla10[Unidad de Medida],"",0))</f>
        <v>galon</v>
      </c>
      <c r="N282" s="295">
        <v>30</v>
      </c>
      <c r="O282" s="506">
        <f>IF(Tabla1[[#This Row],[Descripción]]="","",_xlfn.XLOOKUP(Tabla1[[#This Row],[Descripción]],Tabla10[Descripción],Tabla10[Precio Unitario],0))</f>
        <v>240</v>
      </c>
      <c r="P282" s="506">
        <f>IF(Tabla1[[#This Row],[Cantidad de Insumos]]="","",Tabla1[[#This Row],[Precio Unitario]]*Tabla1[[#This Row],[Cantidad de Insumos]])</f>
        <v>7200</v>
      </c>
      <c r="Q282" s="506" t="str">
        <f>IF(Tabla1[[#This Row],[Descripción]]="","",_xlfn.XLOOKUP(Tabla1[[#This Row],[Descripción]],Tabla10[Descripción],Tabla10[CODIGO PRESUPUESTARIO],0))</f>
        <v>2.3.7.1.02</v>
      </c>
      <c r="R282" s="507"/>
    </row>
    <row r="283" spans="2:18" x14ac:dyDescent="0.3">
      <c r="B283" s="190" t="e">
        <f>IF('Formulario PPGR3'!$G283="","",CONCATENATE('Formulario PPGR3'!$C283,".",'Formulario PPGR3'!$D283,".",'Formulario PPGR3'!$E283,".",'Formulario PPGR3'!$F283))</f>
        <v>#REF!</v>
      </c>
      <c r="C283" s="190" t="e">
        <f>IF('Formulario PPGR3'!$G283="","",'Formulario PPGR1'!#REF!)</f>
        <v>#REF!</v>
      </c>
      <c r="D283" s="190" t="e">
        <f>IF('Formulario PPGR3'!$G283="","",'Formulario PPGR1'!#REF!)</f>
        <v>#REF!</v>
      </c>
      <c r="E283" s="190" t="e">
        <f>IF('Formulario PPGR3'!$G283="","",'Formulario PPGR1'!#REF!)</f>
        <v>#REF!</v>
      </c>
      <c r="F283" s="190" t="e">
        <f>IF('Formulario PPGR3'!$G283="","",'Formulario PPGR1'!#REF!)</f>
        <v>#REF!</v>
      </c>
      <c r="G283" s="241" t="s">
        <v>740</v>
      </c>
      <c r="H283" s="503" t="str">
        <f>IF(Tabla1[[#This Row],[Código_Actividad]]="","",_xlfn.XLOOKUP(Tabla1[[#This Row],[Código_Actividad]],Tabla2[Código],Tabla2[Actividades Programables Presupuestables],"",0))</f>
        <v/>
      </c>
      <c r="I283" s="504" t="str">
        <f>IFERROR(VLOOKUP('Formulario PPGR3'!$G283,'Formulario PPGR2'!$H$9:$V$269,15,FALSE),"")</f>
        <v/>
      </c>
      <c r="J283" s="509" t="s">
        <v>1049</v>
      </c>
      <c r="K283" s="507" t="s">
        <v>1057</v>
      </c>
      <c r="L283" s="508" t="s">
        <v>1050</v>
      </c>
      <c r="M283" s="505" t="str">
        <f>IF(Tabla1[[#This Row],[Descripción]]="","",_xlfn.XLOOKUP(Tabla1[[#This Row],[Descripción]],Tabla10[Descripción],Tabla10[Unidad de Medida],"",0))</f>
        <v>Depósito</v>
      </c>
      <c r="N283" s="295">
        <v>15</v>
      </c>
      <c r="O283" s="506">
        <f>IF(Tabla1[[#This Row],[Descripción]]="","",_xlfn.XLOOKUP(Tabla1[[#This Row],[Descripción]],Tabla10[Descripción],Tabla10[Precio Unitario],0))</f>
        <v>1700</v>
      </c>
      <c r="P283" s="506">
        <f>IF(Tabla1[[#This Row],[Cantidad de Insumos]]="","",Tabla1[[#This Row],[Precio Unitario]]*Tabla1[[#This Row],[Cantidad de Insumos]])</f>
        <v>25500</v>
      </c>
      <c r="Q283" s="506" t="str">
        <f>IF(Tabla1[[#This Row],[Descripción]]="","",_xlfn.XLOOKUP(Tabla1[[#This Row],[Descripción]],Tabla10[Descripción],Tabla10[CODIGO PRESUPUESTARIO],0))</f>
        <v>2.2.3.1.01</v>
      </c>
      <c r="R283" s="507"/>
    </row>
    <row r="284" spans="2:18" x14ac:dyDescent="0.3">
      <c r="B284" s="190" t="e">
        <f>IF('Formulario PPGR3'!$G284="","",CONCATENATE('Formulario PPGR3'!$C284,".",'Formulario PPGR3'!$D284,".",'Formulario PPGR3'!$E284,".",'Formulario PPGR3'!$F284))</f>
        <v>#REF!</v>
      </c>
      <c r="C284" s="190" t="e">
        <f>IF('Formulario PPGR3'!$G284="","",'Formulario PPGR1'!#REF!)</f>
        <v>#REF!</v>
      </c>
      <c r="D284" s="190" t="e">
        <f>IF('Formulario PPGR3'!$G284="","",'Formulario PPGR1'!#REF!)</f>
        <v>#REF!</v>
      </c>
      <c r="E284" s="190" t="e">
        <f>IF('Formulario PPGR3'!$G284="","",'Formulario PPGR1'!#REF!)</f>
        <v>#REF!</v>
      </c>
      <c r="F284" s="190" t="e">
        <f>IF('Formulario PPGR3'!$G284="","",'Formulario PPGR1'!#REF!)</f>
        <v>#REF!</v>
      </c>
      <c r="G284" s="241" t="s">
        <v>740</v>
      </c>
      <c r="H284" s="503" t="str">
        <f>IF(Tabla1[[#This Row],[Código_Actividad]]="","",_xlfn.XLOOKUP(Tabla1[[#This Row],[Código_Actividad]],Tabla2[Código],Tabla2[Actividades Programables Presupuestables],"",0))</f>
        <v/>
      </c>
      <c r="I284" s="504" t="str">
        <f>IFERROR(VLOOKUP('Formulario PPGR3'!$G284,'Formulario PPGR2'!$H$9:$V$269,15,FALSE),"")</f>
        <v/>
      </c>
      <c r="J284" s="509" t="s">
        <v>1049</v>
      </c>
      <c r="K284" s="507" t="s">
        <v>1057</v>
      </c>
      <c r="L284" s="508" t="s">
        <v>1051</v>
      </c>
      <c r="M284" s="505" t="str">
        <f>IF(Tabla1[[#This Row],[Descripción]]="","",_xlfn.XLOOKUP(Tabla1[[#This Row],[Descripción]],Tabla10[Descripción],Tabla10[Unidad de Medida],"",0))</f>
        <v>Depósito</v>
      </c>
      <c r="N284" s="295">
        <v>15</v>
      </c>
      <c r="O284" s="506">
        <f>IF(Tabla1[[#This Row],[Descripción]]="","",_xlfn.XLOOKUP(Tabla1[[#This Row],[Descripción]],Tabla10[Descripción],Tabla10[Precio Unitario],0))</f>
        <v>1900</v>
      </c>
      <c r="P284" s="506">
        <f>IF(Tabla1[[#This Row],[Cantidad de Insumos]]="","",Tabla1[[#This Row],[Precio Unitario]]*Tabla1[[#This Row],[Cantidad de Insumos]])</f>
        <v>28500</v>
      </c>
      <c r="Q284" s="506" t="str">
        <f>IF(Tabla1[[#This Row],[Descripción]]="","",_xlfn.XLOOKUP(Tabla1[[#This Row],[Descripción]],Tabla10[Descripción],Tabla10[CODIGO PRESUPUESTARIO],0))</f>
        <v>2.2.3.1.01</v>
      </c>
      <c r="R284" s="507"/>
    </row>
    <row r="285" spans="2:18" x14ac:dyDescent="0.3">
      <c r="B285" s="190" t="e">
        <f>IF('Formulario PPGR3'!$G285="","",CONCATENATE('Formulario PPGR3'!$C285,".",'Formulario PPGR3'!$D285,".",'Formulario PPGR3'!$E285,".",'Formulario PPGR3'!$F285))</f>
        <v>#REF!</v>
      </c>
      <c r="C285" s="190" t="e">
        <f>IF('Formulario PPGR3'!$G285="","",'Formulario PPGR1'!#REF!)</f>
        <v>#REF!</v>
      </c>
      <c r="D285" s="190" t="e">
        <f>IF('Formulario PPGR3'!$G285="","",'Formulario PPGR1'!#REF!)</f>
        <v>#REF!</v>
      </c>
      <c r="E285" s="190" t="e">
        <f>IF('Formulario PPGR3'!$G285="","",'Formulario PPGR1'!#REF!)</f>
        <v>#REF!</v>
      </c>
      <c r="F285" s="190" t="e">
        <f>IF('Formulario PPGR3'!$G285="","",'Formulario PPGR1'!#REF!)</f>
        <v>#REF!</v>
      </c>
      <c r="G285" s="241" t="s">
        <v>740</v>
      </c>
      <c r="H285" s="503" t="str">
        <f>IF(Tabla1[[#This Row],[Código_Actividad]]="","",_xlfn.XLOOKUP(Tabla1[[#This Row],[Código_Actividad]],Tabla2[Código],Tabla2[Actividades Programables Presupuestables],"",0))</f>
        <v/>
      </c>
      <c r="I285" s="504" t="str">
        <f>IFERROR(VLOOKUP('Formulario PPGR3'!$G285,'Formulario PPGR2'!$H$9:$V$269,15,FALSE),"")</f>
        <v/>
      </c>
      <c r="J285" s="509" t="s">
        <v>1047</v>
      </c>
      <c r="K285" s="507" t="s">
        <v>1056</v>
      </c>
      <c r="L285" s="508" t="s">
        <v>1048</v>
      </c>
      <c r="M285" s="505" t="str">
        <f>IF(Tabla1[[#This Row],[Descripción]]="","",_xlfn.XLOOKUP(Tabla1[[#This Row],[Descripción]],Tabla10[Descripción],Tabla10[Unidad de Medida],"",0))</f>
        <v>galon</v>
      </c>
      <c r="N285" s="295">
        <v>100</v>
      </c>
      <c r="O285" s="506">
        <f>IF(Tabla1[[#This Row],[Descripción]]="","",_xlfn.XLOOKUP(Tabla1[[#This Row],[Descripción]],Tabla10[Descripción],Tabla10[Precio Unitario],0))</f>
        <v>240</v>
      </c>
      <c r="P285" s="506">
        <f>IF(Tabla1[[#This Row],[Cantidad de Insumos]]="","",Tabla1[[#This Row],[Precio Unitario]]*Tabla1[[#This Row],[Cantidad de Insumos]])</f>
        <v>24000</v>
      </c>
      <c r="Q285" s="506" t="str">
        <f>IF(Tabla1[[#This Row],[Descripción]]="","",_xlfn.XLOOKUP(Tabla1[[#This Row],[Descripción]],Tabla10[Descripción],Tabla10[CODIGO PRESUPUESTARIO],0))</f>
        <v>2.3.7.1.02</v>
      </c>
      <c r="R285" s="507"/>
    </row>
    <row r="286" spans="2:18" x14ac:dyDescent="0.3">
      <c r="B286" s="190" t="e">
        <f>IF('Formulario PPGR3'!$G286="","",CONCATENATE('Formulario PPGR3'!$C286,".",'Formulario PPGR3'!$D286,".",'Formulario PPGR3'!$E286,".",'Formulario PPGR3'!$F286))</f>
        <v>#REF!</v>
      </c>
      <c r="C286" s="190" t="e">
        <f>IF('Formulario PPGR3'!$G286="","",'Formulario PPGR1'!#REF!)</f>
        <v>#REF!</v>
      </c>
      <c r="D286" s="190" t="e">
        <f>IF('Formulario PPGR3'!$G286="","",'Formulario PPGR1'!#REF!)</f>
        <v>#REF!</v>
      </c>
      <c r="E286" s="190" t="e">
        <f>IF('Formulario PPGR3'!$G286="","",'Formulario PPGR1'!#REF!)</f>
        <v>#REF!</v>
      </c>
      <c r="F286" s="190" t="e">
        <f>IF('Formulario PPGR3'!$G286="","",'Formulario PPGR1'!#REF!)</f>
        <v>#REF!</v>
      </c>
      <c r="G286" s="241" t="s">
        <v>741</v>
      </c>
      <c r="H286" s="503" t="str">
        <f>IF(Tabla1[[#This Row],[Código_Actividad]]="","",_xlfn.XLOOKUP(Tabla1[[#This Row],[Código_Actividad]],Tabla2[Código],Tabla2[Actividades Programables Presupuestables],"",0))</f>
        <v/>
      </c>
      <c r="I286" s="504" t="str">
        <f>IFERROR(VLOOKUP('Formulario PPGR3'!$G286,'Formulario PPGR2'!$H$9:$V$269,15,FALSE),"")</f>
        <v/>
      </c>
      <c r="J286" s="509" t="s">
        <v>1049</v>
      </c>
      <c r="K286" s="507" t="s">
        <v>1057</v>
      </c>
      <c r="L286" s="508" t="s">
        <v>1050</v>
      </c>
      <c r="M286" s="505" t="str">
        <f>IF(Tabla1[[#This Row],[Descripción]]="","",_xlfn.XLOOKUP(Tabla1[[#This Row],[Descripción]],Tabla10[Descripción],Tabla10[Unidad de Medida],"",0))</f>
        <v>Depósito</v>
      </c>
      <c r="N286" s="295">
        <v>4</v>
      </c>
      <c r="O286" s="506">
        <f>IF(Tabla1[[#This Row],[Descripción]]="","",_xlfn.XLOOKUP(Tabla1[[#This Row],[Descripción]],Tabla10[Descripción],Tabla10[Precio Unitario],0))</f>
        <v>1700</v>
      </c>
      <c r="P286" s="506">
        <f>IF(Tabla1[[#This Row],[Cantidad de Insumos]]="","",Tabla1[[#This Row],[Precio Unitario]]*Tabla1[[#This Row],[Cantidad de Insumos]])</f>
        <v>6800</v>
      </c>
      <c r="Q286" s="506" t="str">
        <f>IF(Tabla1[[#This Row],[Descripción]]="","",_xlfn.XLOOKUP(Tabla1[[#This Row],[Descripción]],Tabla10[Descripción],Tabla10[CODIGO PRESUPUESTARIO],0))</f>
        <v>2.2.3.1.01</v>
      </c>
      <c r="R286" s="507"/>
    </row>
    <row r="287" spans="2:18" x14ac:dyDescent="0.3">
      <c r="B287" s="190" t="e">
        <f>IF('Formulario PPGR3'!$G287="","",CONCATENATE('Formulario PPGR3'!$C287,".",'Formulario PPGR3'!$D287,".",'Formulario PPGR3'!$E287,".",'Formulario PPGR3'!$F287))</f>
        <v>#REF!</v>
      </c>
      <c r="C287" s="190" t="e">
        <f>IF('Formulario PPGR3'!$G287="","",'Formulario PPGR1'!#REF!)</f>
        <v>#REF!</v>
      </c>
      <c r="D287" s="190" t="e">
        <f>IF('Formulario PPGR3'!$G287="","",'Formulario PPGR1'!#REF!)</f>
        <v>#REF!</v>
      </c>
      <c r="E287" s="190" t="e">
        <f>IF('Formulario PPGR3'!$G287="","",'Formulario PPGR1'!#REF!)</f>
        <v>#REF!</v>
      </c>
      <c r="F287" s="190" t="e">
        <f>IF('Formulario PPGR3'!$G287="","",'Formulario PPGR1'!#REF!)</f>
        <v>#REF!</v>
      </c>
      <c r="G287" s="241" t="s">
        <v>741</v>
      </c>
      <c r="H287" s="503" t="str">
        <f>IF(Tabla1[[#This Row],[Código_Actividad]]="","",_xlfn.XLOOKUP(Tabla1[[#This Row],[Código_Actividad]],Tabla2[Código],Tabla2[Actividades Programables Presupuestables],"",0))</f>
        <v/>
      </c>
      <c r="I287" s="504" t="str">
        <f>IFERROR(VLOOKUP('Formulario PPGR3'!$G287,'Formulario PPGR2'!$H$9:$V$269,15,FALSE),"")</f>
        <v/>
      </c>
      <c r="J287" s="509" t="s">
        <v>1049</v>
      </c>
      <c r="K287" s="507" t="s">
        <v>1057</v>
      </c>
      <c r="L287" s="508" t="s">
        <v>1051</v>
      </c>
      <c r="M287" s="505" t="str">
        <f>IF(Tabla1[[#This Row],[Descripción]]="","",_xlfn.XLOOKUP(Tabla1[[#This Row],[Descripción]],Tabla10[Descripción],Tabla10[Unidad de Medida],"",0))</f>
        <v>Depósito</v>
      </c>
      <c r="N287" s="295">
        <v>4</v>
      </c>
      <c r="O287" s="506">
        <f>IF(Tabla1[[#This Row],[Descripción]]="","",_xlfn.XLOOKUP(Tabla1[[#This Row],[Descripción]],Tabla10[Descripción],Tabla10[Precio Unitario],0))</f>
        <v>1900</v>
      </c>
      <c r="P287" s="506">
        <f>IF(Tabla1[[#This Row],[Cantidad de Insumos]]="","",Tabla1[[#This Row],[Precio Unitario]]*Tabla1[[#This Row],[Cantidad de Insumos]])</f>
        <v>7600</v>
      </c>
      <c r="Q287" s="506" t="str">
        <f>IF(Tabla1[[#This Row],[Descripción]]="","",_xlfn.XLOOKUP(Tabla1[[#This Row],[Descripción]],Tabla10[Descripción],Tabla10[CODIGO PRESUPUESTARIO],0))</f>
        <v>2.2.3.1.01</v>
      </c>
      <c r="R287" s="507"/>
    </row>
    <row r="288" spans="2:18" x14ac:dyDescent="0.3">
      <c r="B288" s="190" t="e">
        <f>IF('Formulario PPGR3'!$G288="","",CONCATENATE('Formulario PPGR3'!$C288,".",'Formulario PPGR3'!$D288,".",'Formulario PPGR3'!$E288,".",'Formulario PPGR3'!$F288))</f>
        <v>#REF!</v>
      </c>
      <c r="C288" s="190" t="e">
        <f>IF('Formulario PPGR3'!$G288="","",'Formulario PPGR1'!#REF!)</f>
        <v>#REF!</v>
      </c>
      <c r="D288" s="190" t="e">
        <f>IF('Formulario PPGR3'!$G288="","",'Formulario PPGR1'!#REF!)</f>
        <v>#REF!</v>
      </c>
      <c r="E288" s="190" t="e">
        <f>IF('Formulario PPGR3'!$G288="","",'Formulario PPGR1'!#REF!)</f>
        <v>#REF!</v>
      </c>
      <c r="F288" s="190" t="e">
        <f>IF('Formulario PPGR3'!$G288="","",'Formulario PPGR1'!#REF!)</f>
        <v>#REF!</v>
      </c>
      <c r="G288" s="241" t="s">
        <v>741</v>
      </c>
      <c r="H288" s="503" t="str">
        <f>IF(Tabla1[[#This Row],[Código_Actividad]]="","",_xlfn.XLOOKUP(Tabla1[[#This Row],[Código_Actividad]],Tabla2[Código],Tabla2[Actividades Programables Presupuestables],"",0))</f>
        <v/>
      </c>
      <c r="I288" s="504" t="str">
        <f>IFERROR(VLOOKUP('Formulario PPGR3'!$G288,'Formulario PPGR2'!$H$9:$V$269,15,FALSE),"")</f>
        <v/>
      </c>
      <c r="J288" s="509" t="s">
        <v>1047</v>
      </c>
      <c r="K288" s="507" t="s">
        <v>1056</v>
      </c>
      <c r="L288" s="508" t="s">
        <v>1048</v>
      </c>
      <c r="M288" s="505" t="str">
        <f>IF(Tabla1[[#This Row],[Descripción]]="","",_xlfn.XLOOKUP(Tabla1[[#This Row],[Descripción]],Tabla10[Descripción],Tabla10[Unidad de Medida],"",0))</f>
        <v>galon</v>
      </c>
      <c r="N288" s="295">
        <v>40</v>
      </c>
      <c r="O288" s="506">
        <f>IF(Tabla1[[#This Row],[Descripción]]="","",_xlfn.XLOOKUP(Tabla1[[#This Row],[Descripción]],Tabla10[Descripción],Tabla10[Precio Unitario],0))</f>
        <v>240</v>
      </c>
      <c r="P288" s="506">
        <f>IF(Tabla1[[#This Row],[Cantidad de Insumos]]="","",Tabla1[[#This Row],[Precio Unitario]]*Tabla1[[#This Row],[Cantidad de Insumos]])</f>
        <v>9600</v>
      </c>
      <c r="Q288" s="506" t="str">
        <f>IF(Tabla1[[#This Row],[Descripción]]="","",_xlfn.XLOOKUP(Tabla1[[#This Row],[Descripción]],Tabla10[Descripción],Tabla10[CODIGO PRESUPUESTARIO],0))</f>
        <v>2.3.7.1.02</v>
      </c>
      <c r="R288" s="507"/>
    </row>
    <row r="289" spans="2:18" ht="27.6" x14ac:dyDescent="0.3">
      <c r="B289" s="190" t="e">
        <f>IF('Formulario PPGR3'!$G289="","",CONCATENATE('Formulario PPGR3'!$C289,".",'Formulario PPGR3'!$D289,".",'Formulario PPGR3'!$E289,".",'Formulario PPGR3'!$F289))</f>
        <v>#REF!</v>
      </c>
      <c r="C289" s="190" t="e">
        <f>IF('Formulario PPGR3'!$G289="","",'Formulario PPGR1'!#REF!)</f>
        <v>#REF!</v>
      </c>
      <c r="D289" s="190" t="e">
        <f>IF('Formulario PPGR3'!$G289="","",'Formulario PPGR1'!#REF!)</f>
        <v>#REF!</v>
      </c>
      <c r="E289" s="190" t="e">
        <f>IF('Formulario PPGR3'!$G289="","",'Formulario PPGR1'!#REF!)</f>
        <v>#REF!</v>
      </c>
      <c r="F289" s="190" t="e">
        <f>IF('Formulario PPGR3'!$G289="","",'Formulario PPGR1'!#REF!)</f>
        <v>#REF!</v>
      </c>
      <c r="G289" s="241" t="s">
        <v>742</v>
      </c>
      <c r="H289" s="503" t="str">
        <f>IF(Tabla1[[#This Row],[Código_Actividad]]="","",_xlfn.XLOOKUP(Tabla1[[#This Row],[Código_Actividad]],Tabla2[Código],Tabla2[Actividades Programables Presupuestables],"",0))</f>
        <v>Fortalecimiento en la atención a pacientes criticos (emergencia y UCIP)</v>
      </c>
      <c r="I289" s="504">
        <f>IFERROR(VLOOKUP('Formulario PPGR3'!$G289,'Formulario PPGR2'!$H$9:$V$269,15,FALSE),"")</f>
        <v>4</v>
      </c>
      <c r="J289" s="509" t="s">
        <v>1049</v>
      </c>
      <c r="K289" s="507" t="s">
        <v>1057</v>
      </c>
      <c r="L289" s="508" t="s">
        <v>1050</v>
      </c>
      <c r="M289" s="505" t="str">
        <f>IF(Tabla1[[#This Row],[Descripción]]="","",_xlfn.XLOOKUP(Tabla1[[#This Row],[Descripción]],Tabla10[Descripción],Tabla10[Unidad de Medida],"",0))</f>
        <v>Depósito</v>
      </c>
      <c r="N289" s="295">
        <v>4</v>
      </c>
      <c r="O289" s="506">
        <f>IF(Tabla1[[#This Row],[Descripción]]="","",_xlfn.XLOOKUP(Tabla1[[#This Row],[Descripción]],Tabla10[Descripción],Tabla10[Precio Unitario],0))</f>
        <v>1700</v>
      </c>
      <c r="P289" s="506">
        <f>IF(Tabla1[[#This Row],[Cantidad de Insumos]]="","",Tabla1[[#This Row],[Precio Unitario]]*Tabla1[[#This Row],[Cantidad de Insumos]])</f>
        <v>6800</v>
      </c>
      <c r="Q289" s="506" t="str">
        <f>IF(Tabla1[[#This Row],[Descripción]]="","",_xlfn.XLOOKUP(Tabla1[[#This Row],[Descripción]],Tabla10[Descripción],Tabla10[CODIGO PRESUPUESTARIO],0))</f>
        <v>2.2.3.1.01</v>
      </c>
      <c r="R289" s="507"/>
    </row>
    <row r="290" spans="2:18" ht="27.6" x14ac:dyDescent="0.3">
      <c r="B290" s="190" t="e">
        <f>IF('Formulario PPGR3'!$G290="","",CONCATENATE('Formulario PPGR3'!$C290,".",'Formulario PPGR3'!$D290,".",'Formulario PPGR3'!$E290,".",'Formulario PPGR3'!$F290))</f>
        <v>#REF!</v>
      </c>
      <c r="C290" s="190" t="e">
        <f>IF('Formulario PPGR3'!$G290="","",'Formulario PPGR1'!#REF!)</f>
        <v>#REF!</v>
      </c>
      <c r="D290" s="190" t="e">
        <f>IF('Formulario PPGR3'!$G290="","",'Formulario PPGR1'!#REF!)</f>
        <v>#REF!</v>
      </c>
      <c r="E290" s="190" t="e">
        <f>IF('Formulario PPGR3'!$G290="","",'Formulario PPGR1'!#REF!)</f>
        <v>#REF!</v>
      </c>
      <c r="F290" s="190" t="e">
        <f>IF('Formulario PPGR3'!$G290="","",'Formulario PPGR1'!#REF!)</f>
        <v>#REF!</v>
      </c>
      <c r="G290" s="241" t="s">
        <v>742</v>
      </c>
      <c r="H290" s="503" t="str">
        <f>IF(Tabla1[[#This Row],[Código_Actividad]]="","",_xlfn.XLOOKUP(Tabla1[[#This Row],[Código_Actividad]],Tabla2[Código],Tabla2[Actividades Programables Presupuestables],"",0))</f>
        <v>Fortalecimiento en la atención a pacientes criticos (emergencia y UCIP)</v>
      </c>
      <c r="I290" s="504">
        <f>IFERROR(VLOOKUP('Formulario PPGR3'!$G290,'Formulario PPGR2'!$H$9:$V$269,15,FALSE),"")</f>
        <v>4</v>
      </c>
      <c r="J290" s="509" t="s">
        <v>1049</v>
      </c>
      <c r="K290" s="507" t="s">
        <v>1057</v>
      </c>
      <c r="L290" s="508" t="s">
        <v>1051</v>
      </c>
      <c r="M290" s="505" t="str">
        <f>IF(Tabla1[[#This Row],[Descripción]]="","",_xlfn.XLOOKUP(Tabla1[[#This Row],[Descripción]],Tabla10[Descripción],Tabla10[Unidad de Medida],"",0))</f>
        <v>Depósito</v>
      </c>
      <c r="N290" s="295">
        <v>4</v>
      </c>
      <c r="O290" s="506">
        <f>IF(Tabla1[[#This Row],[Descripción]]="","",_xlfn.XLOOKUP(Tabla1[[#This Row],[Descripción]],Tabla10[Descripción],Tabla10[Precio Unitario],0))</f>
        <v>1900</v>
      </c>
      <c r="P290" s="506">
        <f>IF(Tabla1[[#This Row],[Cantidad de Insumos]]="","",Tabla1[[#This Row],[Precio Unitario]]*Tabla1[[#This Row],[Cantidad de Insumos]])</f>
        <v>7600</v>
      </c>
      <c r="Q290" s="506" t="str">
        <f>IF(Tabla1[[#This Row],[Descripción]]="","",_xlfn.XLOOKUP(Tabla1[[#This Row],[Descripción]],Tabla10[Descripción],Tabla10[CODIGO PRESUPUESTARIO],0))</f>
        <v>2.2.3.1.01</v>
      </c>
      <c r="R290" s="507"/>
    </row>
    <row r="291" spans="2:18" ht="27.6" x14ac:dyDescent="0.3">
      <c r="B291" s="190" t="e">
        <f>IF('Formulario PPGR3'!$G291="","",CONCATENATE('Formulario PPGR3'!$C291,".",'Formulario PPGR3'!$D291,".",'Formulario PPGR3'!$E291,".",'Formulario PPGR3'!$F291))</f>
        <v>#REF!</v>
      </c>
      <c r="C291" s="190" t="e">
        <f>IF('Formulario PPGR3'!$G291="","",'Formulario PPGR1'!#REF!)</f>
        <v>#REF!</v>
      </c>
      <c r="D291" s="190" t="e">
        <f>IF('Formulario PPGR3'!$G291="","",'Formulario PPGR1'!#REF!)</f>
        <v>#REF!</v>
      </c>
      <c r="E291" s="190" t="e">
        <f>IF('Formulario PPGR3'!$G291="","",'Formulario PPGR1'!#REF!)</f>
        <v>#REF!</v>
      </c>
      <c r="F291" s="190" t="e">
        <f>IF('Formulario PPGR3'!$G291="","",'Formulario PPGR1'!#REF!)</f>
        <v>#REF!</v>
      </c>
      <c r="G291" s="241" t="s">
        <v>742</v>
      </c>
      <c r="H291" s="503" t="str">
        <f>IF(Tabla1[[#This Row],[Código_Actividad]]="","",_xlfn.XLOOKUP(Tabla1[[#This Row],[Código_Actividad]],Tabla2[Código],Tabla2[Actividades Programables Presupuestables],"",0))</f>
        <v>Fortalecimiento en la atención a pacientes criticos (emergencia y UCIP)</v>
      </c>
      <c r="I291" s="504">
        <f>IFERROR(VLOOKUP('Formulario PPGR3'!$G291,'Formulario PPGR2'!$H$9:$V$269,15,FALSE),"")</f>
        <v>4</v>
      </c>
      <c r="J291" s="509" t="s">
        <v>1047</v>
      </c>
      <c r="K291" s="507" t="s">
        <v>1056</v>
      </c>
      <c r="L291" s="508" t="s">
        <v>1048</v>
      </c>
      <c r="M291" s="505" t="str">
        <f>IF(Tabla1[[#This Row],[Descripción]]="","",_xlfn.XLOOKUP(Tabla1[[#This Row],[Descripción]],Tabla10[Descripción],Tabla10[Unidad de Medida],"",0))</f>
        <v>galon</v>
      </c>
      <c r="N291" s="295">
        <v>40</v>
      </c>
      <c r="O291" s="506">
        <f>IF(Tabla1[[#This Row],[Descripción]]="","",_xlfn.XLOOKUP(Tabla1[[#This Row],[Descripción]],Tabla10[Descripción],Tabla10[Precio Unitario],0))</f>
        <v>240</v>
      </c>
      <c r="P291" s="506">
        <f>IF(Tabla1[[#This Row],[Cantidad de Insumos]]="","",Tabla1[[#This Row],[Precio Unitario]]*Tabla1[[#This Row],[Cantidad de Insumos]])</f>
        <v>9600</v>
      </c>
      <c r="Q291" s="506" t="str">
        <f>IF(Tabla1[[#This Row],[Descripción]]="","",_xlfn.XLOOKUP(Tabla1[[#This Row],[Descripción]],Tabla10[Descripción],Tabla10[CODIGO PRESUPUESTARIO],0))</f>
        <v>2.3.7.1.02</v>
      </c>
      <c r="R291" s="507"/>
    </row>
    <row r="292" spans="2:18" ht="27.6" x14ac:dyDescent="0.3">
      <c r="B292" s="190" t="e">
        <f>IF('Formulario PPGR3'!$G292="","",CONCATENATE('Formulario PPGR3'!$C292,".",'Formulario PPGR3'!$D292,".",'Formulario PPGR3'!$E292,".",'Formulario PPGR3'!$F292))</f>
        <v>#REF!</v>
      </c>
      <c r="C292" s="190" t="e">
        <f>IF('Formulario PPGR3'!$G292="","",'Formulario PPGR1'!#REF!)</f>
        <v>#REF!</v>
      </c>
      <c r="D292" s="190" t="e">
        <f>IF('Formulario PPGR3'!$G292="","",'Formulario PPGR1'!#REF!)</f>
        <v>#REF!</v>
      </c>
      <c r="E292" s="190" t="e">
        <f>IF('Formulario PPGR3'!$G292="","",'Formulario PPGR1'!#REF!)</f>
        <v>#REF!</v>
      </c>
      <c r="F292" s="190" t="e">
        <f>IF('Formulario PPGR3'!$G292="","",'Formulario PPGR1'!#REF!)</f>
        <v>#REF!</v>
      </c>
      <c r="G292" s="241" t="s">
        <v>745</v>
      </c>
      <c r="H292" s="503" t="str">
        <f>IF(Tabla1[[#This Row],[Código_Actividad]]="","",_xlfn.XLOOKUP(Tabla1[[#This Row],[Código_Actividad]],Tabla2[Código],Tabla2[Actividades Programables Presupuestables],"",0))</f>
        <v>Fortalecimiento en la atención a NNA asistidos por violencia.</v>
      </c>
      <c r="I292" s="504">
        <f>IFERROR(VLOOKUP('Formulario PPGR3'!$G292,'Formulario PPGR2'!$H$9:$V$269,15,FALSE),"")</f>
        <v>4</v>
      </c>
      <c r="J292" s="509" t="s">
        <v>1049</v>
      </c>
      <c r="K292" s="507" t="s">
        <v>1057</v>
      </c>
      <c r="L292" s="508" t="s">
        <v>1050</v>
      </c>
      <c r="M292" s="505" t="str">
        <f>IF(Tabla1[[#This Row],[Descripción]]="","",_xlfn.XLOOKUP(Tabla1[[#This Row],[Descripción]],Tabla10[Descripción],Tabla10[Unidad de Medida],"",0))</f>
        <v>Depósito</v>
      </c>
      <c r="N292" s="295">
        <v>4</v>
      </c>
      <c r="O292" s="506">
        <f>IF(Tabla1[[#This Row],[Descripción]]="","",_xlfn.XLOOKUP(Tabla1[[#This Row],[Descripción]],Tabla10[Descripción],Tabla10[Precio Unitario],0))</f>
        <v>1700</v>
      </c>
      <c r="P292" s="506">
        <f>IF(Tabla1[[#This Row],[Cantidad de Insumos]]="","",Tabla1[[#This Row],[Precio Unitario]]*Tabla1[[#This Row],[Cantidad de Insumos]])</f>
        <v>6800</v>
      </c>
      <c r="Q292" s="506" t="str">
        <f>IF(Tabla1[[#This Row],[Descripción]]="","",_xlfn.XLOOKUP(Tabla1[[#This Row],[Descripción]],Tabla10[Descripción],Tabla10[CODIGO PRESUPUESTARIO],0))</f>
        <v>2.2.3.1.01</v>
      </c>
      <c r="R292" s="507"/>
    </row>
    <row r="293" spans="2:18" ht="27.6" x14ac:dyDescent="0.3">
      <c r="B293" s="190" t="e">
        <f>IF('Formulario PPGR3'!$G293="","",CONCATENATE('Formulario PPGR3'!$C293,".",'Formulario PPGR3'!$D293,".",'Formulario PPGR3'!$E293,".",'Formulario PPGR3'!$F293))</f>
        <v>#REF!</v>
      </c>
      <c r="C293" s="190" t="e">
        <f>IF('Formulario PPGR3'!$G293="","",'Formulario PPGR1'!#REF!)</f>
        <v>#REF!</v>
      </c>
      <c r="D293" s="190" t="e">
        <f>IF('Formulario PPGR3'!$G293="","",'Formulario PPGR1'!#REF!)</f>
        <v>#REF!</v>
      </c>
      <c r="E293" s="190" t="e">
        <f>IF('Formulario PPGR3'!$G293="","",'Formulario PPGR1'!#REF!)</f>
        <v>#REF!</v>
      </c>
      <c r="F293" s="190" t="e">
        <f>IF('Formulario PPGR3'!$G293="","",'Formulario PPGR1'!#REF!)</f>
        <v>#REF!</v>
      </c>
      <c r="G293" s="241" t="s">
        <v>745</v>
      </c>
      <c r="H293" s="503" t="str">
        <f>IF(Tabla1[[#This Row],[Código_Actividad]]="","",_xlfn.XLOOKUP(Tabla1[[#This Row],[Código_Actividad]],Tabla2[Código],Tabla2[Actividades Programables Presupuestables],"",0))</f>
        <v>Fortalecimiento en la atención a NNA asistidos por violencia.</v>
      </c>
      <c r="I293" s="504">
        <f>IFERROR(VLOOKUP('Formulario PPGR3'!$G293,'Formulario PPGR2'!$H$9:$V$269,15,FALSE),"")</f>
        <v>4</v>
      </c>
      <c r="J293" s="509" t="s">
        <v>1049</v>
      </c>
      <c r="K293" s="507" t="s">
        <v>1057</v>
      </c>
      <c r="L293" s="508" t="s">
        <v>1051</v>
      </c>
      <c r="M293" s="505" t="str">
        <f>IF(Tabla1[[#This Row],[Descripción]]="","",_xlfn.XLOOKUP(Tabla1[[#This Row],[Descripción]],Tabla10[Descripción],Tabla10[Unidad de Medida],"",0))</f>
        <v>Depósito</v>
      </c>
      <c r="N293" s="295">
        <v>4</v>
      </c>
      <c r="O293" s="506">
        <f>IF(Tabla1[[#This Row],[Descripción]]="","",_xlfn.XLOOKUP(Tabla1[[#This Row],[Descripción]],Tabla10[Descripción],Tabla10[Precio Unitario],0))</f>
        <v>1900</v>
      </c>
      <c r="P293" s="506">
        <f>IF(Tabla1[[#This Row],[Cantidad de Insumos]]="","",Tabla1[[#This Row],[Precio Unitario]]*Tabla1[[#This Row],[Cantidad de Insumos]])</f>
        <v>7600</v>
      </c>
      <c r="Q293" s="506" t="str">
        <f>IF(Tabla1[[#This Row],[Descripción]]="","",_xlfn.XLOOKUP(Tabla1[[#This Row],[Descripción]],Tabla10[Descripción],Tabla10[CODIGO PRESUPUESTARIO],0))</f>
        <v>2.2.3.1.01</v>
      </c>
      <c r="R293" s="507"/>
    </row>
    <row r="294" spans="2:18" ht="27.6" x14ac:dyDescent="0.3">
      <c r="B294" s="190" t="e">
        <f>IF('Formulario PPGR3'!$G294="","",CONCATENATE('Formulario PPGR3'!$C294,".",'Formulario PPGR3'!$D294,".",'Formulario PPGR3'!$E294,".",'Formulario PPGR3'!$F294))</f>
        <v>#REF!</v>
      </c>
      <c r="C294" s="190" t="e">
        <f>IF('Formulario PPGR3'!$G294="","",'Formulario PPGR1'!#REF!)</f>
        <v>#REF!</v>
      </c>
      <c r="D294" s="190" t="e">
        <f>IF('Formulario PPGR3'!$G294="","",'Formulario PPGR1'!#REF!)</f>
        <v>#REF!</v>
      </c>
      <c r="E294" s="190" t="e">
        <f>IF('Formulario PPGR3'!$G294="","",'Formulario PPGR1'!#REF!)</f>
        <v>#REF!</v>
      </c>
      <c r="F294" s="190" t="e">
        <f>IF('Formulario PPGR3'!$G294="","",'Formulario PPGR1'!#REF!)</f>
        <v>#REF!</v>
      </c>
      <c r="G294" s="241" t="s">
        <v>745</v>
      </c>
      <c r="H294" s="503" t="str">
        <f>IF(Tabla1[[#This Row],[Código_Actividad]]="","",_xlfn.XLOOKUP(Tabla1[[#This Row],[Código_Actividad]],Tabla2[Código],Tabla2[Actividades Programables Presupuestables],"",0))</f>
        <v>Fortalecimiento en la atención a NNA asistidos por violencia.</v>
      </c>
      <c r="I294" s="504">
        <f>IFERROR(VLOOKUP('Formulario PPGR3'!$G294,'Formulario PPGR2'!$H$9:$V$269,15,FALSE),"")</f>
        <v>4</v>
      </c>
      <c r="J294" s="509" t="s">
        <v>1047</v>
      </c>
      <c r="K294" s="507" t="s">
        <v>1056</v>
      </c>
      <c r="L294" s="508" t="s">
        <v>1048</v>
      </c>
      <c r="M294" s="505" t="str">
        <f>IF(Tabla1[[#This Row],[Descripción]]="","",_xlfn.XLOOKUP(Tabla1[[#This Row],[Descripción]],Tabla10[Descripción],Tabla10[Unidad de Medida],"",0))</f>
        <v>galon</v>
      </c>
      <c r="N294" s="295">
        <v>40</v>
      </c>
      <c r="O294" s="506">
        <f>IF(Tabla1[[#This Row],[Descripción]]="","",_xlfn.XLOOKUP(Tabla1[[#This Row],[Descripción]],Tabla10[Descripción],Tabla10[Precio Unitario],0))</f>
        <v>240</v>
      </c>
      <c r="P294" s="506">
        <f>IF(Tabla1[[#This Row],[Cantidad de Insumos]]="","",Tabla1[[#This Row],[Precio Unitario]]*Tabla1[[#This Row],[Cantidad de Insumos]])</f>
        <v>9600</v>
      </c>
      <c r="Q294" s="506" t="str">
        <f>IF(Tabla1[[#This Row],[Descripción]]="","",_xlfn.XLOOKUP(Tabla1[[#This Row],[Descripción]],Tabla10[Descripción],Tabla10[CODIGO PRESUPUESTARIO],0))</f>
        <v>2.3.7.1.02</v>
      </c>
      <c r="R294" s="507"/>
    </row>
    <row r="295" spans="2:18" ht="41.4" x14ac:dyDescent="0.3">
      <c r="B295" s="190" t="e">
        <f>IF('Formulario PPGR3'!$G295="","",CONCATENATE('Formulario PPGR3'!$C295,".",'Formulario PPGR3'!$D295,".",'Formulario PPGR3'!$E295,".",'Formulario PPGR3'!$F295))</f>
        <v>#REF!</v>
      </c>
      <c r="C295" s="190" t="e">
        <f>IF('Formulario PPGR3'!$G295="","",'Formulario PPGR1'!#REF!)</f>
        <v>#REF!</v>
      </c>
      <c r="D295" s="190" t="e">
        <f>IF('Formulario PPGR3'!$G295="","",'Formulario PPGR1'!#REF!)</f>
        <v>#REF!</v>
      </c>
      <c r="E295" s="190" t="e">
        <f>IF('Formulario PPGR3'!$G295="","",'Formulario PPGR1'!#REF!)</f>
        <v>#REF!</v>
      </c>
      <c r="F295" s="190" t="e">
        <f>IF('Formulario PPGR3'!$G295="","",'Formulario PPGR1'!#REF!)</f>
        <v>#REF!</v>
      </c>
      <c r="G295" s="241" t="s">
        <v>747</v>
      </c>
      <c r="H295" s="503" t="str">
        <f>IF(Tabla1[[#This Row],[Código_Actividad]]="","",_xlfn.XLOOKUP(Tabla1[[#This Row],[Código_Actividad]],Tabla2[Código],Tabla2[Actividades Programables Presupuestables],"",0))</f>
        <v xml:space="preserve">Seguimiento a la atención en la Primera Infancia con énfasis en la aplicación de Vacunas, Crecimiento y Cuidado para el Desarrollo Infantil. </v>
      </c>
      <c r="I295" s="504">
        <f>IFERROR(VLOOKUP('Formulario PPGR3'!$G295,'Formulario PPGR2'!$H$9:$V$269,15,FALSE),"")</f>
        <v>12</v>
      </c>
      <c r="J295" s="509" t="s">
        <v>1049</v>
      </c>
      <c r="K295" s="507" t="s">
        <v>1057</v>
      </c>
      <c r="L295" s="508" t="s">
        <v>1050</v>
      </c>
      <c r="M295" s="505" t="str">
        <f>IF(Tabla1[[#This Row],[Descripción]]="","",_xlfn.XLOOKUP(Tabla1[[#This Row],[Descripción]],Tabla10[Descripción],Tabla10[Unidad de Medida],"",0))</f>
        <v>Depósito</v>
      </c>
      <c r="N295" s="295">
        <v>12</v>
      </c>
      <c r="O295" s="506">
        <f>IF(Tabla1[[#This Row],[Descripción]]="","",_xlfn.XLOOKUP(Tabla1[[#This Row],[Descripción]],Tabla10[Descripción],Tabla10[Precio Unitario],0))</f>
        <v>1700</v>
      </c>
      <c r="P295" s="506">
        <f>IF(Tabla1[[#This Row],[Cantidad de Insumos]]="","",Tabla1[[#This Row],[Precio Unitario]]*Tabla1[[#This Row],[Cantidad de Insumos]])</f>
        <v>20400</v>
      </c>
      <c r="Q295" s="506" t="str">
        <f>IF(Tabla1[[#This Row],[Descripción]]="","",_xlfn.XLOOKUP(Tabla1[[#This Row],[Descripción]],Tabla10[Descripción],Tabla10[CODIGO PRESUPUESTARIO],0))</f>
        <v>2.2.3.1.01</v>
      </c>
      <c r="R295" s="507"/>
    </row>
    <row r="296" spans="2:18" ht="41.4" x14ac:dyDescent="0.3">
      <c r="B296" s="190" t="e">
        <f>IF('Formulario PPGR3'!$G296="","",CONCATENATE('Formulario PPGR3'!$C296,".",'Formulario PPGR3'!$D296,".",'Formulario PPGR3'!$E296,".",'Formulario PPGR3'!$F296))</f>
        <v>#REF!</v>
      </c>
      <c r="C296" s="190" t="e">
        <f>IF('Formulario PPGR3'!$G296="","",'Formulario PPGR1'!#REF!)</f>
        <v>#REF!</v>
      </c>
      <c r="D296" s="190" t="e">
        <f>IF('Formulario PPGR3'!$G296="","",'Formulario PPGR1'!#REF!)</f>
        <v>#REF!</v>
      </c>
      <c r="E296" s="190" t="e">
        <f>IF('Formulario PPGR3'!$G296="","",'Formulario PPGR1'!#REF!)</f>
        <v>#REF!</v>
      </c>
      <c r="F296" s="190" t="e">
        <f>IF('Formulario PPGR3'!$G296="","",'Formulario PPGR1'!#REF!)</f>
        <v>#REF!</v>
      </c>
      <c r="G296" s="241" t="s">
        <v>747</v>
      </c>
      <c r="H296" s="503" t="str">
        <f>IF(Tabla1[[#This Row],[Código_Actividad]]="","",_xlfn.XLOOKUP(Tabla1[[#This Row],[Código_Actividad]],Tabla2[Código],Tabla2[Actividades Programables Presupuestables],"",0))</f>
        <v xml:space="preserve">Seguimiento a la atención en la Primera Infancia con énfasis en la aplicación de Vacunas, Crecimiento y Cuidado para el Desarrollo Infantil. </v>
      </c>
      <c r="I296" s="504">
        <f>IFERROR(VLOOKUP('Formulario PPGR3'!$G296,'Formulario PPGR2'!$H$9:$V$269,15,FALSE),"")</f>
        <v>12</v>
      </c>
      <c r="J296" s="509" t="s">
        <v>1049</v>
      </c>
      <c r="K296" s="507" t="s">
        <v>1057</v>
      </c>
      <c r="L296" s="508" t="s">
        <v>1051</v>
      </c>
      <c r="M296" s="505" t="str">
        <f>IF(Tabla1[[#This Row],[Descripción]]="","",_xlfn.XLOOKUP(Tabla1[[#This Row],[Descripción]],Tabla10[Descripción],Tabla10[Unidad de Medida],"",0))</f>
        <v>Depósito</v>
      </c>
      <c r="N296" s="295">
        <v>12</v>
      </c>
      <c r="O296" s="506">
        <f>IF(Tabla1[[#This Row],[Descripción]]="","",_xlfn.XLOOKUP(Tabla1[[#This Row],[Descripción]],Tabla10[Descripción],Tabla10[Precio Unitario],0))</f>
        <v>1900</v>
      </c>
      <c r="P296" s="506">
        <f>IF(Tabla1[[#This Row],[Cantidad de Insumos]]="","",Tabla1[[#This Row],[Precio Unitario]]*Tabla1[[#This Row],[Cantidad de Insumos]])</f>
        <v>22800</v>
      </c>
      <c r="Q296" s="506" t="str">
        <f>IF(Tabla1[[#This Row],[Descripción]]="","",_xlfn.XLOOKUP(Tabla1[[#This Row],[Descripción]],Tabla10[Descripción],Tabla10[CODIGO PRESUPUESTARIO],0))</f>
        <v>2.2.3.1.01</v>
      </c>
      <c r="R296" s="507"/>
    </row>
    <row r="297" spans="2:18" ht="41.4" x14ac:dyDescent="0.3">
      <c r="B297" s="190" t="e">
        <f>IF('Formulario PPGR3'!$G297="","",CONCATENATE('Formulario PPGR3'!$C297,".",'Formulario PPGR3'!$D297,".",'Formulario PPGR3'!$E297,".",'Formulario PPGR3'!$F297))</f>
        <v>#REF!</v>
      </c>
      <c r="C297" s="190" t="e">
        <f>IF('Formulario PPGR3'!$G297="","",'Formulario PPGR1'!#REF!)</f>
        <v>#REF!</v>
      </c>
      <c r="D297" s="190" t="e">
        <f>IF('Formulario PPGR3'!$G297="","",'Formulario PPGR1'!#REF!)</f>
        <v>#REF!</v>
      </c>
      <c r="E297" s="190" t="e">
        <f>IF('Formulario PPGR3'!$G297="","",'Formulario PPGR1'!#REF!)</f>
        <v>#REF!</v>
      </c>
      <c r="F297" s="190" t="e">
        <f>IF('Formulario PPGR3'!$G297="","",'Formulario PPGR1'!#REF!)</f>
        <v>#REF!</v>
      </c>
      <c r="G297" s="241" t="s">
        <v>747</v>
      </c>
      <c r="H297" s="503" t="str">
        <f>IF(Tabla1[[#This Row],[Código_Actividad]]="","",_xlfn.XLOOKUP(Tabla1[[#This Row],[Código_Actividad]],Tabla2[Código],Tabla2[Actividades Programables Presupuestables],"",0))</f>
        <v xml:space="preserve">Seguimiento a la atención en la Primera Infancia con énfasis en la aplicación de Vacunas, Crecimiento y Cuidado para el Desarrollo Infantil. </v>
      </c>
      <c r="I297" s="504">
        <f>IFERROR(VLOOKUP('Formulario PPGR3'!$G297,'Formulario PPGR2'!$H$9:$V$269,15,FALSE),"")</f>
        <v>12</v>
      </c>
      <c r="J297" s="509" t="s">
        <v>1047</v>
      </c>
      <c r="K297" s="507" t="s">
        <v>1056</v>
      </c>
      <c r="L297" s="508" t="s">
        <v>1048</v>
      </c>
      <c r="M297" s="505" t="str">
        <f>IF(Tabla1[[#This Row],[Descripción]]="","",_xlfn.XLOOKUP(Tabla1[[#This Row],[Descripción]],Tabla10[Descripción],Tabla10[Unidad de Medida],"",0))</f>
        <v>galon</v>
      </c>
      <c r="N297" s="295">
        <v>100</v>
      </c>
      <c r="O297" s="506">
        <f>IF(Tabla1[[#This Row],[Descripción]]="","",_xlfn.XLOOKUP(Tabla1[[#This Row],[Descripción]],Tabla10[Descripción],Tabla10[Precio Unitario],0))</f>
        <v>240</v>
      </c>
      <c r="P297" s="506">
        <f>IF(Tabla1[[#This Row],[Cantidad de Insumos]]="","",Tabla1[[#This Row],[Precio Unitario]]*Tabla1[[#This Row],[Cantidad de Insumos]])</f>
        <v>24000</v>
      </c>
      <c r="Q297" s="506" t="str">
        <f>IF(Tabla1[[#This Row],[Descripción]]="","",_xlfn.XLOOKUP(Tabla1[[#This Row],[Descripción]],Tabla10[Descripción],Tabla10[CODIGO PRESUPUESTARIO],0))</f>
        <v>2.3.7.1.02</v>
      </c>
      <c r="R297" s="507"/>
    </row>
    <row r="298" spans="2:18" ht="41.4" x14ac:dyDescent="0.3">
      <c r="B298" s="190" t="e">
        <f>IF('Formulario PPGR3'!$G298="","",CONCATENATE('Formulario PPGR3'!$C298,".",'Formulario PPGR3'!$D298,".",'Formulario PPGR3'!$E298,".",'Formulario PPGR3'!$F298))</f>
        <v>#REF!</v>
      </c>
      <c r="C298" s="190" t="e">
        <f>IF('Formulario PPGR3'!$G298="","",'Formulario PPGR1'!#REF!)</f>
        <v>#REF!</v>
      </c>
      <c r="D298" s="190" t="e">
        <f>IF('Formulario PPGR3'!$G298="","",'Formulario PPGR1'!#REF!)</f>
        <v>#REF!</v>
      </c>
      <c r="E298" s="190" t="e">
        <f>IF('Formulario PPGR3'!$G298="","",'Formulario PPGR1'!#REF!)</f>
        <v>#REF!</v>
      </c>
      <c r="F298" s="190" t="e">
        <f>IF('Formulario PPGR3'!$G298="","",'Formulario PPGR1'!#REF!)</f>
        <v>#REF!</v>
      </c>
      <c r="G298" s="241" t="s">
        <v>753</v>
      </c>
      <c r="H298" s="503" t="str">
        <f>IF(Tabla1[[#This Row],[Código_Actividad]]="","",_xlfn.XLOOKUP(Tabla1[[#This Row],[Código_Actividad]],Tabla2[Código],Tabla2[Actividades Programables Presupuestables],"",0))</f>
        <v>Fortalecimiento a la planificación  a personas adolescentes con énfasis en  Post Evento Obstetrico centrado Métodos de Larga duración</v>
      </c>
      <c r="I298" s="504">
        <f>IFERROR(VLOOKUP('Formulario PPGR3'!$G298,'Formulario PPGR2'!$H$9:$V$269,15,FALSE),"")</f>
        <v>12</v>
      </c>
      <c r="J298" s="509" t="s">
        <v>1049</v>
      </c>
      <c r="K298" s="507" t="s">
        <v>1057</v>
      </c>
      <c r="L298" s="508" t="s">
        <v>1050</v>
      </c>
      <c r="M298" s="505" t="str">
        <f>IF(Tabla1[[#This Row],[Descripción]]="","",_xlfn.XLOOKUP(Tabla1[[#This Row],[Descripción]],Tabla10[Descripción],Tabla10[Unidad de Medida],"",0))</f>
        <v>Depósito</v>
      </c>
      <c r="N298" s="295">
        <v>12</v>
      </c>
      <c r="O298" s="506">
        <f>IF(Tabla1[[#This Row],[Descripción]]="","",_xlfn.XLOOKUP(Tabla1[[#This Row],[Descripción]],Tabla10[Descripción],Tabla10[Precio Unitario],0))</f>
        <v>1700</v>
      </c>
      <c r="P298" s="506">
        <f>IF(Tabla1[[#This Row],[Cantidad de Insumos]]="","",Tabla1[[#This Row],[Precio Unitario]]*Tabla1[[#This Row],[Cantidad de Insumos]])</f>
        <v>20400</v>
      </c>
      <c r="Q298" s="506" t="str">
        <f>IF(Tabla1[[#This Row],[Descripción]]="","",_xlfn.XLOOKUP(Tabla1[[#This Row],[Descripción]],Tabla10[Descripción],Tabla10[CODIGO PRESUPUESTARIO],0))</f>
        <v>2.2.3.1.01</v>
      </c>
      <c r="R298" s="507"/>
    </row>
    <row r="299" spans="2:18" ht="41.4" x14ac:dyDescent="0.3">
      <c r="B299" s="190" t="e">
        <f>IF('Formulario PPGR3'!$G299="","",CONCATENATE('Formulario PPGR3'!$C299,".",'Formulario PPGR3'!$D299,".",'Formulario PPGR3'!$E299,".",'Formulario PPGR3'!$F299))</f>
        <v>#REF!</v>
      </c>
      <c r="C299" s="190" t="e">
        <f>IF('Formulario PPGR3'!$G299="","",'Formulario PPGR1'!#REF!)</f>
        <v>#REF!</v>
      </c>
      <c r="D299" s="190" t="e">
        <f>IF('Formulario PPGR3'!$G299="","",'Formulario PPGR1'!#REF!)</f>
        <v>#REF!</v>
      </c>
      <c r="E299" s="190" t="e">
        <f>IF('Formulario PPGR3'!$G299="","",'Formulario PPGR1'!#REF!)</f>
        <v>#REF!</v>
      </c>
      <c r="F299" s="190" t="e">
        <f>IF('Formulario PPGR3'!$G299="","",'Formulario PPGR1'!#REF!)</f>
        <v>#REF!</v>
      </c>
      <c r="G299" s="241" t="s">
        <v>753</v>
      </c>
      <c r="H299" s="503" t="str">
        <f>IF(Tabla1[[#This Row],[Código_Actividad]]="","",_xlfn.XLOOKUP(Tabla1[[#This Row],[Código_Actividad]],Tabla2[Código],Tabla2[Actividades Programables Presupuestables],"",0))</f>
        <v>Fortalecimiento a la planificación  a personas adolescentes con énfasis en  Post Evento Obstetrico centrado Métodos de Larga duración</v>
      </c>
      <c r="I299" s="504">
        <f>IFERROR(VLOOKUP('Formulario PPGR3'!$G299,'Formulario PPGR2'!$H$9:$V$269,15,FALSE),"")</f>
        <v>12</v>
      </c>
      <c r="J299" s="509" t="s">
        <v>1049</v>
      </c>
      <c r="K299" s="507" t="s">
        <v>1057</v>
      </c>
      <c r="L299" s="508" t="s">
        <v>1051</v>
      </c>
      <c r="M299" s="505" t="str">
        <f>IF(Tabla1[[#This Row],[Descripción]]="","",_xlfn.XLOOKUP(Tabla1[[#This Row],[Descripción]],Tabla10[Descripción],Tabla10[Unidad de Medida],"",0))</f>
        <v>Depósito</v>
      </c>
      <c r="N299" s="295">
        <v>12</v>
      </c>
      <c r="O299" s="506">
        <f>IF(Tabla1[[#This Row],[Descripción]]="","",_xlfn.XLOOKUP(Tabla1[[#This Row],[Descripción]],Tabla10[Descripción],Tabla10[Precio Unitario],0))</f>
        <v>1900</v>
      </c>
      <c r="P299" s="506">
        <f>IF(Tabla1[[#This Row],[Cantidad de Insumos]]="","",Tabla1[[#This Row],[Precio Unitario]]*Tabla1[[#This Row],[Cantidad de Insumos]])</f>
        <v>22800</v>
      </c>
      <c r="Q299" s="506" t="str">
        <f>IF(Tabla1[[#This Row],[Descripción]]="","",_xlfn.XLOOKUP(Tabla1[[#This Row],[Descripción]],Tabla10[Descripción],Tabla10[CODIGO PRESUPUESTARIO],0))</f>
        <v>2.2.3.1.01</v>
      </c>
      <c r="R299" s="507"/>
    </row>
    <row r="300" spans="2:18" ht="41.4" x14ac:dyDescent="0.3">
      <c r="B300" s="190" t="e">
        <f>IF('Formulario PPGR3'!$G300="","",CONCATENATE('Formulario PPGR3'!$C300,".",'Formulario PPGR3'!$D300,".",'Formulario PPGR3'!$E300,".",'Formulario PPGR3'!$F300))</f>
        <v>#REF!</v>
      </c>
      <c r="C300" s="190" t="e">
        <f>IF('Formulario PPGR3'!$G300="","",'Formulario PPGR1'!#REF!)</f>
        <v>#REF!</v>
      </c>
      <c r="D300" s="190" t="e">
        <f>IF('Formulario PPGR3'!$G300="","",'Formulario PPGR1'!#REF!)</f>
        <v>#REF!</v>
      </c>
      <c r="E300" s="190" t="e">
        <f>IF('Formulario PPGR3'!$G300="","",'Formulario PPGR1'!#REF!)</f>
        <v>#REF!</v>
      </c>
      <c r="F300" s="190" t="e">
        <f>IF('Formulario PPGR3'!$G300="","",'Formulario PPGR1'!#REF!)</f>
        <v>#REF!</v>
      </c>
      <c r="G300" s="241" t="s">
        <v>753</v>
      </c>
      <c r="H300" s="503" t="str">
        <f>IF(Tabla1[[#This Row],[Código_Actividad]]="","",_xlfn.XLOOKUP(Tabla1[[#This Row],[Código_Actividad]],Tabla2[Código],Tabla2[Actividades Programables Presupuestables],"",0))</f>
        <v>Fortalecimiento a la planificación  a personas adolescentes con énfasis en  Post Evento Obstetrico centrado Métodos de Larga duración</v>
      </c>
      <c r="I300" s="504">
        <f>IFERROR(VLOOKUP('Formulario PPGR3'!$G300,'Formulario PPGR2'!$H$9:$V$269,15,FALSE),"")</f>
        <v>12</v>
      </c>
      <c r="J300" s="509" t="s">
        <v>1047</v>
      </c>
      <c r="K300" s="507" t="s">
        <v>1056</v>
      </c>
      <c r="L300" s="508" t="s">
        <v>1048</v>
      </c>
      <c r="M300" s="505" t="str">
        <f>IF(Tabla1[[#This Row],[Descripción]]="","",_xlfn.XLOOKUP(Tabla1[[#This Row],[Descripción]],Tabla10[Descripción],Tabla10[Unidad de Medida],"",0))</f>
        <v>galon</v>
      </c>
      <c r="N300" s="295">
        <v>100</v>
      </c>
      <c r="O300" s="506">
        <f>IF(Tabla1[[#This Row],[Descripción]]="","",_xlfn.XLOOKUP(Tabla1[[#This Row],[Descripción]],Tabla10[Descripción],Tabla10[Precio Unitario],0))</f>
        <v>240</v>
      </c>
      <c r="P300" s="506">
        <f>IF(Tabla1[[#This Row],[Cantidad de Insumos]]="","",Tabla1[[#This Row],[Precio Unitario]]*Tabla1[[#This Row],[Cantidad de Insumos]])</f>
        <v>24000</v>
      </c>
      <c r="Q300" s="506" t="str">
        <f>IF(Tabla1[[#This Row],[Descripción]]="","",_xlfn.XLOOKUP(Tabla1[[#This Row],[Descripción]],Tabla10[Descripción],Tabla10[CODIGO PRESUPUESTARIO],0))</f>
        <v>2.3.7.1.02</v>
      </c>
      <c r="R300" s="507"/>
    </row>
    <row r="301" spans="2:18" ht="41.4" x14ac:dyDescent="0.3">
      <c r="B301" s="190" t="e">
        <f>IF('Formulario PPGR3'!$G301="","",CONCATENATE('Formulario PPGR3'!$C301,".",'Formulario PPGR3'!$D301,".",'Formulario PPGR3'!$E301,".",'Formulario PPGR3'!$F301))</f>
        <v>#REF!</v>
      </c>
      <c r="C301" s="190" t="e">
        <f>IF('Formulario PPGR3'!$G301="","",'Formulario PPGR1'!#REF!)</f>
        <v>#REF!</v>
      </c>
      <c r="D301" s="190" t="e">
        <f>IF('Formulario PPGR3'!$G301="","",'Formulario PPGR1'!#REF!)</f>
        <v>#REF!</v>
      </c>
      <c r="E301" s="190" t="e">
        <f>IF('Formulario PPGR3'!$G301="","",'Formulario PPGR1'!#REF!)</f>
        <v>#REF!</v>
      </c>
      <c r="F301" s="190" t="e">
        <f>IF('Formulario PPGR3'!$G301="","",'Formulario PPGR1'!#REF!)</f>
        <v>#REF!</v>
      </c>
      <c r="G301" s="241" t="s">
        <v>805</v>
      </c>
      <c r="H301" s="503" t="str">
        <f>IF(Tabla1[[#This Row],[Código_Actividad]]="","",_xlfn.XLOOKUP(Tabla1[[#This Row],[Código_Actividad]],Tabla2[Código],Tabla2[Actividades Programables Presupuestables],"",0))</f>
        <v>Capacitación en la Ley 200-04 y la Resolución No. 002-21de la Dirección General de Etica e Integridad Gubernamenral</v>
      </c>
      <c r="I301" s="504">
        <f>IFERROR(VLOOKUP('Formulario PPGR3'!$G301,'Formulario PPGR2'!$H$9:$V$269,15,FALSE),"")</f>
        <v>3</v>
      </c>
      <c r="J301" s="509" t="s">
        <v>1052</v>
      </c>
      <c r="K301" s="507" t="s">
        <v>1054</v>
      </c>
      <c r="L301" s="508" t="s">
        <v>1053</v>
      </c>
      <c r="M301" s="505" t="str">
        <f>IF(Tabla1[[#This Row],[Descripción]]="","",_xlfn.XLOOKUP(Tabla1[[#This Row],[Descripción]],Tabla10[Descripción],Tabla10[Unidad de Medida],"",0))</f>
        <v>unidad</v>
      </c>
      <c r="N301" s="295">
        <v>3</v>
      </c>
      <c r="O301" s="506">
        <f>IF(Tabla1[[#This Row],[Descripción]]="","",_xlfn.XLOOKUP(Tabla1[[#This Row],[Descripción]],Tabla10[Descripción],Tabla10[Precio Unitario],0))</f>
        <v>30975</v>
      </c>
      <c r="P301" s="506">
        <f>IF(Tabla1[[#This Row],[Cantidad de Insumos]]="","",Tabla1[[#This Row],[Precio Unitario]]*Tabla1[[#This Row],[Cantidad de Insumos]])</f>
        <v>92925</v>
      </c>
      <c r="Q301" s="506" t="str">
        <f>IF(Tabla1[[#This Row],[Descripción]]="","",_xlfn.XLOOKUP(Tabla1[[#This Row],[Descripción]],Tabla10[Descripción],Tabla10[CODIGO PRESUPUESTARIO],0))</f>
        <v>2.3.1.1.01</v>
      </c>
      <c r="R301" s="507"/>
    </row>
    <row r="302" spans="2:18" ht="41.4" x14ac:dyDescent="0.3">
      <c r="B302" s="190" t="e">
        <f>IF('Formulario PPGR3'!$G302="","",CONCATENATE('Formulario PPGR3'!$C302,".",'Formulario PPGR3'!$D302,".",'Formulario PPGR3'!$E302,".",'Formulario PPGR3'!$F302))</f>
        <v>#REF!</v>
      </c>
      <c r="C302" s="190" t="e">
        <f>IF('Formulario PPGR3'!$G302="","",'Formulario PPGR1'!#REF!)</f>
        <v>#REF!</v>
      </c>
      <c r="D302" s="190" t="e">
        <f>IF('Formulario PPGR3'!$G302="","",'Formulario PPGR1'!#REF!)</f>
        <v>#REF!</v>
      </c>
      <c r="E302" s="190" t="e">
        <f>IF('Formulario PPGR3'!$G302="","",'Formulario PPGR1'!#REF!)</f>
        <v>#REF!</v>
      </c>
      <c r="F302" s="190" t="e">
        <f>IF('Formulario PPGR3'!$G302="","",'Formulario PPGR1'!#REF!)</f>
        <v>#REF!</v>
      </c>
      <c r="G302" s="241" t="s">
        <v>807</v>
      </c>
      <c r="H302" s="503" t="str">
        <f>IF(Tabla1[[#This Row],[Código_Actividad]]="","",_xlfn.XLOOKUP(Tabla1[[#This Row],[Código_Actividad]],Tabla2[Código],Tabla2[Actividades Programables Presupuestables],"",0))</f>
        <v>Capacitación en el Sistema Nacional de Atención Ciudadana 311</v>
      </c>
      <c r="I302" s="504">
        <f>IFERROR(VLOOKUP('Formulario PPGR3'!$G302,'Formulario PPGR2'!$H$9:$V$269,15,FALSE),"")</f>
        <v>2</v>
      </c>
      <c r="J302" s="509" t="s">
        <v>1052</v>
      </c>
      <c r="K302" s="507" t="s">
        <v>1054</v>
      </c>
      <c r="L302" s="508" t="s">
        <v>1053</v>
      </c>
      <c r="M302" s="505" t="str">
        <f>IF(Tabla1[[#This Row],[Descripción]]="","",_xlfn.XLOOKUP(Tabla1[[#This Row],[Descripción]],Tabla10[Descripción],Tabla10[Unidad de Medida],"",0))</f>
        <v>unidad</v>
      </c>
      <c r="N302" s="295">
        <v>2</v>
      </c>
      <c r="O302" s="506">
        <f>IF(Tabla1[[#This Row],[Descripción]]="","",_xlfn.XLOOKUP(Tabla1[[#This Row],[Descripción]],Tabla10[Descripción],Tabla10[Precio Unitario],0))</f>
        <v>30975</v>
      </c>
      <c r="P302" s="506">
        <f>IF(Tabla1[[#This Row],[Cantidad de Insumos]]="","",Tabla1[[#This Row],[Precio Unitario]]*Tabla1[[#This Row],[Cantidad de Insumos]])</f>
        <v>61950</v>
      </c>
      <c r="Q302" s="506" t="str">
        <f>IF(Tabla1[[#This Row],[Descripción]]="","",_xlfn.XLOOKUP(Tabla1[[#This Row],[Descripción]],Tabla10[Descripción],Tabla10[CODIGO PRESUPUESTARIO],0))</f>
        <v>2.3.1.1.01</v>
      </c>
      <c r="R302" s="507"/>
    </row>
    <row r="303" spans="2:18" ht="41.4" x14ac:dyDescent="0.3">
      <c r="B303" s="190" t="e">
        <f>IF('Formulario PPGR3'!$G303="","",CONCATENATE('Formulario PPGR3'!$C303,".",'Formulario PPGR3'!$D303,".",'Formulario PPGR3'!$E303,".",'Formulario PPGR3'!$F303))</f>
        <v>#REF!</v>
      </c>
      <c r="C303" s="190" t="e">
        <f>IF('Formulario PPGR3'!$G303="","",'Formulario PPGR1'!#REF!)</f>
        <v>#REF!</v>
      </c>
      <c r="D303" s="190" t="e">
        <f>IF('Formulario PPGR3'!$G303="","",'Formulario PPGR1'!#REF!)</f>
        <v>#REF!</v>
      </c>
      <c r="E303" s="190" t="e">
        <f>IF('Formulario PPGR3'!$G303="","",'Formulario PPGR1'!#REF!)</f>
        <v>#REF!</v>
      </c>
      <c r="F303" s="190" t="e">
        <f>IF('Formulario PPGR3'!$G303="","",'Formulario PPGR1'!#REF!)</f>
        <v>#REF!</v>
      </c>
      <c r="G303" s="241" t="s">
        <v>809</v>
      </c>
      <c r="H303" s="503" t="str">
        <f>IF(Tabla1[[#This Row],[Código_Actividad]]="","",_xlfn.XLOOKUP(Tabla1[[#This Row],[Código_Actividad]],Tabla2[Código],Tabla2[Actividades Programables Presupuestables],"",0))</f>
        <v>Capacitación sobre declaración jurada de bienes, dirigida a todo personal que le corresponda pesentarla</v>
      </c>
      <c r="I303" s="504">
        <f>IFERROR(VLOOKUP('Formulario PPGR3'!$G303,'Formulario PPGR2'!$H$9:$V$269,15,FALSE),"")</f>
        <v>2</v>
      </c>
      <c r="J303" s="509" t="s">
        <v>1052</v>
      </c>
      <c r="K303" s="507" t="s">
        <v>1054</v>
      </c>
      <c r="L303" s="508" t="s">
        <v>1053</v>
      </c>
      <c r="M303" s="505" t="str">
        <f>IF(Tabla1[[#This Row],[Descripción]]="","",_xlfn.XLOOKUP(Tabla1[[#This Row],[Descripción]],Tabla10[Descripción],Tabla10[Unidad de Medida],"",0))</f>
        <v>unidad</v>
      </c>
      <c r="N303" s="295">
        <v>2</v>
      </c>
      <c r="O303" s="506">
        <f>IF(Tabla1[[#This Row],[Descripción]]="","",_xlfn.XLOOKUP(Tabla1[[#This Row],[Descripción]],Tabla10[Descripción],Tabla10[Precio Unitario],0))</f>
        <v>30975</v>
      </c>
      <c r="P303" s="506">
        <f>IF(Tabla1[[#This Row],[Cantidad de Insumos]]="","",Tabla1[[#This Row],[Precio Unitario]]*Tabla1[[#This Row],[Cantidad de Insumos]])</f>
        <v>61950</v>
      </c>
      <c r="Q303" s="506" t="str">
        <f>IF(Tabla1[[#This Row],[Descripción]]="","",_xlfn.XLOOKUP(Tabla1[[#This Row],[Descripción]],Tabla10[Descripción],Tabla10[CODIGO PRESUPUESTARIO],0))</f>
        <v>2.3.1.1.01</v>
      </c>
      <c r="R303" s="507"/>
    </row>
    <row r="304" spans="2:18" ht="41.4" x14ac:dyDescent="0.3">
      <c r="B304" s="190" t="e">
        <f>IF('Formulario PPGR3'!$G304="","",CONCATENATE('Formulario PPGR3'!$C304,".",'Formulario PPGR3'!$D304,".",'Formulario PPGR3'!$E304,".",'Formulario PPGR3'!$F304))</f>
        <v>#REF!</v>
      </c>
      <c r="C304" s="190" t="e">
        <f>IF('Formulario PPGR3'!$G304="","",'Formulario PPGR1'!#REF!)</f>
        <v>#REF!</v>
      </c>
      <c r="D304" s="190" t="e">
        <f>IF('Formulario PPGR3'!$G304="","",'Formulario PPGR1'!#REF!)</f>
        <v>#REF!</v>
      </c>
      <c r="E304" s="190" t="e">
        <f>IF('Formulario PPGR3'!$G304="","",'Formulario PPGR1'!#REF!)</f>
        <v>#REF!</v>
      </c>
      <c r="F304" s="190" t="e">
        <f>IF('Formulario PPGR3'!$G304="","",'Formulario PPGR1'!#REF!)</f>
        <v>#REF!</v>
      </c>
      <c r="G304" s="241" t="s">
        <v>811</v>
      </c>
      <c r="H304" s="503" t="str">
        <f>IF(Tabla1[[#This Row],[Código_Actividad]]="","",_xlfn.XLOOKUP(Tabla1[[#This Row],[Código_Actividad]],Tabla2[Código],Tabla2[Actividades Programables Presupuestables],"",0))</f>
        <v>Capacitación en la Ley No. 172-13 sobre Proteccion de Datos Personales a todo el personal de la regional</v>
      </c>
      <c r="I304" s="504">
        <f>IFERROR(VLOOKUP('Formulario PPGR3'!$G304,'Formulario PPGR2'!$H$9:$V$269,15,FALSE),"")</f>
        <v>1</v>
      </c>
      <c r="J304" s="509" t="s">
        <v>1052</v>
      </c>
      <c r="K304" s="507" t="s">
        <v>1054</v>
      </c>
      <c r="L304" s="508" t="s">
        <v>1053</v>
      </c>
      <c r="M304" s="505" t="str">
        <f>IF(Tabla1[[#This Row],[Descripción]]="","",_xlfn.XLOOKUP(Tabla1[[#This Row],[Descripción]],Tabla10[Descripción],Tabla10[Unidad de Medida],"",0))</f>
        <v>unidad</v>
      </c>
      <c r="N304" s="295">
        <v>1</v>
      </c>
      <c r="O304" s="506">
        <f>IF(Tabla1[[#This Row],[Descripción]]="","",_xlfn.XLOOKUP(Tabla1[[#This Row],[Descripción]],Tabla10[Descripción],Tabla10[Precio Unitario],0))</f>
        <v>30975</v>
      </c>
      <c r="P304" s="506">
        <f>IF(Tabla1[[#This Row],[Cantidad de Insumos]]="","",Tabla1[[#This Row],[Precio Unitario]]*Tabla1[[#This Row],[Cantidad de Insumos]])</f>
        <v>30975</v>
      </c>
      <c r="Q304" s="506" t="str">
        <f>IF(Tabla1[[#This Row],[Descripción]]="","",_xlfn.XLOOKUP(Tabla1[[#This Row],[Descripción]],Tabla10[Descripción],Tabla10[CODIGO PRESUPUESTARIO],0))</f>
        <v>2.3.1.1.01</v>
      </c>
      <c r="R304" s="507"/>
    </row>
    <row r="305" spans="2:18" ht="41.4" x14ac:dyDescent="0.3">
      <c r="B305" s="190" t="e">
        <f>IF('Formulario PPGR3'!$G305="","",CONCATENATE('Formulario PPGR3'!$C305,".",'Formulario PPGR3'!$D305,".",'Formulario PPGR3'!$E305,".",'Formulario PPGR3'!$F305))</f>
        <v>#REF!</v>
      </c>
      <c r="C305" s="190" t="e">
        <f>IF('Formulario PPGR3'!$G305="","",'Formulario PPGR1'!#REF!)</f>
        <v>#REF!</v>
      </c>
      <c r="D305" s="190" t="e">
        <f>IF('Formulario PPGR3'!$G305="","",'Formulario PPGR1'!#REF!)</f>
        <v>#REF!</v>
      </c>
      <c r="E305" s="190" t="e">
        <f>IF('Formulario PPGR3'!$G305="","",'Formulario PPGR1'!#REF!)</f>
        <v>#REF!</v>
      </c>
      <c r="F305" s="190" t="e">
        <f>IF('Formulario PPGR3'!$G305="","",'Formulario PPGR1'!#REF!)</f>
        <v>#REF!</v>
      </c>
      <c r="G305" s="241" t="s">
        <v>897</v>
      </c>
      <c r="H305" s="503" t="str">
        <f>IF(Tabla1[[#This Row],[Código_Actividad]]="","",_xlfn.XLOOKUP(Tabla1[[#This Row],[Código_Actividad]],Tabla2[Código],Tabla2[Actividades Programables Presupuestables],"",0))</f>
        <v>Mesa trabajo para actualización de la sectorización y zonificación</v>
      </c>
      <c r="I305" s="504">
        <f>IFERROR(VLOOKUP('Formulario PPGR3'!$G305,'Formulario PPGR2'!$H$9:$V$269,15,FALSE),"")</f>
        <v>1</v>
      </c>
      <c r="J305" s="509" t="s">
        <v>1052</v>
      </c>
      <c r="K305" s="507" t="str">
        <f>IF(Tabla1[[#This Row],[Insumos]]="","",_xlfn.XLOOKUP(Tabla1[[#This Row],[Insumos]],Tabla10[Insumo],Tabla10[InsumoAbrev],"",0))</f>
        <v>lsAlimentosyBebidas</v>
      </c>
      <c r="L305" s="508" t="s">
        <v>1073</v>
      </c>
      <c r="M305" s="505" t="str">
        <f>IF(Tabla1[[#This Row],[Descripción]]="","",_xlfn.XLOOKUP(Tabla1[[#This Row],[Descripción]],Tabla10[Descripción],Tabla10[Unidad de Medida],"",0))</f>
        <v>unidad</v>
      </c>
      <c r="N305" s="295">
        <v>5</v>
      </c>
      <c r="O305" s="506">
        <f>IF(Tabla1[[#This Row],[Descripción]]="","",_xlfn.XLOOKUP(Tabla1[[#This Row],[Descripción]],Tabla10[Descripción],Tabla10[Precio Unitario],0))</f>
        <v>50380.1</v>
      </c>
      <c r="P305" s="506">
        <f>IF(Tabla1[[#This Row],[Cantidad de Insumos]]="","",Tabla1[[#This Row],[Precio Unitario]]*Tabla1[[#This Row],[Cantidad de Insumos]])</f>
        <v>251900.5</v>
      </c>
      <c r="Q305" s="506" t="str">
        <f>IF(Tabla1[[#This Row],[Descripción]]="","",_xlfn.XLOOKUP(Tabla1[[#This Row],[Descripción]],Tabla10[Descripción],Tabla10[CODIGO PRESUPUESTARIO],0))</f>
        <v>2.3.1.1.01</v>
      </c>
      <c r="R305" s="507"/>
    </row>
    <row r="306" spans="2:18" ht="27.6" x14ac:dyDescent="0.3">
      <c r="B306" s="190" t="e">
        <f>IF('Formulario PPGR3'!$G306="","",CONCATENATE('Formulario PPGR3'!$C306,".",'Formulario PPGR3'!$D306,".",'Formulario PPGR3'!$E306,".",'Formulario PPGR3'!$F306))</f>
        <v>#REF!</v>
      </c>
      <c r="C306" s="190" t="e">
        <f>IF('Formulario PPGR3'!$G306="","",'Formulario PPGR1'!#REF!)</f>
        <v>#REF!</v>
      </c>
      <c r="D306" s="190" t="e">
        <f>IF('Formulario PPGR3'!$G306="","",'Formulario PPGR1'!#REF!)</f>
        <v>#REF!</v>
      </c>
      <c r="E306" s="190" t="e">
        <f>IF('Formulario PPGR3'!$G306="","",'Formulario PPGR1'!#REF!)</f>
        <v>#REF!</v>
      </c>
      <c r="F306" s="190" t="e">
        <f>IF('Formulario PPGR3'!$G306="","",'Formulario PPGR1'!#REF!)</f>
        <v>#REF!</v>
      </c>
      <c r="G306" s="241" t="s">
        <v>897</v>
      </c>
      <c r="H306" s="503" t="str">
        <f>IF(Tabla1[[#This Row],[Código_Actividad]]="","",_xlfn.XLOOKUP(Tabla1[[#This Row],[Código_Actividad]],Tabla2[Código],Tabla2[Actividades Programables Presupuestables],"",0))</f>
        <v>Mesa trabajo para actualización de la sectorización y zonificación</v>
      </c>
      <c r="I306" s="504">
        <f>IFERROR(VLOOKUP('Formulario PPGR3'!$G306,'Formulario PPGR2'!$H$9:$V$269,15,FALSE),"")</f>
        <v>1</v>
      </c>
      <c r="J306" s="509" t="s">
        <v>1078</v>
      </c>
      <c r="K306" s="507" t="str">
        <f>IF(Tabla1[[#This Row],[Insumos]]="","",_xlfn.XLOOKUP(Tabla1[[#This Row],[Insumos]],Tabla10[Insumo],Tabla10[InsumoAbrev],"",0))</f>
        <v>lsUtilesdeOficina</v>
      </c>
      <c r="L306" s="508" t="s">
        <v>1079</v>
      </c>
      <c r="M306" s="505" t="str">
        <f>IF(Tabla1[[#This Row],[Descripción]]="","",_xlfn.XLOOKUP(Tabla1[[#This Row],[Descripción]],Tabla10[Descripción],Tabla10[Unidad de Medida],"",0))</f>
        <v>unidad</v>
      </c>
      <c r="N306" s="295">
        <v>10</v>
      </c>
      <c r="O306" s="506">
        <f>IF(Tabla1[[#This Row],[Descripción]]="","",_xlfn.XLOOKUP(Tabla1[[#This Row],[Descripción]],Tabla10[Descripción],Tabla10[Precio Unitario],0))</f>
        <v>55</v>
      </c>
      <c r="P306" s="506">
        <f>IF(Tabla1[[#This Row],[Cantidad de Insumos]]="","",Tabla1[[#This Row],[Precio Unitario]]*Tabla1[[#This Row],[Cantidad de Insumos]])</f>
        <v>550</v>
      </c>
      <c r="Q306" s="506" t="str">
        <f>IF(Tabla1[[#This Row],[Descripción]]="","",_xlfn.XLOOKUP(Tabla1[[#This Row],[Descripción]],Tabla10[Descripción],Tabla10[CODIGO PRESUPUESTARIO],0))</f>
        <v xml:space="preserve">2.3.9.2.01 </v>
      </c>
      <c r="R306" s="507"/>
    </row>
    <row r="307" spans="2:18" ht="27.6" x14ac:dyDescent="0.3">
      <c r="B307" s="190" t="e">
        <f>IF('Formulario PPGR3'!$G307="","",CONCATENATE('Formulario PPGR3'!$C307,".",'Formulario PPGR3'!$D307,".",'Formulario PPGR3'!$E307,".",'Formulario PPGR3'!$F307))</f>
        <v>#REF!</v>
      </c>
      <c r="C307" s="190" t="e">
        <f>IF('Formulario PPGR3'!$G307="","",'Formulario PPGR1'!#REF!)</f>
        <v>#REF!</v>
      </c>
      <c r="D307" s="190" t="e">
        <f>IF('Formulario PPGR3'!$G307="","",'Formulario PPGR1'!#REF!)</f>
        <v>#REF!</v>
      </c>
      <c r="E307" s="190" t="e">
        <f>IF('Formulario PPGR3'!$G307="","",'Formulario PPGR1'!#REF!)</f>
        <v>#REF!</v>
      </c>
      <c r="F307" s="190" t="e">
        <f>IF('Formulario PPGR3'!$G307="","",'Formulario PPGR1'!#REF!)</f>
        <v>#REF!</v>
      </c>
      <c r="G307" s="241" t="s">
        <v>897</v>
      </c>
      <c r="H307" s="503" t="str">
        <f>IF(Tabla1[[#This Row],[Código_Actividad]]="","",_xlfn.XLOOKUP(Tabla1[[#This Row],[Código_Actividad]],Tabla2[Código],Tabla2[Actividades Programables Presupuestables],"",0))</f>
        <v>Mesa trabajo para actualización de la sectorización y zonificación</v>
      </c>
      <c r="I307" s="504">
        <f>IFERROR(VLOOKUP('Formulario PPGR3'!$G307,'Formulario PPGR2'!$H$9:$V$269,15,FALSE),"")</f>
        <v>1</v>
      </c>
      <c r="J307" s="509" t="s">
        <v>1080</v>
      </c>
      <c r="K307" s="507" t="str">
        <f>IF(Tabla1[[#This Row],[Insumos]]="","",_xlfn.XLOOKUP(Tabla1[[#This Row],[Insumos]],Tabla10[Insumo],Tabla10[InsumoAbrev],"",0))</f>
        <v>lsProductosdePapel</v>
      </c>
      <c r="L307" s="508" t="s">
        <v>1081</v>
      </c>
      <c r="M307" s="505" t="str">
        <f>IF(Tabla1[[#This Row],[Descripción]]="","",_xlfn.XLOOKUP(Tabla1[[#This Row],[Descripción]],Tabla10[Descripción],Tabla10[Unidad de Medida],"",0))</f>
        <v>resma</v>
      </c>
      <c r="N307" s="295">
        <v>3</v>
      </c>
      <c r="O307" s="506">
        <f>IF(Tabla1[[#This Row],[Descripción]]="","",_xlfn.XLOOKUP(Tabla1[[#This Row],[Descripción]],Tabla10[Descripción],Tabla10[Precio Unitario],0))</f>
        <v>288</v>
      </c>
      <c r="P307" s="506">
        <f>IF(Tabla1[[#This Row],[Cantidad de Insumos]]="","",Tabla1[[#This Row],[Precio Unitario]]*Tabla1[[#This Row],[Cantidad de Insumos]])</f>
        <v>864</v>
      </c>
      <c r="Q307" s="506" t="str">
        <f>IF(Tabla1[[#This Row],[Descripción]]="","",_xlfn.XLOOKUP(Tabla1[[#This Row],[Descripción]],Tabla10[Descripción],Tabla10[CODIGO PRESUPUESTARIO],0))</f>
        <v>2.3.3.1.01</v>
      </c>
      <c r="R307" s="507"/>
    </row>
    <row r="308" spans="2:18" ht="41.4" x14ac:dyDescent="0.3">
      <c r="B308" s="190" t="e">
        <f>IF('Formulario PPGR3'!$G308="","",CONCATENATE('Formulario PPGR3'!$C308,".",'Formulario PPGR3'!$D308,".",'Formulario PPGR3'!$E308,".",'Formulario PPGR3'!$F308))</f>
        <v>#REF!</v>
      </c>
      <c r="C308" s="190" t="e">
        <f>IF('Formulario PPGR3'!$G308="","",'Formulario PPGR1'!#REF!)</f>
        <v>#REF!</v>
      </c>
      <c r="D308" s="190" t="e">
        <f>IF('Formulario PPGR3'!$G308="","",'Formulario PPGR1'!#REF!)</f>
        <v>#REF!</v>
      </c>
      <c r="E308" s="190" t="e">
        <f>IF('Formulario PPGR3'!$G308="","",'Formulario PPGR1'!#REF!)</f>
        <v>#REF!</v>
      </c>
      <c r="F308" s="190" t="e">
        <f>IF('Formulario PPGR3'!$G308="","",'Formulario PPGR1'!#REF!)</f>
        <v>#REF!</v>
      </c>
      <c r="G308" s="241" t="s">
        <v>909</v>
      </c>
      <c r="H308" s="503" t="str">
        <f>IF(Tabla1[[#This Row],[Código_Actividad]]="","",_xlfn.XLOOKUP(Tabla1[[#This Row],[Código_Actividad]],Tabla2[Código],Tabla2[Actividades Programables Presupuestables],"",0))</f>
        <v>Capacitación a los equipos de la UNAP para el uso de los intrumentos clínicos del primer nivel.</v>
      </c>
      <c r="I308" s="504">
        <f>IFERROR(VLOOKUP('Formulario PPGR3'!$G308,'Formulario PPGR2'!$H$9:$V$269,15,FALSE),"")</f>
        <v>4</v>
      </c>
      <c r="J308" s="509" t="s">
        <v>1052</v>
      </c>
      <c r="K308" s="507" t="str">
        <f>IF(Tabla1[[#This Row],[Insumos]]="","",_xlfn.XLOOKUP(Tabla1[[#This Row],[Insumos]],Tabla10[Insumo],Tabla10[InsumoAbrev],"",0))</f>
        <v>lsAlimentosyBebidas</v>
      </c>
      <c r="L308" s="508" t="s">
        <v>1072</v>
      </c>
      <c r="M308" s="505" t="str">
        <f>IF(Tabla1[[#This Row],[Descripción]]="","",_xlfn.XLOOKUP(Tabla1[[#This Row],[Descripción]],Tabla10[Descripción],Tabla10[Unidad de Medida],"",0))</f>
        <v>unidad</v>
      </c>
      <c r="N308" s="295">
        <v>4</v>
      </c>
      <c r="O308" s="506">
        <f>IF(Tabla1[[#This Row],[Descripción]]="","",_xlfn.XLOOKUP(Tabla1[[#This Row],[Descripción]],Tabla10[Descripción],Tabla10[Precio Unitario],0))</f>
        <v>19706</v>
      </c>
      <c r="P308" s="506">
        <f>IF(Tabla1[[#This Row],[Cantidad de Insumos]]="","",Tabla1[[#This Row],[Precio Unitario]]*Tabla1[[#This Row],[Cantidad de Insumos]])</f>
        <v>78824</v>
      </c>
      <c r="Q308" s="506" t="str">
        <f>IF(Tabla1[[#This Row],[Descripción]]="","",_xlfn.XLOOKUP(Tabla1[[#This Row],[Descripción]],Tabla10[Descripción],Tabla10[CODIGO PRESUPUESTARIO],0))</f>
        <v>2.3.1.1.01</v>
      </c>
      <c r="R308" s="507"/>
    </row>
    <row r="309" spans="2:18" ht="41.4" x14ac:dyDescent="0.3">
      <c r="B309" s="190" t="e">
        <f>IF('Formulario PPGR3'!$G309="","",CONCATENATE('Formulario PPGR3'!$C309,".",'Formulario PPGR3'!$D309,".",'Formulario PPGR3'!$E309,".",'Formulario PPGR3'!$F309))</f>
        <v>#REF!</v>
      </c>
      <c r="C309" s="190" t="e">
        <f>IF('Formulario PPGR3'!$G309="","",'Formulario PPGR1'!#REF!)</f>
        <v>#REF!</v>
      </c>
      <c r="D309" s="190" t="e">
        <f>IF('Formulario PPGR3'!$G309="","",'Formulario PPGR1'!#REF!)</f>
        <v>#REF!</v>
      </c>
      <c r="E309" s="190" t="e">
        <f>IF('Formulario PPGR3'!$G309="","",'Formulario PPGR1'!#REF!)</f>
        <v>#REF!</v>
      </c>
      <c r="F309" s="190" t="e">
        <f>IF('Formulario PPGR3'!$G309="","",'Formulario PPGR1'!#REF!)</f>
        <v>#REF!</v>
      </c>
      <c r="G309" s="241" t="s">
        <v>909</v>
      </c>
      <c r="H309" s="503" t="str">
        <f>IF(Tabla1[[#This Row],[Código_Actividad]]="","",_xlfn.XLOOKUP(Tabla1[[#This Row],[Código_Actividad]],Tabla2[Código],Tabla2[Actividades Programables Presupuestables],"",0))</f>
        <v>Capacitación a los equipos de la UNAP para el uso de los intrumentos clínicos del primer nivel.</v>
      </c>
      <c r="I309" s="504">
        <f>IFERROR(VLOOKUP('Formulario PPGR3'!$G309,'Formulario PPGR2'!$H$9:$V$269,15,FALSE),"")</f>
        <v>4</v>
      </c>
      <c r="J309" s="509" t="s">
        <v>1052</v>
      </c>
      <c r="K309" s="507" t="str">
        <f>IF(Tabla1[[#This Row],[Insumos]]="","",_xlfn.XLOOKUP(Tabla1[[#This Row],[Insumos]],Tabla10[Insumo],Tabla10[InsumoAbrev],"",0))</f>
        <v>lsAlimentosyBebidas</v>
      </c>
      <c r="L309" s="508" t="s">
        <v>1058</v>
      </c>
      <c r="M309" s="505" t="str">
        <f>IF(Tabla1[[#This Row],[Descripción]]="","",_xlfn.XLOOKUP(Tabla1[[#This Row],[Descripción]],Tabla10[Descripción],Tabla10[Unidad de Medida],"",0))</f>
        <v>unidad</v>
      </c>
      <c r="N309" s="295">
        <v>4</v>
      </c>
      <c r="O309" s="506">
        <f>IF(Tabla1[[#This Row],[Descripción]]="","",_xlfn.XLOOKUP(Tabla1[[#This Row],[Descripción]],Tabla10[Descripción],Tabla10[Precio Unitario],0))</f>
        <v>61419</v>
      </c>
      <c r="P309" s="506">
        <f>IF(Tabla1[[#This Row],[Cantidad de Insumos]]="","",Tabla1[[#This Row],[Precio Unitario]]*Tabla1[[#This Row],[Cantidad de Insumos]])</f>
        <v>245676</v>
      </c>
      <c r="Q309" s="506" t="str">
        <f>IF(Tabla1[[#This Row],[Descripción]]="","",_xlfn.XLOOKUP(Tabla1[[#This Row],[Descripción]],Tabla10[Descripción],Tabla10[CODIGO PRESUPUESTARIO],0))</f>
        <v>2.3.1.1.01</v>
      </c>
      <c r="R309" s="507"/>
    </row>
    <row r="310" spans="2:18" ht="41.4" x14ac:dyDescent="0.3">
      <c r="B310" s="190" t="e">
        <f>IF('Formulario PPGR3'!$G310="","",CONCATENATE('Formulario PPGR3'!$C310,".",'Formulario PPGR3'!$D310,".",'Formulario PPGR3'!$E310,".",'Formulario PPGR3'!$F310))</f>
        <v>#REF!</v>
      </c>
      <c r="C310" s="190" t="e">
        <f>IF('Formulario PPGR3'!$G310="","",'Formulario PPGR1'!#REF!)</f>
        <v>#REF!</v>
      </c>
      <c r="D310" s="190" t="e">
        <f>IF('Formulario PPGR3'!$G310="","",'Formulario PPGR1'!#REF!)</f>
        <v>#REF!</v>
      </c>
      <c r="E310" s="190" t="e">
        <f>IF('Formulario PPGR3'!$G310="","",'Formulario PPGR1'!#REF!)</f>
        <v>#REF!</v>
      </c>
      <c r="F310" s="190" t="e">
        <f>IF('Formulario PPGR3'!$G310="","",'Formulario PPGR1'!#REF!)</f>
        <v>#REF!</v>
      </c>
      <c r="G310" s="241" t="s">
        <v>911</v>
      </c>
      <c r="H310" s="503" t="str">
        <f>IF(Tabla1[[#This Row],[Código_Actividad]]="","",_xlfn.XLOOKUP(Tabla1[[#This Row],[Código_Actividad]],Tabla2[Código],Tabla2[Actividades Programables Presupuestables],"",0))</f>
        <v>Talleres de inducción a personal médico de nuevo ingreso.</v>
      </c>
      <c r="I310" s="504">
        <f>IFERROR(VLOOKUP('Formulario PPGR3'!$G310,'Formulario PPGR2'!$H$9:$V$269,15,FALSE),"")</f>
        <v>4</v>
      </c>
      <c r="J310" s="509" t="s">
        <v>1052</v>
      </c>
      <c r="K310" s="507" t="str">
        <f>IF(Tabla1[[#This Row],[Insumos]]="","",_xlfn.XLOOKUP(Tabla1[[#This Row],[Insumos]],Tabla10[Insumo],Tabla10[InsumoAbrev],"",0))</f>
        <v>lsAlimentosyBebidas</v>
      </c>
      <c r="L310" s="508" t="s">
        <v>1053</v>
      </c>
      <c r="M310" s="505" t="str">
        <f>IF(Tabla1[[#This Row],[Descripción]]="","",_xlfn.XLOOKUP(Tabla1[[#This Row],[Descripción]],Tabla10[Descripción],Tabla10[Unidad de Medida],"",0))</f>
        <v>unidad</v>
      </c>
      <c r="N310" s="295">
        <v>12</v>
      </c>
      <c r="O310" s="506">
        <f>IF(Tabla1[[#This Row],[Descripción]]="","",_xlfn.XLOOKUP(Tabla1[[#This Row],[Descripción]],Tabla10[Descripción],Tabla10[Precio Unitario],0))</f>
        <v>30975</v>
      </c>
      <c r="P310" s="506">
        <f>IF(Tabla1[[#This Row],[Cantidad de Insumos]]="","",Tabla1[[#This Row],[Precio Unitario]]*Tabla1[[#This Row],[Cantidad de Insumos]])</f>
        <v>371700</v>
      </c>
      <c r="Q310" s="506" t="str">
        <f>IF(Tabla1[[#This Row],[Descripción]]="","",_xlfn.XLOOKUP(Tabla1[[#This Row],[Descripción]],Tabla10[Descripción],Tabla10[CODIGO PRESUPUESTARIO],0))</f>
        <v>2.3.1.1.01</v>
      </c>
      <c r="R310" s="507"/>
    </row>
    <row r="311" spans="2:18" ht="41.4" x14ac:dyDescent="0.3">
      <c r="B311" s="190" t="e">
        <f>IF('Formulario PPGR3'!$G311="","",CONCATENATE('Formulario PPGR3'!$C311,".",'Formulario PPGR3'!$D311,".",'Formulario PPGR3'!$E311,".",'Formulario PPGR3'!$F311))</f>
        <v>#REF!</v>
      </c>
      <c r="C311" s="190" t="e">
        <f>IF('Formulario PPGR3'!$G311="","",'Formulario PPGR1'!#REF!)</f>
        <v>#REF!</v>
      </c>
      <c r="D311" s="190" t="e">
        <f>IF('Formulario PPGR3'!$G311="","",'Formulario PPGR1'!#REF!)</f>
        <v>#REF!</v>
      </c>
      <c r="E311" s="190" t="e">
        <f>IF('Formulario PPGR3'!$G311="","",'Formulario PPGR1'!#REF!)</f>
        <v>#REF!</v>
      </c>
      <c r="F311" s="190" t="e">
        <f>IF('Formulario PPGR3'!$G311="","",'Formulario PPGR1'!#REF!)</f>
        <v>#REF!</v>
      </c>
      <c r="G311" s="241" t="s">
        <v>913</v>
      </c>
      <c r="H311" s="503" t="str">
        <f>IF(Tabla1[[#This Row],[Código_Actividad]]="","",_xlfn.XLOOKUP(Tabla1[[#This Row],[Código_Actividad]],Tabla2[Código],Tabla2[Actividades Programables Presupuestables],"",0))</f>
        <v>Realización de talleres con los equipos de la UNAP y coordinadores de zona para seguimiento a la adherencia de guias y protocolos en el primer nivel</v>
      </c>
      <c r="I311" s="504">
        <f>IFERROR(VLOOKUP('Formulario PPGR3'!$G311,'Formulario PPGR2'!$H$9:$V$269,15,FALSE),"")</f>
        <v>4</v>
      </c>
      <c r="J311" s="509" t="s">
        <v>1052</v>
      </c>
      <c r="K311" s="507" t="s">
        <v>1054</v>
      </c>
      <c r="L311" s="508" t="s">
        <v>1053</v>
      </c>
      <c r="M311" s="505" t="str">
        <f>IF(Tabla1[[#This Row],[Descripción]]="","",_xlfn.XLOOKUP(Tabla1[[#This Row],[Descripción]],Tabla10[Descripción],Tabla10[Unidad de Medida],"",0))</f>
        <v>unidad</v>
      </c>
      <c r="N311" s="295">
        <v>12</v>
      </c>
      <c r="O311" s="506">
        <f>IF(Tabla1[[#This Row],[Descripción]]="","",_xlfn.XLOOKUP(Tabla1[[#This Row],[Descripción]],Tabla10[Descripción],Tabla10[Precio Unitario],0))</f>
        <v>30975</v>
      </c>
      <c r="P311" s="506">
        <f>IF(Tabla1[[#This Row],[Cantidad de Insumos]]="","",Tabla1[[#This Row],[Precio Unitario]]*Tabla1[[#This Row],[Cantidad de Insumos]])</f>
        <v>371700</v>
      </c>
      <c r="Q311" s="506" t="str">
        <f>IF(Tabla1[[#This Row],[Descripción]]="","",_xlfn.XLOOKUP(Tabla1[[#This Row],[Descripción]],Tabla10[Descripción],Tabla10[CODIGO PRESUPUESTARIO],0))</f>
        <v>2.3.1.1.01</v>
      </c>
      <c r="R311" s="507"/>
    </row>
    <row r="312" spans="2:18" ht="41.4" x14ac:dyDescent="0.3">
      <c r="B312" s="190" t="e">
        <f>IF('Formulario PPGR3'!$G312="","",CONCATENATE('Formulario PPGR3'!$C312,".",'Formulario PPGR3'!$D312,".",'Formulario PPGR3'!$E312,".",'Formulario PPGR3'!$F312))</f>
        <v>#REF!</v>
      </c>
      <c r="C312" s="190" t="e">
        <f>IF('Formulario PPGR3'!$G312="","",'Formulario PPGR1'!#REF!)</f>
        <v>#REF!</v>
      </c>
      <c r="D312" s="190" t="e">
        <f>IF('Formulario PPGR3'!$G312="","",'Formulario PPGR1'!#REF!)</f>
        <v>#REF!</v>
      </c>
      <c r="E312" s="190" t="e">
        <f>IF('Formulario PPGR3'!$G312="","",'Formulario PPGR1'!#REF!)</f>
        <v>#REF!</v>
      </c>
      <c r="F312" s="190" t="e">
        <f>IF('Formulario PPGR3'!$G312="","",'Formulario PPGR1'!#REF!)</f>
        <v>#REF!</v>
      </c>
      <c r="G312" s="241" t="s">
        <v>916</v>
      </c>
      <c r="H312" s="503" t="str">
        <f>IF(Tabla1[[#This Row],[Código_Actividad]]="","",_xlfn.XLOOKUP(Tabla1[[#This Row],[Código_Actividad]],Tabla2[Código],Tabla2[Actividades Programables Presupuestables],"",0))</f>
        <v>Elaboración de Análisis de Situación de Salud provincial acorde a los lineamientos establecidos por el MSP.</v>
      </c>
      <c r="I312" s="504">
        <f>IFERROR(VLOOKUP('Formulario PPGR3'!$G312,'Formulario PPGR2'!$H$9:$V$269,15,FALSE),"")</f>
        <v>1</v>
      </c>
      <c r="J312" s="509" t="s">
        <v>1052</v>
      </c>
      <c r="K312" s="507" t="str">
        <f>IF(Tabla1[[#This Row],[Insumos]]="","",_xlfn.XLOOKUP(Tabla1[[#This Row],[Insumos]],Tabla10[Insumo],Tabla10[InsumoAbrev],"",0))</f>
        <v>lsAlimentosyBebidas</v>
      </c>
      <c r="L312" s="508" t="s">
        <v>1082</v>
      </c>
      <c r="M312" s="505" t="str">
        <f>IF(Tabla1[[#This Row],[Descripción]]="","",_xlfn.XLOOKUP(Tabla1[[#This Row],[Descripción]],Tabla10[Descripción],Tabla10[Unidad de Medida],"",0))</f>
        <v>unidad</v>
      </c>
      <c r="N312" s="295">
        <v>4</v>
      </c>
      <c r="O312" s="506">
        <f>IF(Tabla1[[#This Row],[Descripción]]="","",_xlfn.XLOOKUP(Tabla1[[#This Row],[Descripción]],Tabla10[Descripción],Tabla10[Precio Unitario],0))</f>
        <v>5929.5</v>
      </c>
      <c r="P312" s="506">
        <f>IF(Tabla1[[#This Row],[Cantidad de Insumos]]="","",Tabla1[[#This Row],[Precio Unitario]]*Tabla1[[#This Row],[Cantidad de Insumos]])</f>
        <v>23718</v>
      </c>
      <c r="Q312" s="506" t="str">
        <f>IF(Tabla1[[#This Row],[Descripción]]="","",_xlfn.XLOOKUP(Tabla1[[#This Row],[Descripción]],Tabla10[Descripción],Tabla10[CODIGO PRESUPUESTARIO],0))</f>
        <v>2.3.1.1.01</v>
      </c>
      <c r="R312" s="507"/>
    </row>
    <row r="313" spans="2:18" ht="41.4" x14ac:dyDescent="0.3">
      <c r="B313" s="190" t="e">
        <f>IF('Formulario PPGR3'!$G313="","",CONCATENATE('Formulario PPGR3'!$C313,".",'Formulario PPGR3'!$D313,".",'Formulario PPGR3'!$E313,".",'Formulario PPGR3'!$F313))</f>
        <v>#REF!</v>
      </c>
      <c r="C313" s="190" t="e">
        <f>IF('Formulario PPGR3'!$G313="","",'Formulario PPGR1'!#REF!)</f>
        <v>#REF!</v>
      </c>
      <c r="D313" s="190" t="e">
        <f>IF('Formulario PPGR3'!$G313="","",'Formulario PPGR1'!#REF!)</f>
        <v>#REF!</v>
      </c>
      <c r="E313" s="190" t="e">
        <f>IF('Formulario PPGR3'!$G313="","",'Formulario PPGR1'!#REF!)</f>
        <v>#REF!</v>
      </c>
      <c r="F313" s="190" t="e">
        <f>IF('Formulario PPGR3'!$G313="","",'Formulario PPGR1'!#REF!)</f>
        <v>#REF!</v>
      </c>
      <c r="G313" s="241" t="s">
        <v>918</v>
      </c>
      <c r="H313" s="503" t="str">
        <f>IF(Tabla1[[#This Row],[Código_Actividad]]="","",_xlfn.XLOOKUP(Tabla1[[#This Row],[Código_Actividad]],Tabla2[Código],Tabla2[Actividades Programables Presupuestables],"",0))</f>
        <v>Reuniones de seguimiento a las acciones en el Primer Nivel de Atención con los equipos Áreas y Zonas de Salud.</v>
      </c>
      <c r="I313" s="504">
        <f>IFERROR(VLOOKUP('Formulario PPGR3'!$G313,'Formulario PPGR2'!$H$9:$V$269,15,FALSE),"")</f>
        <v>4</v>
      </c>
      <c r="J313" s="509" t="s">
        <v>1052</v>
      </c>
      <c r="K313" s="507" t="s">
        <v>1054</v>
      </c>
      <c r="L313" s="508" t="s">
        <v>1082</v>
      </c>
      <c r="M313" s="505" t="str">
        <f>IF(Tabla1[[#This Row],[Descripción]]="","",_xlfn.XLOOKUP(Tabla1[[#This Row],[Descripción]],Tabla10[Descripción],Tabla10[Unidad de Medida],"",0))</f>
        <v>unidad</v>
      </c>
      <c r="N313" s="295">
        <v>4</v>
      </c>
      <c r="O313" s="506">
        <f>IF(Tabla1[[#This Row],[Descripción]]="","",_xlfn.XLOOKUP(Tabla1[[#This Row],[Descripción]],Tabla10[Descripción],Tabla10[Precio Unitario],0))</f>
        <v>5929.5</v>
      </c>
      <c r="P313" s="506">
        <f>IF(Tabla1[[#This Row],[Cantidad de Insumos]]="","",Tabla1[[#This Row],[Precio Unitario]]*Tabla1[[#This Row],[Cantidad de Insumos]])</f>
        <v>23718</v>
      </c>
      <c r="Q313" s="506" t="str">
        <f>IF(Tabla1[[#This Row],[Descripción]]="","",_xlfn.XLOOKUP(Tabla1[[#This Row],[Descripción]],Tabla10[Descripción],Tabla10[CODIGO PRESUPUESTARIO],0))</f>
        <v>2.3.1.1.01</v>
      </c>
      <c r="R313" s="507"/>
    </row>
    <row r="314" spans="2:18" ht="41.4" x14ac:dyDescent="0.3">
      <c r="B314" s="190" t="e">
        <f>IF('Formulario PPGR3'!$G314="","",CONCATENATE('Formulario PPGR3'!$C314,".",'Formulario PPGR3'!$D314,".",'Formulario PPGR3'!$E314,".",'Formulario PPGR3'!$F314))</f>
        <v>#REF!</v>
      </c>
      <c r="C314" s="190" t="e">
        <f>IF('Formulario PPGR3'!$G314="","",'Formulario PPGR1'!#REF!)</f>
        <v>#REF!</v>
      </c>
      <c r="D314" s="190" t="e">
        <f>IF('Formulario PPGR3'!$G314="","",'Formulario PPGR1'!#REF!)</f>
        <v>#REF!</v>
      </c>
      <c r="E314" s="190" t="e">
        <f>IF('Formulario PPGR3'!$G314="","",'Formulario PPGR1'!#REF!)</f>
        <v>#REF!</v>
      </c>
      <c r="F314" s="190" t="e">
        <f>IF('Formulario PPGR3'!$G314="","",'Formulario PPGR1'!#REF!)</f>
        <v>#REF!</v>
      </c>
      <c r="G314" s="241" t="s">
        <v>929</v>
      </c>
      <c r="H314" s="503" t="str">
        <f>IF(Tabla1[[#This Row],[Código_Actividad]]="","",_xlfn.XLOOKUP(Tabla1[[#This Row],[Código_Actividad]],Tabla2[Código],Tabla2[Actividades Programables Presupuestables],"",0))</f>
        <v>Capacitación al personal de salud en los módulos de la Estrategia Hearts.</v>
      </c>
      <c r="I314" s="504">
        <f>IFERROR(VLOOKUP('Formulario PPGR3'!$G314,'Formulario PPGR2'!$H$9:$V$269,15,FALSE),"")</f>
        <v>2</v>
      </c>
      <c r="J314" s="509" t="s">
        <v>1052</v>
      </c>
      <c r="K314" s="507" t="s">
        <v>1054</v>
      </c>
      <c r="L314" s="508" t="s">
        <v>1053</v>
      </c>
      <c r="M314" s="505" t="str">
        <f>IF(Tabla1[[#This Row],[Descripción]]="","",_xlfn.XLOOKUP(Tabla1[[#This Row],[Descripción]],Tabla10[Descripción],Tabla10[Unidad de Medida],"",0))</f>
        <v>unidad</v>
      </c>
      <c r="N314" s="295">
        <v>3</v>
      </c>
      <c r="O314" s="506">
        <f>IF(Tabla1[[#This Row],[Descripción]]="","",_xlfn.XLOOKUP(Tabla1[[#This Row],[Descripción]],Tabla10[Descripción],Tabla10[Precio Unitario],0))</f>
        <v>30975</v>
      </c>
      <c r="P314" s="506">
        <f>IF(Tabla1[[#This Row],[Cantidad de Insumos]]="","",Tabla1[[#This Row],[Precio Unitario]]*Tabla1[[#This Row],[Cantidad de Insumos]])</f>
        <v>92925</v>
      </c>
      <c r="Q314" s="506" t="str">
        <f>IF(Tabla1[[#This Row],[Descripción]]="","",_xlfn.XLOOKUP(Tabla1[[#This Row],[Descripción]],Tabla10[Descripción],Tabla10[CODIGO PRESUPUESTARIO],0))</f>
        <v>2.3.1.1.01</v>
      </c>
      <c r="R314" s="507"/>
    </row>
    <row r="315" spans="2:18" ht="41.4" x14ac:dyDescent="0.3">
      <c r="B315" s="190" t="e">
        <f>IF('Formulario PPGR3'!$G315="","",CONCATENATE('Formulario PPGR3'!$C315,".",'Formulario PPGR3'!$D315,".",'Formulario PPGR3'!$E315,".",'Formulario PPGR3'!$F315))</f>
        <v>#REF!</v>
      </c>
      <c r="C315" s="190" t="e">
        <f>IF('Formulario PPGR3'!$G315="","",'Formulario PPGR1'!#REF!)</f>
        <v>#REF!</v>
      </c>
      <c r="D315" s="190" t="e">
        <f>IF('Formulario PPGR3'!$G315="","",'Formulario PPGR1'!#REF!)</f>
        <v>#REF!</v>
      </c>
      <c r="E315" s="190" t="e">
        <f>IF('Formulario PPGR3'!$G315="","",'Formulario PPGR1'!#REF!)</f>
        <v>#REF!</v>
      </c>
      <c r="F315" s="190" t="e">
        <f>IF('Formulario PPGR3'!$G315="","",'Formulario PPGR1'!#REF!)</f>
        <v>#REF!</v>
      </c>
      <c r="G315" s="241" t="s">
        <v>949</v>
      </c>
      <c r="H315" s="503" t="str">
        <f>IF(Tabla1[[#This Row],[Código_Actividad]]="","",_xlfn.XLOOKUP(Tabla1[[#This Row],[Código_Actividad]],Tabla2[Código],Tabla2[Actividades Programables Presupuestables],"",0))</f>
        <v>Despliegue e implementación de acciones de medición de satisfacción de usuarios en el 60% de los CPN</v>
      </c>
      <c r="I315" s="504">
        <f>IFERROR(VLOOKUP('Formulario PPGR3'!$G315,'Formulario PPGR2'!$H$9:$V$269,15,FALSE),"")</f>
        <v>4</v>
      </c>
      <c r="J315" s="509" t="s">
        <v>1052</v>
      </c>
      <c r="K315" s="507" t="s">
        <v>1054</v>
      </c>
      <c r="L315" s="508" t="s">
        <v>1082</v>
      </c>
      <c r="M315" s="505" t="str">
        <f>IF(Tabla1[[#This Row],[Descripción]]="","",_xlfn.XLOOKUP(Tabla1[[#This Row],[Descripción]],Tabla10[Descripción],Tabla10[Unidad de Medida],"",0))</f>
        <v>unidad</v>
      </c>
      <c r="N315" s="295">
        <v>2</v>
      </c>
      <c r="O315" s="506">
        <f>IF(Tabla1[[#This Row],[Descripción]]="","",_xlfn.XLOOKUP(Tabla1[[#This Row],[Descripción]],Tabla10[Descripción],Tabla10[Precio Unitario],0))</f>
        <v>5929.5</v>
      </c>
      <c r="P315" s="506">
        <f>IF(Tabla1[[#This Row],[Cantidad de Insumos]]="","",Tabla1[[#This Row],[Precio Unitario]]*Tabla1[[#This Row],[Cantidad de Insumos]])</f>
        <v>11859</v>
      </c>
      <c r="Q315" s="506" t="str">
        <f>IF(Tabla1[[#This Row],[Descripción]]="","",_xlfn.XLOOKUP(Tabla1[[#This Row],[Descripción]],Tabla10[Descripción],Tabla10[CODIGO PRESUPUESTARIO],0))</f>
        <v>2.3.1.1.01</v>
      </c>
      <c r="R315" s="507"/>
    </row>
    <row r="316" spans="2:18" ht="41.4" x14ac:dyDescent="0.3">
      <c r="B316" s="190" t="e">
        <f>IF('Formulario PPGR3'!$G316="","",CONCATENATE('Formulario PPGR3'!$C316,".",'Formulario PPGR3'!$D316,".",'Formulario PPGR3'!$E316,".",'Formulario PPGR3'!$F316))</f>
        <v>#REF!</v>
      </c>
      <c r="C316" s="190" t="e">
        <f>IF('Formulario PPGR3'!$G316="","",'Formulario PPGR1'!#REF!)</f>
        <v>#REF!</v>
      </c>
      <c r="D316" s="190" t="e">
        <f>IF('Formulario PPGR3'!$G316="","",'Formulario PPGR1'!#REF!)</f>
        <v>#REF!</v>
      </c>
      <c r="E316" s="190" t="e">
        <f>IF('Formulario PPGR3'!$G316="","",'Formulario PPGR1'!#REF!)</f>
        <v>#REF!</v>
      </c>
      <c r="F316" s="190" t="e">
        <f>IF('Formulario PPGR3'!$G316="","",'Formulario PPGR1'!#REF!)</f>
        <v>#REF!</v>
      </c>
      <c r="G316" s="241" t="s">
        <v>951</v>
      </c>
      <c r="H316" s="503" t="str">
        <f>IF(Tabla1[[#This Row],[Código_Actividad]]="","",_xlfn.XLOOKUP(Tabla1[[#This Row],[Código_Actividad]],Tabla2[Código],Tabla2[Actividades Programables Presupuestables],"",0))</f>
        <v>Implementación planes de mejora resultado de la medición de satisfacción de usuarios en el 60% de los CPN</v>
      </c>
      <c r="I316" s="504">
        <f>IFERROR(VLOOKUP('Formulario PPGR3'!$G316,'Formulario PPGR2'!$H$9:$V$269,15,FALSE),"")</f>
        <v>6</v>
      </c>
      <c r="J316" s="509" t="s">
        <v>1052</v>
      </c>
      <c r="K316" s="507" t="s">
        <v>1054</v>
      </c>
      <c r="L316" s="508" t="s">
        <v>1053</v>
      </c>
      <c r="M316" s="505" t="str">
        <f>IF(Tabla1[[#This Row],[Descripción]]="","",_xlfn.XLOOKUP(Tabla1[[#This Row],[Descripción]],Tabla10[Descripción],Tabla10[Unidad de Medida],"",0))</f>
        <v>unidad</v>
      </c>
      <c r="N316" s="295">
        <v>4</v>
      </c>
      <c r="O316" s="506">
        <f>IF(Tabla1[[#This Row],[Descripción]]="","",_xlfn.XLOOKUP(Tabla1[[#This Row],[Descripción]],Tabla10[Descripción],Tabla10[Precio Unitario],0))</f>
        <v>30975</v>
      </c>
      <c r="P316" s="506">
        <f>IF(Tabla1[[#This Row],[Cantidad de Insumos]]="","",Tabla1[[#This Row],[Precio Unitario]]*Tabla1[[#This Row],[Cantidad de Insumos]])</f>
        <v>123900</v>
      </c>
      <c r="Q316" s="506" t="str">
        <f>IF(Tabla1[[#This Row],[Descripción]]="","",_xlfn.XLOOKUP(Tabla1[[#This Row],[Descripción]],Tabla10[Descripción],Tabla10[CODIGO PRESUPUESTARIO],0))</f>
        <v>2.3.1.1.01</v>
      </c>
      <c r="R316" s="507"/>
    </row>
    <row r="317" spans="2:18" ht="27.6" x14ac:dyDescent="0.3">
      <c r="B317" s="190" t="e">
        <f>IF('Formulario PPGR3'!$G317="","",CONCATENATE('Formulario PPGR3'!$C317,".",'Formulario PPGR3'!$D317,".",'Formulario PPGR3'!$E317,".",'Formulario PPGR3'!$F317))</f>
        <v>#REF!</v>
      </c>
      <c r="C317" s="190" t="e">
        <f>IF('Formulario PPGR3'!$G317="","",'Formulario PPGR1'!#REF!)</f>
        <v>#REF!</v>
      </c>
      <c r="D317" s="190" t="e">
        <f>IF('Formulario PPGR3'!$G317="","",'Formulario PPGR1'!#REF!)</f>
        <v>#REF!</v>
      </c>
      <c r="E317" s="190" t="e">
        <f>IF('Formulario PPGR3'!$G317="","",'Formulario PPGR1'!#REF!)</f>
        <v>#REF!</v>
      </c>
      <c r="F317" s="190" t="e">
        <f>IF('Formulario PPGR3'!$G317="","",'Formulario PPGR1'!#REF!)</f>
        <v>#REF!</v>
      </c>
      <c r="G317" s="241" t="s">
        <v>838</v>
      </c>
      <c r="H317" s="503" t="str">
        <f>IF(Tabla1[[#This Row],[Código_Actividad]]="","",_xlfn.XLOOKUP(Tabla1[[#This Row],[Código_Actividad]],Tabla2[Código],Tabla2[Actividades Programables Presupuestables],"",0))</f>
        <v>Elaboración matriz de riesgos y planes de tratamiento</v>
      </c>
      <c r="I317" s="504">
        <f>IFERROR(VLOOKUP('Formulario PPGR3'!$G317,'Formulario PPGR2'!$H$9:$V$269,15,FALSE),"")</f>
        <v>1</v>
      </c>
      <c r="J317" s="509" t="s">
        <v>1052</v>
      </c>
      <c r="K317" s="507" t="str">
        <f>IF(Tabla1[[#This Row],[Insumos]]="","",_xlfn.XLOOKUP(Tabla1[[#This Row],[Insumos]],Tabla10[Insumo],Tabla10[InsumoAbrev],"",0))</f>
        <v>lsAlimentosyBebidas</v>
      </c>
      <c r="L317" s="508" t="s">
        <v>1060</v>
      </c>
      <c r="M317" s="505" t="str">
        <f>IF(Tabla1[[#This Row],[Descripción]]="","",_xlfn.XLOOKUP(Tabla1[[#This Row],[Descripción]],Tabla10[Descripción],Tabla10[Unidad de Medida],"",0))</f>
        <v>unidad</v>
      </c>
      <c r="N317" s="295">
        <v>1</v>
      </c>
      <c r="O317" s="506">
        <f>IF(Tabla1[[#This Row],[Descripción]]="","",_xlfn.XLOOKUP(Tabla1[[#This Row],[Descripción]],Tabla10[Descripción],Tabla10[Precio Unitario],0))</f>
        <v>15251.5</v>
      </c>
      <c r="P317" s="506">
        <f>IF(Tabla1[[#This Row],[Cantidad de Insumos]]="","",Tabla1[[#This Row],[Precio Unitario]]*Tabla1[[#This Row],[Cantidad de Insumos]])</f>
        <v>15251.5</v>
      </c>
      <c r="Q317" s="506" t="str">
        <f>IF(Tabla1[[#This Row],[Descripción]]="","",_xlfn.XLOOKUP(Tabla1[[#This Row],[Descripción]],Tabla10[Descripción],Tabla10[CODIGO PRESUPUESTARIO],0))</f>
        <v>2.3.1.1.01</v>
      </c>
      <c r="R317" s="507"/>
    </row>
    <row r="318" spans="2:18" ht="41.4" x14ac:dyDescent="0.3">
      <c r="B318" s="190" t="e">
        <f>IF('Formulario PPGR3'!$G318="","",CONCATENATE('Formulario PPGR3'!$C318,".",'Formulario PPGR3'!$D318,".",'Formulario PPGR3'!$E318,".",'Formulario PPGR3'!$F318))</f>
        <v>#REF!</v>
      </c>
      <c r="C318" s="190" t="e">
        <f>IF('Formulario PPGR3'!$G318="","",'Formulario PPGR1'!#REF!)</f>
        <v>#REF!</v>
      </c>
      <c r="D318" s="190" t="e">
        <f>IF('Formulario PPGR3'!$G318="","",'Formulario PPGR1'!#REF!)</f>
        <v>#REF!</v>
      </c>
      <c r="E318" s="190" t="e">
        <f>IF('Formulario PPGR3'!$G318="","",'Formulario PPGR1'!#REF!)</f>
        <v>#REF!</v>
      </c>
      <c r="F318" s="190" t="e">
        <f>IF('Formulario PPGR3'!$G318="","",'Formulario PPGR1'!#REF!)</f>
        <v>#REF!</v>
      </c>
      <c r="G318" s="241" t="s">
        <v>838</v>
      </c>
      <c r="H318" s="503" t="str">
        <f>IF(Tabla1[[#This Row],[Código_Actividad]]="","",_xlfn.XLOOKUP(Tabla1[[#This Row],[Código_Actividad]],Tabla2[Código],Tabla2[Actividades Programables Presupuestables],"",0))</f>
        <v>Elaboración matriz de riesgos y planes de tratamiento</v>
      </c>
      <c r="I318" s="504">
        <f>IFERROR(VLOOKUP('Formulario PPGR3'!$G318,'Formulario PPGR2'!$H$9:$V$269,15,FALSE),"")</f>
        <v>1</v>
      </c>
      <c r="J318" s="509" t="s">
        <v>1052</v>
      </c>
      <c r="K318" s="507" t="str">
        <f>IF(Tabla1[[#This Row],[Insumos]]="","",_xlfn.XLOOKUP(Tabla1[[#This Row],[Insumos]],Tabla10[Insumo],Tabla10[InsumoAbrev],"",0))</f>
        <v>lsAlimentosyBebidas</v>
      </c>
      <c r="L318" s="508" t="s">
        <v>1053</v>
      </c>
      <c r="M318" s="505" t="str">
        <f>IF(Tabla1[[#This Row],[Descripción]]="","",_xlfn.XLOOKUP(Tabla1[[#This Row],[Descripción]],Tabla10[Descripción],Tabla10[Unidad de Medida],"",0))</f>
        <v>unidad</v>
      </c>
      <c r="N318" s="295">
        <v>1</v>
      </c>
      <c r="O318" s="506">
        <f>IF(Tabla1[[#This Row],[Descripción]]="","",_xlfn.XLOOKUP(Tabla1[[#This Row],[Descripción]],Tabla10[Descripción],Tabla10[Precio Unitario],0))</f>
        <v>30975</v>
      </c>
      <c r="P318" s="506">
        <f>IF(Tabla1[[#This Row],[Cantidad de Insumos]]="","",Tabla1[[#This Row],[Precio Unitario]]*Tabla1[[#This Row],[Cantidad de Insumos]])</f>
        <v>30975</v>
      </c>
      <c r="Q318" s="506" t="str">
        <f>IF(Tabla1[[#This Row],[Descripción]]="","",_xlfn.XLOOKUP(Tabla1[[#This Row],[Descripción]],Tabla10[Descripción],Tabla10[CODIGO PRESUPUESTARIO],0))</f>
        <v>2.3.1.1.01</v>
      </c>
      <c r="R318" s="507"/>
    </row>
    <row r="319" spans="2:18" x14ac:dyDescent="0.3">
      <c r="B319" s="190" t="e">
        <f>IF('Formulario PPGR3'!$G319="","",CONCATENATE('Formulario PPGR3'!$C319,".",'Formulario PPGR3'!$D319,".",'Formulario PPGR3'!$E319,".",'Formulario PPGR3'!$F319))</f>
        <v>#REF!</v>
      </c>
      <c r="C319" s="190" t="e">
        <f>IF('Formulario PPGR3'!$G319="","",'Formulario PPGR1'!#REF!)</f>
        <v>#REF!</v>
      </c>
      <c r="D319" s="190" t="e">
        <f>IF('Formulario PPGR3'!$G319="","",'Formulario PPGR1'!#REF!)</f>
        <v>#REF!</v>
      </c>
      <c r="E319" s="190" t="e">
        <f>IF('Formulario PPGR3'!$G319="","",'Formulario PPGR1'!#REF!)</f>
        <v>#REF!</v>
      </c>
      <c r="F319" s="190" t="e">
        <f>IF('Formulario PPGR3'!$G319="","",'Formulario PPGR1'!#REF!)</f>
        <v>#REF!</v>
      </c>
      <c r="G319" s="241" t="s">
        <v>838</v>
      </c>
      <c r="H319" s="503" t="str">
        <f>IF(Tabla1[[#This Row],[Código_Actividad]]="","",_xlfn.XLOOKUP(Tabla1[[#This Row],[Código_Actividad]],Tabla2[Código],Tabla2[Actividades Programables Presupuestables],"",0))</f>
        <v>Elaboración matriz de riesgos y planes de tratamiento</v>
      </c>
      <c r="I319" s="504">
        <f>IFERROR(VLOOKUP('Formulario PPGR3'!$G319,'Formulario PPGR2'!$H$9:$V$269,15,FALSE),"")</f>
        <v>1</v>
      </c>
      <c r="J319" s="509" t="s">
        <v>1052</v>
      </c>
      <c r="K319" s="507" t="str">
        <f>IF(Tabla1[[#This Row],[Insumos]]="","",_xlfn.XLOOKUP(Tabla1[[#This Row],[Insumos]],Tabla10[Insumo],Tabla10[InsumoAbrev],"",0))</f>
        <v>lsAlimentosyBebidas</v>
      </c>
      <c r="L319" s="508" t="s">
        <v>1061</v>
      </c>
      <c r="M319" s="505" t="str">
        <f>IF(Tabla1[[#This Row],[Descripción]]="","",_xlfn.XLOOKUP(Tabla1[[#This Row],[Descripción]],Tabla10[Descripción],Tabla10[Unidad de Medida],"",0))</f>
        <v>unidad</v>
      </c>
      <c r="N319" s="295">
        <v>1</v>
      </c>
      <c r="O319" s="506">
        <f>IF(Tabla1[[#This Row],[Descripción]]="","",_xlfn.XLOOKUP(Tabla1[[#This Row],[Descripción]],Tabla10[Descripción],Tabla10[Precio Unitario],0))</f>
        <v>24225.4</v>
      </c>
      <c r="P319" s="506">
        <f>IF(Tabla1[[#This Row],[Cantidad de Insumos]]="","",Tabla1[[#This Row],[Precio Unitario]]*Tabla1[[#This Row],[Cantidad de Insumos]])</f>
        <v>24225.4</v>
      </c>
      <c r="Q319" s="506" t="str">
        <f>IF(Tabla1[[#This Row],[Descripción]]="","",_xlfn.XLOOKUP(Tabla1[[#This Row],[Descripción]],Tabla10[Descripción],Tabla10[CODIGO PRESUPUESTARIO],0))</f>
        <v>2.3.1.1.01</v>
      </c>
      <c r="R319" s="507"/>
    </row>
    <row r="320" spans="2:18" ht="27.6" x14ac:dyDescent="0.3">
      <c r="B320" s="190" t="e">
        <f>IF('Formulario PPGR3'!$G320="","",CONCATENATE('Formulario PPGR3'!$C320,".",'Formulario PPGR3'!$D320,".",'Formulario PPGR3'!$E320,".",'Formulario PPGR3'!$F320))</f>
        <v>#REF!</v>
      </c>
      <c r="C320" s="190" t="e">
        <f>IF('Formulario PPGR3'!$G320="","",'Formulario PPGR1'!#REF!)</f>
        <v>#REF!</v>
      </c>
      <c r="D320" s="190" t="e">
        <f>IF('Formulario PPGR3'!$G320="","",'Formulario PPGR1'!#REF!)</f>
        <v>#REF!</v>
      </c>
      <c r="E320" s="190" t="e">
        <f>IF('Formulario PPGR3'!$G320="","",'Formulario PPGR1'!#REF!)</f>
        <v>#REF!</v>
      </c>
      <c r="F320" s="190" t="e">
        <f>IF('Formulario PPGR3'!$G320="","",'Formulario PPGR1'!#REF!)</f>
        <v>#REF!</v>
      </c>
      <c r="G320" s="241" t="s">
        <v>852</v>
      </c>
      <c r="H320" s="503" t="str">
        <f>IF(Tabla1[[#This Row],[Código_Actividad]]="","",_xlfn.XLOOKUP(Tabla1[[#This Row],[Código_Actividad]],Tabla2[Código],Tabla2[Actividades Programables Presupuestables],"",0))</f>
        <v>Seguimiento a la implementación, renovación o actualización de CCC (Carta Compromiso al Ciudadano)</v>
      </c>
      <c r="I320" s="504">
        <f>IFERROR(VLOOKUP('Formulario PPGR3'!$G320,'Formulario PPGR2'!$H$9:$V$269,15,FALSE),"")</f>
        <v>3</v>
      </c>
      <c r="J320" s="509" t="s">
        <v>1049</v>
      </c>
      <c r="K320" s="507" t="s">
        <v>1057</v>
      </c>
      <c r="L320" s="508" t="s">
        <v>1050</v>
      </c>
      <c r="M320" s="505" t="str">
        <f>IF(Tabla1[[#This Row],[Descripción]]="","",_xlfn.XLOOKUP(Tabla1[[#This Row],[Descripción]],Tabla10[Descripción],Tabla10[Unidad de Medida],"",0))</f>
        <v>Depósito</v>
      </c>
      <c r="N320" s="295">
        <v>5</v>
      </c>
      <c r="O320" s="506">
        <f>IF(Tabla1[[#This Row],[Descripción]]="","",_xlfn.XLOOKUP(Tabla1[[#This Row],[Descripción]],Tabla10[Descripción],Tabla10[Precio Unitario],0))</f>
        <v>1700</v>
      </c>
      <c r="P320" s="506">
        <f>IF(Tabla1[[#This Row],[Cantidad de Insumos]]="","",Tabla1[[#This Row],[Precio Unitario]]*Tabla1[[#This Row],[Cantidad de Insumos]])</f>
        <v>8500</v>
      </c>
      <c r="Q320" s="506" t="str">
        <f>IF(Tabla1[[#This Row],[Descripción]]="","",_xlfn.XLOOKUP(Tabla1[[#This Row],[Descripción]],Tabla10[Descripción],Tabla10[CODIGO PRESUPUESTARIO],0))</f>
        <v>2.2.3.1.01</v>
      </c>
      <c r="R320" s="507"/>
    </row>
    <row r="321" spans="2:18" ht="27.6" x14ac:dyDescent="0.3">
      <c r="B321" s="190" t="e">
        <f>IF('Formulario PPGR3'!$G321="","",CONCATENATE('Formulario PPGR3'!$C321,".",'Formulario PPGR3'!$D321,".",'Formulario PPGR3'!$E321,".",'Formulario PPGR3'!$F321))</f>
        <v>#REF!</v>
      </c>
      <c r="C321" s="190" t="e">
        <f>IF('Formulario PPGR3'!$G321="","",'Formulario PPGR1'!#REF!)</f>
        <v>#REF!</v>
      </c>
      <c r="D321" s="190" t="e">
        <f>IF('Formulario PPGR3'!$G321="","",'Formulario PPGR1'!#REF!)</f>
        <v>#REF!</v>
      </c>
      <c r="E321" s="190" t="e">
        <f>IF('Formulario PPGR3'!$G321="","",'Formulario PPGR1'!#REF!)</f>
        <v>#REF!</v>
      </c>
      <c r="F321" s="190" t="e">
        <f>IF('Formulario PPGR3'!$G321="","",'Formulario PPGR1'!#REF!)</f>
        <v>#REF!</v>
      </c>
      <c r="G321" s="241" t="s">
        <v>852</v>
      </c>
      <c r="H321" s="503" t="str">
        <f>IF(Tabla1[[#This Row],[Código_Actividad]]="","",_xlfn.XLOOKUP(Tabla1[[#This Row],[Código_Actividad]],Tabla2[Código],Tabla2[Actividades Programables Presupuestables],"",0))</f>
        <v>Seguimiento a la implementación, renovación o actualización de CCC (Carta Compromiso al Ciudadano)</v>
      </c>
      <c r="I321" s="504">
        <f>IFERROR(VLOOKUP('Formulario PPGR3'!$G321,'Formulario PPGR2'!$H$9:$V$269,15,FALSE),"")</f>
        <v>3</v>
      </c>
      <c r="J321" s="509" t="s">
        <v>1049</v>
      </c>
      <c r="K321" s="507" t="s">
        <v>1057</v>
      </c>
      <c r="L321" s="508" t="s">
        <v>1051</v>
      </c>
      <c r="M321" s="505" t="str">
        <f>IF(Tabla1[[#This Row],[Descripción]]="","",_xlfn.XLOOKUP(Tabla1[[#This Row],[Descripción]],Tabla10[Descripción],Tabla10[Unidad de Medida],"",0))</f>
        <v>Depósito</v>
      </c>
      <c r="N321" s="295">
        <v>5</v>
      </c>
      <c r="O321" s="506">
        <f>IF(Tabla1[[#This Row],[Descripción]]="","",_xlfn.XLOOKUP(Tabla1[[#This Row],[Descripción]],Tabla10[Descripción],Tabla10[Precio Unitario],0))</f>
        <v>1900</v>
      </c>
      <c r="P321" s="506">
        <f>IF(Tabla1[[#This Row],[Cantidad de Insumos]]="","",Tabla1[[#This Row],[Precio Unitario]]*Tabla1[[#This Row],[Cantidad de Insumos]])</f>
        <v>9500</v>
      </c>
      <c r="Q321" s="506" t="str">
        <f>IF(Tabla1[[#This Row],[Descripción]]="","",_xlfn.XLOOKUP(Tabla1[[#This Row],[Descripción]],Tabla10[Descripción],Tabla10[CODIGO PRESUPUESTARIO],0))</f>
        <v>2.2.3.1.01</v>
      </c>
      <c r="R321" s="507"/>
    </row>
    <row r="322" spans="2:18" ht="27.6" x14ac:dyDescent="0.3">
      <c r="B322" s="190" t="e">
        <f>IF('Formulario PPGR3'!$G322="","",CONCATENATE('Formulario PPGR3'!$C322,".",'Formulario PPGR3'!$D322,".",'Formulario PPGR3'!$E322,".",'Formulario PPGR3'!$F322))</f>
        <v>#REF!</v>
      </c>
      <c r="C322" s="190" t="e">
        <f>IF('Formulario PPGR3'!$G322="","",'Formulario PPGR1'!#REF!)</f>
        <v>#REF!</v>
      </c>
      <c r="D322" s="190" t="e">
        <f>IF('Formulario PPGR3'!$G322="","",'Formulario PPGR1'!#REF!)</f>
        <v>#REF!</v>
      </c>
      <c r="E322" s="190" t="e">
        <f>IF('Formulario PPGR3'!$G322="","",'Formulario PPGR1'!#REF!)</f>
        <v>#REF!</v>
      </c>
      <c r="F322" s="190" t="e">
        <f>IF('Formulario PPGR3'!$G322="","",'Formulario PPGR1'!#REF!)</f>
        <v>#REF!</v>
      </c>
      <c r="G322" s="241" t="s">
        <v>852</v>
      </c>
      <c r="H322" s="503" t="str">
        <f>IF(Tabla1[[#This Row],[Código_Actividad]]="","",_xlfn.XLOOKUP(Tabla1[[#This Row],[Código_Actividad]],Tabla2[Código],Tabla2[Actividades Programables Presupuestables],"",0))</f>
        <v>Seguimiento a la implementación, renovación o actualización de CCC (Carta Compromiso al Ciudadano)</v>
      </c>
      <c r="I322" s="504">
        <f>IFERROR(VLOOKUP('Formulario PPGR3'!$G322,'Formulario PPGR2'!$H$9:$V$269,15,FALSE),"")</f>
        <v>3</v>
      </c>
      <c r="J322" s="509" t="s">
        <v>1047</v>
      </c>
      <c r="K322" s="507" t="s">
        <v>1056</v>
      </c>
      <c r="L322" s="508" t="s">
        <v>1048</v>
      </c>
      <c r="M322" s="505" t="str">
        <f>IF(Tabla1[[#This Row],[Descripción]]="","",_xlfn.XLOOKUP(Tabla1[[#This Row],[Descripción]],Tabla10[Descripción],Tabla10[Unidad de Medida],"",0))</f>
        <v>galon</v>
      </c>
      <c r="N322" s="295">
        <v>40</v>
      </c>
      <c r="O322" s="506">
        <f>IF(Tabla1[[#This Row],[Descripción]]="","",_xlfn.XLOOKUP(Tabla1[[#This Row],[Descripción]],Tabla10[Descripción],Tabla10[Precio Unitario],0))</f>
        <v>240</v>
      </c>
      <c r="P322" s="506">
        <f>IF(Tabla1[[#This Row],[Cantidad de Insumos]]="","",Tabla1[[#This Row],[Precio Unitario]]*Tabla1[[#This Row],[Cantidad de Insumos]])</f>
        <v>9600</v>
      </c>
      <c r="Q322" s="506" t="str">
        <f>IF(Tabla1[[#This Row],[Descripción]]="","",_xlfn.XLOOKUP(Tabla1[[#This Row],[Descripción]],Tabla10[Descripción],Tabla10[CODIGO PRESUPUESTARIO],0))</f>
        <v>2.3.7.1.02</v>
      </c>
      <c r="R322" s="507"/>
    </row>
    <row r="323" spans="2:18" ht="27.6" x14ac:dyDescent="0.3">
      <c r="B323" s="190" t="e">
        <f>IF('Formulario PPGR3'!$G323="","",CONCATENATE('Formulario PPGR3'!$C323,".",'Formulario PPGR3'!$D323,".",'Formulario PPGR3'!$E323,".",'Formulario PPGR3'!$F323))</f>
        <v>#REF!</v>
      </c>
      <c r="C323" s="190" t="e">
        <f>IF('Formulario PPGR3'!$G323="","",'Formulario PPGR1'!#REF!)</f>
        <v>#REF!</v>
      </c>
      <c r="D323" s="190" t="e">
        <f>IF('Formulario PPGR3'!$G323="","",'Formulario PPGR1'!#REF!)</f>
        <v>#REF!</v>
      </c>
      <c r="E323" s="190" t="e">
        <f>IF('Formulario PPGR3'!$G323="","",'Formulario PPGR1'!#REF!)</f>
        <v>#REF!</v>
      </c>
      <c r="F323" s="190" t="e">
        <f>IF('Formulario PPGR3'!$G323="","",'Formulario PPGR1'!#REF!)</f>
        <v>#REF!</v>
      </c>
      <c r="G323" s="241" t="s">
        <v>855</v>
      </c>
      <c r="H323" s="503" t="str">
        <f>IF(Tabla1[[#This Row],[Código_Actividad]]="","",_xlfn.XLOOKUP(Tabla1[[#This Row],[Código_Actividad]],Tabla2[Código],Tabla2[Actividades Programables Presupuestables],"",0))</f>
        <v>Seguimiento a la elaboración/ actualización de autodiagnóstico CAF</v>
      </c>
      <c r="I323" s="504">
        <f>IFERROR(VLOOKUP('Formulario PPGR3'!$G323,'Formulario PPGR2'!$H$9:$V$269,15,FALSE),"")</f>
        <v>2</v>
      </c>
      <c r="J323" s="509" t="s">
        <v>1049</v>
      </c>
      <c r="K323" s="507" t="s">
        <v>1057</v>
      </c>
      <c r="L323" s="508" t="s">
        <v>1050</v>
      </c>
      <c r="M323" s="505" t="str">
        <f>IF(Tabla1[[#This Row],[Descripción]]="","",_xlfn.XLOOKUP(Tabla1[[#This Row],[Descripción]],Tabla10[Descripción],Tabla10[Unidad de Medida],"",0))</f>
        <v>Depósito</v>
      </c>
      <c r="N323" s="295">
        <v>4</v>
      </c>
      <c r="O323" s="506">
        <f>IF(Tabla1[[#This Row],[Descripción]]="","",_xlfn.XLOOKUP(Tabla1[[#This Row],[Descripción]],Tabla10[Descripción],Tabla10[Precio Unitario],0))</f>
        <v>1700</v>
      </c>
      <c r="P323" s="506">
        <f>IF(Tabla1[[#This Row],[Cantidad de Insumos]]="","",Tabla1[[#This Row],[Precio Unitario]]*Tabla1[[#This Row],[Cantidad de Insumos]])</f>
        <v>6800</v>
      </c>
      <c r="Q323" s="506" t="str">
        <f>IF(Tabla1[[#This Row],[Descripción]]="","",_xlfn.XLOOKUP(Tabla1[[#This Row],[Descripción]],Tabla10[Descripción],Tabla10[CODIGO PRESUPUESTARIO],0))</f>
        <v>2.2.3.1.01</v>
      </c>
      <c r="R323" s="507"/>
    </row>
    <row r="324" spans="2:18" ht="27.6" x14ac:dyDescent="0.3">
      <c r="B324" s="190" t="e">
        <f>IF('Formulario PPGR3'!$G324="","",CONCATENATE('Formulario PPGR3'!$C324,".",'Formulario PPGR3'!$D324,".",'Formulario PPGR3'!$E324,".",'Formulario PPGR3'!$F324))</f>
        <v>#REF!</v>
      </c>
      <c r="C324" s="190" t="e">
        <f>IF('Formulario PPGR3'!$G324="","",'Formulario PPGR1'!#REF!)</f>
        <v>#REF!</v>
      </c>
      <c r="D324" s="190" t="e">
        <f>IF('Formulario PPGR3'!$G324="","",'Formulario PPGR1'!#REF!)</f>
        <v>#REF!</v>
      </c>
      <c r="E324" s="190" t="e">
        <f>IF('Formulario PPGR3'!$G324="","",'Formulario PPGR1'!#REF!)</f>
        <v>#REF!</v>
      </c>
      <c r="F324" s="190" t="e">
        <f>IF('Formulario PPGR3'!$G324="","",'Formulario PPGR1'!#REF!)</f>
        <v>#REF!</v>
      </c>
      <c r="G324" s="241" t="s">
        <v>855</v>
      </c>
      <c r="H324" s="503" t="str">
        <f>IF(Tabla1[[#This Row],[Código_Actividad]]="","",_xlfn.XLOOKUP(Tabla1[[#This Row],[Código_Actividad]],Tabla2[Código],Tabla2[Actividades Programables Presupuestables],"",0))</f>
        <v>Seguimiento a la elaboración/ actualización de autodiagnóstico CAF</v>
      </c>
      <c r="I324" s="504">
        <f>IFERROR(VLOOKUP('Formulario PPGR3'!$G324,'Formulario PPGR2'!$H$9:$V$269,15,FALSE),"")</f>
        <v>2</v>
      </c>
      <c r="J324" s="509" t="s">
        <v>1049</v>
      </c>
      <c r="K324" s="507" t="s">
        <v>1057</v>
      </c>
      <c r="L324" s="508" t="s">
        <v>1051</v>
      </c>
      <c r="M324" s="505" t="str">
        <f>IF(Tabla1[[#This Row],[Descripción]]="","",_xlfn.XLOOKUP(Tabla1[[#This Row],[Descripción]],Tabla10[Descripción],Tabla10[Unidad de Medida],"",0))</f>
        <v>Depósito</v>
      </c>
      <c r="N324" s="295">
        <v>4</v>
      </c>
      <c r="O324" s="506">
        <f>IF(Tabla1[[#This Row],[Descripción]]="","",_xlfn.XLOOKUP(Tabla1[[#This Row],[Descripción]],Tabla10[Descripción],Tabla10[Precio Unitario],0))</f>
        <v>1900</v>
      </c>
      <c r="P324" s="506">
        <f>IF(Tabla1[[#This Row],[Cantidad de Insumos]]="","",Tabla1[[#This Row],[Precio Unitario]]*Tabla1[[#This Row],[Cantidad de Insumos]])</f>
        <v>7600</v>
      </c>
      <c r="Q324" s="506" t="str">
        <f>IF(Tabla1[[#This Row],[Descripción]]="","",_xlfn.XLOOKUP(Tabla1[[#This Row],[Descripción]],Tabla10[Descripción],Tabla10[CODIGO PRESUPUESTARIO],0))</f>
        <v>2.2.3.1.01</v>
      </c>
      <c r="R324" s="507"/>
    </row>
    <row r="325" spans="2:18" ht="27.6" x14ac:dyDescent="0.3">
      <c r="B325" s="190" t="e">
        <f>IF('Formulario PPGR3'!$G325="","",CONCATENATE('Formulario PPGR3'!$C325,".",'Formulario PPGR3'!$D325,".",'Formulario PPGR3'!$E325,".",'Formulario PPGR3'!$F325))</f>
        <v>#REF!</v>
      </c>
      <c r="C325" s="190" t="e">
        <f>IF('Formulario PPGR3'!$G325="","",'Formulario PPGR1'!#REF!)</f>
        <v>#REF!</v>
      </c>
      <c r="D325" s="190" t="e">
        <f>IF('Formulario PPGR3'!$G325="","",'Formulario PPGR1'!#REF!)</f>
        <v>#REF!</v>
      </c>
      <c r="E325" s="190" t="e">
        <f>IF('Formulario PPGR3'!$G325="","",'Formulario PPGR1'!#REF!)</f>
        <v>#REF!</v>
      </c>
      <c r="F325" s="190" t="e">
        <f>IF('Formulario PPGR3'!$G325="","",'Formulario PPGR1'!#REF!)</f>
        <v>#REF!</v>
      </c>
      <c r="G325" s="241" t="s">
        <v>855</v>
      </c>
      <c r="H325" s="503" t="str">
        <f>IF(Tabla1[[#This Row],[Código_Actividad]]="","",_xlfn.XLOOKUP(Tabla1[[#This Row],[Código_Actividad]],Tabla2[Código],Tabla2[Actividades Programables Presupuestables],"",0))</f>
        <v>Seguimiento a la elaboración/ actualización de autodiagnóstico CAF</v>
      </c>
      <c r="I325" s="504">
        <f>IFERROR(VLOOKUP('Formulario PPGR3'!$G325,'Formulario PPGR2'!$H$9:$V$269,15,FALSE),"")</f>
        <v>2</v>
      </c>
      <c r="J325" s="509" t="s">
        <v>1047</v>
      </c>
      <c r="K325" s="507" t="s">
        <v>1056</v>
      </c>
      <c r="L325" s="508" t="s">
        <v>1048</v>
      </c>
      <c r="M325" s="505" t="str">
        <f>IF(Tabla1[[#This Row],[Descripción]]="","",_xlfn.XLOOKUP(Tabla1[[#This Row],[Descripción]],Tabla10[Descripción],Tabla10[Unidad de Medida],"",0))</f>
        <v>galon</v>
      </c>
      <c r="N325" s="295">
        <v>30</v>
      </c>
      <c r="O325" s="506">
        <f>IF(Tabla1[[#This Row],[Descripción]]="","",_xlfn.XLOOKUP(Tabla1[[#This Row],[Descripción]],Tabla10[Descripción],Tabla10[Precio Unitario],0))</f>
        <v>240</v>
      </c>
      <c r="P325" s="506">
        <f>IF(Tabla1[[#This Row],[Cantidad de Insumos]]="","",Tabla1[[#This Row],[Precio Unitario]]*Tabla1[[#This Row],[Cantidad de Insumos]])</f>
        <v>7200</v>
      </c>
      <c r="Q325" s="506" t="str">
        <f>IF(Tabla1[[#This Row],[Descripción]]="","",_xlfn.XLOOKUP(Tabla1[[#This Row],[Descripción]],Tabla10[Descripción],Tabla10[CODIGO PRESUPUESTARIO],0))</f>
        <v>2.3.7.1.02</v>
      </c>
      <c r="R325" s="507"/>
    </row>
    <row r="326" spans="2:18" ht="41.4" x14ac:dyDescent="0.3">
      <c r="B326" s="190" t="e">
        <f>IF('Formulario PPGR3'!$G326="","",CONCATENATE('Formulario PPGR3'!$C326,".",'Formulario PPGR3'!$D326,".",'Formulario PPGR3'!$E326,".",'Formulario PPGR3'!$F326))</f>
        <v>#REF!</v>
      </c>
      <c r="C326" s="190" t="e">
        <f>IF('Formulario PPGR3'!$G326="","",'Formulario PPGR1'!#REF!)</f>
        <v>#REF!</v>
      </c>
      <c r="D326" s="190" t="e">
        <f>IF('Formulario PPGR3'!$G326="","",'Formulario PPGR1'!#REF!)</f>
        <v>#REF!</v>
      </c>
      <c r="E326" s="190" t="e">
        <f>IF('Formulario PPGR3'!$G326="","",'Formulario PPGR1'!#REF!)</f>
        <v>#REF!</v>
      </c>
      <c r="F326" s="190" t="e">
        <f>IF('Formulario PPGR3'!$G326="","",'Formulario PPGR1'!#REF!)</f>
        <v>#REF!</v>
      </c>
      <c r="G326" s="241" t="s">
        <v>869</v>
      </c>
      <c r="H326" s="503" t="str">
        <f>IF(Tabla1[[#This Row],[Código_Actividad]]="","",_xlfn.XLOOKUP(Tabla1[[#This Row],[Código_Actividad]],Tabla2[Código],Tabla2[Actividades Programables Presupuestables],"",0))</f>
        <v>Mesas de trabajo para la elaboración del Plan Operativo Anual 2026 de la OR y CEAS</v>
      </c>
      <c r="I326" s="504">
        <f>IFERROR(VLOOKUP('Formulario PPGR3'!$G326,'Formulario PPGR2'!$H$9:$V$269,15,FALSE),"")</f>
        <v>2</v>
      </c>
      <c r="J326" s="509" t="s">
        <v>1052</v>
      </c>
      <c r="K326" s="507" t="str">
        <f>IF(Tabla1[[#This Row],[Insumos]]="","",_xlfn.XLOOKUP(Tabla1[[#This Row],[Insumos]],Tabla10[Insumo],Tabla10[InsumoAbrev],"",0))</f>
        <v>lsAlimentosyBebidas</v>
      </c>
      <c r="L326" s="508" t="s">
        <v>1071</v>
      </c>
      <c r="M326" s="505" t="str">
        <f>IF(Tabla1[[#This Row],[Descripción]]="","",_xlfn.XLOOKUP(Tabla1[[#This Row],[Descripción]],Tabla10[Descripción],Tabla10[Unidad de Medida],"",0))</f>
        <v>unidad</v>
      </c>
      <c r="N326" s="295">
        <v>2</v>
      </c>
      <c r="O326" s="506">
        <f>IF(Tabla1[[#This Row],[Descripción]]="","",_xlfn.XLOOKUP(Tabla1[[#This Row],[Descripción]],Tabla10[Descripción],Tabla10[Precio Unitario],0))</f>
        <v>9410.5</v>
      </c>
      <c r="P326" s="506">
        <f>IF(Tabla1[[#This Row],[Cantidad de Insumos]]="","",Tabla1[[#This Row],[Precio Unitario]]*Tabla1[[#This Row],[Cantidad de Insumos]])</f>
        <v>18821</v>
      </c>
      <c r="Q326" s="506" t="str">
        <f>IF(Tabla1[[#This Row],[Descripción]]="","",_xlfn.XLOOKUP(Tabla1[[#This Row],[Descripción]],Tabla10[Descripción],Tabla10[CODIGO PRESUPUESTARIO],0))</f>
        <v>2.3.1.1.01</v>
      </c>
      <c r="R326" s="507"/>
    </row>
    <row r="327" spans="2:18" ht="41.4" x14ac:dyDescent="0.3">
      <c r="B327" s="190" t="e">
        <f>IF('Formulario PPGR3'!$G327="","",CONCATENATE('Formulario PPGR3'!$C327,".",'Formulario PPGR3'!$D327,".",'Formulario PPGR3'!$E327,".",'Formulario PPGR3'!$F327))</f>
        <v>#REF!</v>
      </c>
      <c r="C327" s="190" t="e">
        <f>IF('Formulario PPGR3'!$G327="","",'Formulario PPGR1'!#REF!)</f>
        <v>#REF!</v>
      </c>
      <c r="D327" s="190" t="e">
        <f>IF('Formulario PPGR3'!$G327="","",'Formulario PPGR1'!#REF!)</f>
        <v>#REF!</v>
      </c>
      <c r="E327" s="190" t="e">
        <f>IF('Formulario PPGR3'!$G327="","",'Formulario PPGR1'!#REF!)</f>
        <v>#REF!</v>
      </c>
      <c r="F327" s="190" t="e">
        <f>IF('Formulario PPGR3'!$G327="","",'Formulario PPGR1'!#REF!)</f>
        <v>#REF!</v>
      </c>
      <c r="G327" s="241" t="s">
        <v>869</v>
      </c>
      <c r="H327" s="503" t="str">
        <f>IF(Tabla1[[#This Row],[Código_Actividad]]="","",_xlfn.XLOOKUP(Tabla1[[#This Row],[Código_Actividad]],Tabla2[Código],Tabla2[Actividades Programables Presupuestables],"",0))</f>
        <v>Mesas de trabajo para la elaboración del Plan Operativo Anual 2026 de la OR y CEAS</v>
      </c>
      <c r="I327" s="504">
        <f>IFERROR(VLOOKUP('Formulario PPGR3'!$G327,'Formulario PPGR2'!$H$9:$V$269,15,FALSE),"")</f>
        <v>2</v>
      </c>
      <c r="J327" s="509" t="s">
        <v>1052</v>
      </c>
      <c r="K327" s="507" t="str">
        <f>IF(Tabla1[[#This Row],[Insumos]]="","",_xlfn.XLOOKUP(Tabla1[[#This Row],[Insumos]],Tabla10[Insumo],Tabla10[InsumoAbrev],"",0))</f>
        <v>lsAlimentosyBebidas</v>
      </c>
      <c r="L327" s="508" t="s">
        <v>1053</v>
      </c>
      <c r="M327" s="505" t="str">
        <f>IF(Tabla1[[#This Row],[Descripción]]="","",_xlfn.XLOOKUP(Tabla1[[#This Row],[Descripción]],Tabla10[Descripción],Tabla10[Unidad de Medida],"",0))</f>
        <v>unidad</v>
      </c>
      <c r="N327" s="295">
        <v>2</v>
      </c>
      <c r="O327" s="506">
        <f>IF(Tabla1[[#This Row],[Descripción]]="","",_xlfn.XLOOKUP(Tabla1[[#This Row],[Descripción]],Tabla10[Descripción],Tabla10[Precio Unitario],0))</f>
        <v>30975</v>
      </c>
      <c r="P327" s="506">
        <f>IF(Tabla1[[#This Row],[Cantidad de Insumos]]="","",Tabla1[[#This Row],[Precio Unitario]]*Tabla1[[#This Row],[Cantidad de Insumos]])</f>
        <v>61950</v>
      </c>
      <c r="Q327" s="506" t="str">
        <f>IF(Tabla1[[#This Row],[Descripción]]="","",_xlfn.XLOOKUP(Tabla1[[#This Row],[Descripción]],Tabla10[Descripción],Tabla10[CODIGO PRESUPUESTARIO],0))</f>
        <v>2.3.1.1.01</v>
      </c>
      <c r="R327" s="507"/>
    </row>
    <row r="328" spans="2:18" ht="41.4" x14ac:dyDescent="0.3">
      <c r="B328" s="190" t="e">
        <f>IF('Formulario PPGR3'!$G328="","",CONCATENATE('Formulario PPGR3'!$C328,".",'Formulario PPGR3'!$D328,".",'Formulario PPGR3'!$E328,".",'Formulario PPGR3'!$F328))</f>
        <v>#REF!</v>
      </c>
      <c r="C328" s="190" t="e">
        <f>IF('Formulario PPGR3'!$G328="","",'Formulario PPGR1'!#REF!)</f>
        <v>#REF!</v>
      </c>
      <c r="D328" s="190" t="e">
        <f>IF('Formulario PPGR3'!$G328="","",'Formulario PPGR1'!#REF!)</f>
        <v>#REF!</v>
      </c>
      <c r="E328" s="190" t="e">
        <f>IF('Formulario PPGR3'!$G328="","",'Formulario PPGR1'!#REF!)</f>
        <v>#REF!</v>
      </c>
      <c r="F328" s="190" t="e">
        <f>IF('Formulario PPGR3'!$G328="","",'Formulario PPGR1'!#REF!)</f>
        <v>#REF!</v>
      </c>
      <c r="G328" s="241" t="s">
        <v>874</v>
      </c>
      <c r="H328" s="503" t="str">
        <f>IF(Tabla1[[#This Row],[Código_Actividad]]="","",_xlfn.XLOOKUP(Tabla1[[#This Row],[Código_Actividad]],Tabla2[Código],Tabla2[Actividades Programables Presupuestables],"",0))</f>
        <v>Seguimiento  a los CEAS en el proceso de análisis y rediseño de estructura y Manuales de Funciones para  aseguramiento del proceso.</v>
      </c>
      <c r="I328" s="504">
        <f>IFERROR(VLOOKUP('Formulario PPGR3'!$G328,'Formulario PPGR2'!$H$9:$V$269,15,FALSE),"")</f>
        <v>4</v>
      </c>
      <c r="J328" s="509" t="s">
        <v>1049</v>
      </c>
      <c r="K328" s="507" t="s">
        <v>1057</v>
      </c>
      <c r="L328" s="508" t="s">
        <v>1050</v>
      </c>
      <c r="M328" s="505" t="str">
        <f>IF(Tabla1[[#This Row],[Descripción]]="","",_xlfn.XLOOKUP(Tabla1[[#This Row],[Descripción]],Tabla10[Descripción],Tabla10[Unidad de Medida],"",0))</f>
        <v>Depósito</v>
      </c>
      <c r="N328" s="295">
        <v>4</v>
      </c>
      <c r="O328" s="506">
        <f>IF(Tabla1[[#This Row],[Descripción]]="","",_xlfn.XLOOKUP(Tabla1[[#This Row],[Descripción]],Tabla10[Descripción],Tabla10[Precio Unitario],0))</f>
        <v>1700</v>
      </c>
      <c r="P328" s="506">
        <f>IF(Tabla1[[#This Row],[Cantidad de Insumos]]="","",Tabla1[[#This Row],[Precio Unitario]]*Tabla1[[#This Row],[Cantidad de Insumos]])</f>
        <v>6800</v>
      </c>
      <c r="Q328" s="506" t="str">
        <f>IF(Tabla1[[#This Row],[Descripción]]="","",_xlfn.XLOOKUP(Tabla1[[#This Row],[Descripción]],Tabla10[Descripción],Tabla10[CODIGO PRESUPUESTARIO],0))</f>
        <v>2.2.3.1.01</v>
      </c>
      <c r="R328" s="507"/>
    </row>
    <row r="329" spans="2:18" ht="41.4" x14ac:dyDescent="0.3">
      <c r="B329" s="190" t="e">
        <f>IF('Formulario PPGR3'!$G329="","",CONCATENATE('Formulario PPGR3'!$C329,".",'Formulario PPGR3'!$D329,".",'Formulario PPGR3'!$E329,".",'Formulario PPGR3'!$F329))</f>
        <v>#REF!</v>
      </c>
      <c r="C329" s="190" t="e">
        <f>IF('Formulario PPGR3'!$G329="","",'Formulario PPGR1'!#REF!)</f>
        <v>#REF!</v>
      </c>
      <c r="D329" s="190" t="e">
        <f>IF('Formulario PPGR3'!$G329="","",'Formulario PPGR1'!#REF!)</f>
        <v>#REF!</v>
      </c>
      <c r="E329" s="190" t="e">
        <f>IF('Formulario PPGR3'!$G329="","",'Formulario PPGR1'!#REF!)</f>
        <v>#REF!</v>
      </c>
      <c r="F329" s="190" t="e">
        <f>IF('Formulario PPGR3'!$G329="","",'Formulario PPGR1'!#REF!)</f>
        <v>#REF!</v>
      </c>
      <c r="G329" s="241" t="s">
        <v>874</v>
      </c>
      <c r="H329" s="503" t="str">
        <f>IF(Tabla1[[#This Row],[Código_Actividad]]="","",_xlfn.XLOOKUP(Tabla1[[#This Row],[Código_Actividad]],Tabla2[Código],Tabla2[Actividades Programables Presupuestables],"",0))</f>
        <v>Seguimiento  a los CEAS en el proceso de análisis y rediseño de estructura y Manuales de Funciones para  aseguramiento del proceso.</v>
      </c>
      <c r="I329" s="504">
        <f>IFERROR(VLOOKUP('Formulario PPGR3'!$G329,'Formulario PPGR2'!$H$9:$V$269,15,FALSE),"")</f>
        <v>4</v>
      </c>
      <c r="J329" s="509" t="s">
        <v>1049</v>
      </c>
      <c r="K329" s="507" t="s">
        <v>1057</v>
      </c>
      <c r="L329" s="508" t="s">
        <v>1051</v>
      </c>
      <c r="M329" s="505" t="str">
        <f>IF(Tabla1[[#This Row],[Descripción]]="","",_xlfn.XLOOKUP(Tabla1[[#This Row],[Descripción]],Tabla10[Descripción],Tabla10[Unidad de Medida],"",0))</f>
        <v>Depósito</v>
      </c>
      <c r="N329" s="295">
        <v>4</v>
      </c>
      <c r="O329" s="506">
        <f>IF(Tabla1[[#This Row],[Descripción]]="","",_xlfn.XLOOKUP(Tabla1[[#This Row],[Descripción]],Tabla10[Descripción],Tabla10[Precio Unitario],0))</f>
        <v>1900</v>
      </c>
      <c r="P329" s="506">
        <f>IF(Tabla1[[#This Row],[Cantidad de Insumos]]="","",Tabla1[[#This Row],[Precio Unitario]]*Tabla1[[#This Row],[Cantidad de Insumos]])</f>
        <v>7600</v>
      </c>
      <c r="Q329" s="506" t="str">
        <f>IF(Tabla1[[#This Row],[Descripción]]="","",_xlfn.XLOOKUP(Tabla1[[#This Row],[Descripción]],Tabla10[Descripción],Tabla10[CODIGO PRESUPUESTARIO],0))</f>
        <v>2.2.3.1.01</v>
      </c>
      <c r="R329" s="507"/>
    </row>
    <row r="330" spans="2:18" ht="41.4" x14ac:dyDescent="0.3">
      <c r="B330" s="190" t="e">
        <f>IF('Formulario PPGR3'!$G330="","",CONCATENATE('Formulario PPGR3'!$C330,".",'Formulario PPGR3'!$D330,".",'Formulario PPGR3'!$E330,".",'Formulario PPGR3'!$F330))</f>
        <v>#REF!</v>
      </c>
      <c r="C330" s="190" t="e">
        <f>IF('Formulario PPGR3'!$G330="","",'Formulario PPGR1'!#REF!)</f>
        <v>#REF!</v>
      </c>
      <c r="D330" s="190" t="e">
        <f>IF('Formulario PPGR3'!$G330="","",'Formulario PPGR1'!#REF!)</f>
        <v>#REF!</v>
      </c>
      <c r="E330" s="190" t="e">
        <f>IF('Formulario PPGR3'!$G330="","",'Formulario PPGR1'!#REF!)</f>
        <v>#REF!</v>
      </c>
      <c r="F330" s="190" t="e">
        <f>IF('Formulario PPGR3'!$G330="","",'Formulario PPGR1'!#REF!)</f>
        <v>#REF!</v>
      </c>
      <c r="G330" s="241" t="s">
        <v>874</v>
      </c>
      <c r="H330" s="503" t="str">
        <f>IF(Tabla1[[#This Row],[Código_Actividad]]="","",_xlfn.XLOOKUP(Tabla1[[#This Row],[Código_Actividad]],Tabla2[Código],Tabla2[Actividades Programables Presupuestables],"",0))</f>
        <v>Seguimiento  a los CEAS en el proceso de análisis y rediseño de estructura y Manuales de Funciones para  aseguramiento del proceso.</v>
      </c>
      <c r="I330" s="504">
        <f>IFERROR(VLOOKUP('Formulario PPGR3'!$G330,'Formulario PPGR2'!$H$9:$V$269,15,FALSE),"")</f>
        <v>4</v>
      </c>
      <c r="J330" s="509" t="s">
        <v>1047</v>
      </c>
      <c r="K330" s="507" t="s">
        <v>1056</v>
      </c>
      <c r="L330" s="508" t="s">
        <v>1048</v>
      </c>
      <c r="M330" s="505" t="str">
        <f>IF(Tabla1[[#This Row],[Descripción]]="","",_xlfn.XLOOKUP(Tabla1[[#This Row],[Descripción]],Tabla10[Descripción],Tabla10[Unidad de Medida],"",0))</f>
        <v>galon</v>
      </c>
      <c r="N330" s="295">
        <v>4</v>
      </c>
      <c r="O330" s="506">
        <f>IF(Tabla1[[#This Row],[Descripción]]="","",_xlfn.XLOOKUP(Tabla1[[#This Row],[Descripción]],Tabla10[Descripción],Tabla10[Precio Unitario],0))</f>
        <v>240</v>
      </c>
      <c r="P330" s="506">
        <f>IF(Tabla1[[#This Row],[Cantidad de Insumos]]="","",Tabla1[[#This Row],[Precio Unitario]]*Tabla1[[#This Row],[Cantidad de Insumos]])</f>
        <v>960</v>
      </c>
      <c r="Q330" s="506" t="str">
        <f>IF(Tabla1[[#This Row],[Descripción]]="","",_xlfn.XLOOKUP(Tabla1[[#This Row],[Descripción]],Tabla10[Descripción],Tabla10[CODIGO PRESUPUESTARIO],0))</f>
        <v>2.3.7.1.02</v>
      </c>
      <c r="R330" s="507"/>
    </row>
    <row r="331" spans="2:18" ht="41.4" x14ac:dyDescent="0.3">
      <c r="B331" s="190" t="e">
        <f>IF('Formulario PPGR3'!$G331="","",CONCATENATE('Formulario PPGR3'!$C331,".",'Formulario PPGR3'!$D331,".",'Formulario PPGR3'!$E331,".",'Formulario PPGR3'!$F331))</f>
        <v>#REF!</v>
      </c>
      <c r="C331" s="190" t="e">
        <f>IF('Formulario PPGR3'!$G331="","",'Formulario PPGR1'!#REF!)</f>
        <v>#REF!</v>
      </c>
      <c r="D331" s="190" t="e">
        <f>IF('Formulario PPGR3'!$G331="","",'Formulario PPGR1'!#REF!)</f>
        <v>#REF!</v>
      </c>
      <c r="E331" s="190" t="e">
        <f>IF('Formulario PPGR3'!$G331="","",'Formulario PPGR1'!#REF!)</f>
        <v>#REF!</v>
      </c>
      <c r="F331" s="190" t="e">
        <f>IF('Formulario PPGR3'!$G331="","",'Formulario PPGR1'!#REF!)</f>
        <v>#REF!</v>
      </c>
      <c r="G331" s="241" t="s">
        <v>874</v>
      </c>
      <c r="H331" s="503" t="str">
        <f>IF(Tabla1[[#This Row],[Código_Actividad]]="","",_xlfn.XLOOKUP(Tabla1[[#This Row],[Código_Actividad]],Tabla2[Código],Tabla2[Actividades Programables Presupuestables],"",0))</f>
        <v>Seguimiento  a los CEAS en el proceso de análisis y rediseño de estructura y Manuales de Funciones para  aseguramiento del proceso.</v>
      </c>
      <c r="I331" s="504">
        <f>IFERROR(VLOOKUP('Formulario PPGR3'!$G331,'Formulario PPGR2'!$H$9:$V$269,15,FALSE),"")</f>
        <v>4</v>
      </c>
      <c r="J331" s="509" t="s">
        <v>1052</v>
      </c>
      <c r="K331" s="507" t="str">
        <f>IF(Tabla1[[#This Row],[Insumos]]="","",_xlfn.XLOOKUP(Tabla1[[#This Row],[Insumos]],Tabla10[Insumo],Tabla10[InsumoAbrev],"",0))</f>
        <v>lsAlimentosyBebidas</v>
      </c>
      <c r="L331" s="508" t="s">
        <v>1053</v>
      </c>
      <c r="M331" s="505" t="str">
        <f>IF(Tabla1[[#This Row],[Descripción]]="","",_xlfn.XLOOKUP(Tabla1[[#This Row],[Descripción]],Tabla10[Descripción],Tabla10[Unidad de Medida],"",0))</f>
        <v>unidad</v>
      </c>
      <c r="N331" s="295">
        <v>2</v>
      </c>
      <c r="O331" s="506">
        <f>IF(Tabla1[[#This Row],[Descripción]]="","",_xlfn.XLOOKUP(Tabla1[[#This Row],[Descripción]],Tabla10[Descripción],Tabla10[Precio Unitario],0))</f>
        <v>30975</v>
      </c>
      <c r="P331" s="506">
        <f>IF(Tabla1[[#This Row],[Cantidad de Insumos]]="","",Tabla1[[#This Row],[Precio Unitario]]*Tabla1[[#This Row],[Cantidad de Insumos]])</f>
        <v>61950</v>
      </c>
      <c r="Q331" s="506" t="str">
        <f>IF(Tabla1[[#This Row],[Descripción]]="","",_xlfn.XLOOKUP(Tabla1[[#This Row],[Descripción]],Tabla10[Descripción],Tabla10[CODIGO PRESUPUESTARIO],0))</f>
        <v>2.3.1.1.01</v>
      </c>
      <c r="R331" s="507"/>
    </row>
    <row r="332" spans="2:18" ht="41.4" x14ac:dyDescent="0.3">
      <c r="B332" s="190" t="e">
        <f>IF('Formulario PPGR3'!$G332="","",CONCATENATE('Formulario PPGR3'!$C332,".",'Formulario PPGR3'!$D332,".",'Formulario PPGR3'!$E332,".",'Formulario PPGR3'!$F332))</f>
        <v>#REF!</v>
      </c>
      <c r="C332" s="190" t="e">
        <f>IF('Formulario PPGR3'!$G332="","",'Formulario PPGR1'!#REF!)</f>
        <v>#REF!</v>
      </c>
      <c r="D332" s="190" t="e">
        <f>IF('Formulario PPGR3'!$G332="","",'Formulario PPGR1'!#REF!)</f>
        <v>#REF!</v>
      </c>
      <c r="E332" s="190" t="e">
        <f>IF('Formulario PPGR3'!$G332="","",'Formulario PPGR1'!#REF!)</f>
        <v>#REF!</v>
      </c>
      <c r="F332" s="190" t="e">
        <f>IF('Formulario PPGR3'!$G332="","",'Formulario PPGR1'!#REF!)</f>
        <v>#REF!</v>
      </c>
      <c r="G332" s="241" t="s">
        <v>884</v>
      </c>
      <c r="H332" s="503" t="str">
        <f>IF(Tabla1[[#This Row],[Código_Actividad]]="","",_xlfn.XLOOKUP(Tabla1[[#This Row],[Código_Actividad]],Tabla2[Código],Tabla2[Actividades Programables Presupuestables],"",0))</f>
        <v>Premiación concurso Comparte tu idea</v>
      </c>
      <c r="I332" s="504">
        <f>IFERROR(VLOOKUP('Formulario PPGR3'!$G332,'Formulario PPGR2'!$H$9:$V$269,15,FALSE),"")</f>
        <v>1</v>
      </c>
      <c r="J332" s="509" t="s">
        <v>1052</v>
      </c>
      <c r="K332" s="507" t="s">
        <v>1054</v>
      </c>
      <c r="L332" s="508" t="s">
        <v>1072</v>
      </c>
      <c r="M332" s="505" t="str">
        <f>IF(Tabla1[[#This Row],[Descripción]]="","",_xlfn.XLOOKUP(Tabla1[[#This Row],[Descripción]],Tabla10[Descripción],Tabla10[Unidad de Medida],"",0))</f>
        <v>unidad</v>
      </c>
      <c r="N332" s="295">
        <v>1</v>
      </c>
      <c r="O332" s="506">
        <f>IF(Tabla1[[#This Row],[Descripción]]="","",_xlfn.XLOOKUP(Tabla1[[#This Row],[Descripción]],Tabla10[Descripción],Tabla10[Precio Unitario],0))</f>
        <v>19706</v>
      </c>
      <c r="P332" s="506">
        <f>IF(Tabla1[[#This Row],[Cantidad de Insumos]]="","",Tabla1[[#This Row],[Precio Unitario]]*Tabla1[[#This Row],[Cantidad de Insumos]])</f>
        <v>19706</v>
      </c>
      <c r="Q332" s="506" t="str">
        <f>IF(Tabla1[[#This Row],[Descripción]]="","",_xlfn.XLOOKUP(Tabla1[[#This Row],[Descripción]],Tabla10[Descripción],Tabla10[CODIGO PRESUPUESTARIO],0))</f>
        <v>2.3.1.1.01</v>
      </c>
      <c r="R332" s="507"/>
    </row>
    <row r="333" spans="2:18" ht="41.4" x14ac:dyDescent="0.3">
      <c r="B333" s="190" t="e">
        <f>IF('Formulario PPGR3'!$G333="","",CONCATENATE('Formulario PPGR3'!$C333,".",'Formulario PPGR3'!$D333,".",'Formulario PPGR3'!$E333,".",'Formulario PPGR3'!$F333))</f>
        <v>#REF!</v>
      </c>
      <c r="C333" s="190" t="e">
        <f>IF('Formulario PPGR3'!$G333="","",'Formulario PPGR1'!#REF!)</f>
        <v>#REF!</v>
      </c>
      <c r="D333" s="190" t="e">
        <f>IF('Formulario PPGR3'!$G333="","",'Formulario PPGR1'!#REF!)</f>
        <v>#REF!</v>
      </c>
      <c r="E333" s="190" t="e">
        <f>IF('Formulario PPGR3'!$G333="","",'Formulario PPGR1'!#REF!)</f>
        <v>#REF!</v>
      </c>
      <c r="F333" s="190" t="e">
        <f>IF('Formulario PPGR3'!$G333="","",'Formulario PPGR1'!#REF!)</f>
        <v>#REF!</v>
      </c>
      <c r="G333" s="241" t="s">
        <v>881</v>
      </c>
      <c r="H333" s="503" t="str">
        <f>IF(Tabla1[[#This Row],[Código_Actividad]]="","",_xlfn.XLOOKUP(Tabla1[[#This Row],[Código_Actividad]],Tabla2[Código],Tabla2[Actividades Programables Presupuestables],"",0))</f>
        <v>Lanzamiento de concurso Comparte tu idea</v>
      </c>
      <c r="I333" s="504">
        <f>IFERROR(VLOOKUP('Formulario PPGR3'!$G333,'Formulario PPGR2'!$H$9:$V$269,15,FALSE),"")</f>
        <v>1</v>
      </c>
      <c r="J333" s="509" t="s">
        <v>1052</v>
      </c>
      <c r="K333" s="507" t="s">
        <v>1054</v>
      </c>
      <c r="L333" s="508" t="s">
        <v>1072</v>
      </c>
      <c r="M333" s="505" t="str">
        <f>IF(Tabla1[[#This Row],[Descripción]]="","",_xlfn.XLOOKUP(Tabla1[[#This Row],[Descripción]],Tabla10[Descripción],Tabla10[Unidad de Medida],"",0))</f>
        <v>unidad</v>
      </c>
      <c r="N333" s="295">
        <v>1</v>
      </c>
      <c r="O333" s="506">
        <f>IF(Tabla1[[#This Row],[Descripción]]="","",_xlfn.XLOOKUP(Tabla1[[#This Row],[Descripción]],Tabla10[Descripción],Tabla10[Precio Unitario],0))</f>
        <v>19706</v>
      </c>
      <c r="P333" s="506">
        <f>IF(Tabla1[[#This Row],[Cantidad de Insumos]]="","",Tabla1[[#This Row],[Precio Unitario]]*Tabla1[[#This Row],[Cantidad de Insumos]])</f>
        <v>19706</v>
      </c>
      <c r="Q333" s="506" t="str">
        <f>IF(Tabla1[[#This Row],[Descripción]]="","",_xlfn.XLOOKUP(Tabla1[[#This Row],[Descripción]],Tabla10[Descripción],Tabla10[CODIGO PRESUPUESTARIO],0))</f>
        <v>2.3.1.1.01</v>
      </c>
      <c r="R333" s="507"/>
    </row>
    <row r="334" spans="2:18" ht="41.4" x14ac:dyDescent="0.3">
      <c r="B334" s="190" t="e">
        <f>IF('Formulario PPGR3'!$G334="","",CONCATENATE('Formulario PPGR3'!$C334,".",'Formulario PPGR3'!$D334,".",'Formulario PPGR3'!$E334,".",'Formulario PPGR3'!$F334))</f>
        <v>#REF!</v>
      </c>
      <c r="C334" s="190" t="e">
        <f>IF('Formulario PPGR3'!$G334="","",'Formulario PPGR1'!#REF!)</f>
        <v>#REF!</v>
      </c>
      <c r="D334" s="190" t="e">
        <f>IF('Formulario PPGR3'!$G334="","",'Formulario PPGR1'!#REF!)</f>
        <v>#REF!</v>
      </c>
      <c r="E334" s="190" t="e">
        <f>IF('Formulario PPGR3'!$G334="","",'Formulario PPGR1'!#REF!)</f>
        <v>#REF!</v>
      </c>
      <c r="F334" s="190" t="e">
        <f>IF('Formulario PPGR3'!$G334="","",'Formulario PPGR1'!#REF!)</f>
        <v>#REF!</v>
      </c>
      <c r="G334" s="241" t="s">
        <v>886</v>
      </c>
      <c r="H334" s="503" t="str">
        <f>IF(Tabla1[[#This Row],[Código_Actividad]]="","",_xlfn.XLOOKUP(Tabla1[[#This Row],[Código_Actividad]],Tabla2[Código],Tabla2[Actividades Programables Presupuestables],"",0))</f>
        <v>Seguimiento y apoyo  a los Establecimientos de Salud  en la identificación e implementación de buenas prácticas.</v>
      </c>
      <c r="I334" s="504">
        <f>IFERROR(VLOOKUP('Formulario PPGR3'!$G334,'Formulario PPGR2'!$H$9:$V$269,15,FALSE),"")</f>
        <v>4</v>
      </c>
      <c r="J334" s="509" t="s">
        <v>1049</v>
      </c>
      <c r="K334" s="507" t="s">
        <v>1057</v>
      </c>
      <c r="L334" s="508" t="s">
        <v>1050</v>
      </c>
      <c r="M334" s="505" t="str">
        <f>IF(Tabla1[[#This Row],[Descripción]]="","",_xlfn.XLOOKUP(Tabla1[[#This Row],[Descripción]],Tabla10[Descripción],Tabla10[Unidad de Medida],"",0))</f>
        <v>Depósito</v>
      </c>
      <c r="N334" s="295">
        <v>4</v>
      </c>
      <c r="O334" s="506">
        <f>IF(Tabla1[[#This Row],[Descripción]]="","",_xlfn.XLOOKUP(Tabla1[[#This Row],[Descripción]],Tabla10[Descripción],Tabla10[Precio Unitario],0))</f>
        <v>1700</v>
      </c>
      <c r="P334" s="506">
        <f>IF(Tabla1[[#This Row],[Cantidad de Insumos]]="","",Tabla1[[#This Row],[Precio Unitario]]*Tabla1[[#This Row],[Cantidad de Insumos]])</f>
        <v>6800</v>
      </c>
      <c r="Q334" s="506" t="str">
        <f>IF(Tabla1[[#This Row],[Descripción]]="","",_xlfn.XLOOKUP(Tabla1[[#This Row],[Descripción]],Tabla10[Descripción],Tabla10[CODIGO PRESUPUESTARIO],0))</f>
        <v>2.2.3.1.01</v>
      </c>
      <c r="R334" s="507"/>
    </row>
    <row r="335" spans="2:18" ht="41.4" x14ac:dyDescent="0.3">
      <c r="B335" s="190" t="e">
        <f>IF('Formulario PPGR3'!$G335="","",CONCATENATE('Formulario PPGR3'!$C335,".",'Formulario PPGR3'!$D335,".",'Formulario PPGR3'!$E335,".",'Formulario PPGR3'!$F335))</f>
        <v>#REF!</v>
      </c>
      <c r="C335" s="190" t="e">
        <f>IF('Formulario PPGR3'!$G335="","",'Formulario PPGR1'!#REF!)</f>
        <v>#REF!</v>
      </c>
      <c r="D335" s="190" t="e">
        <f>IF('Formulario PPGR3'!$G335="","",'Formulario PPGR1'!#REF!)</f>
        <v>#REF!</v>
      </c>
      <c r="E335" s="190" t="e">
        <f>IF('Formulario PPGR3'!$G335="","",'Formulario PPGR1'!#REF!)</f>
        <v>#REF!</v>
      </c>
      <c r="F335" s="190" t="e">
        <f>IF('Formulario PPGR3'!$G335="","",'Formulario PPGR1'!#REF!)</f>
        <v>#REF!</v>
      </c>
      <c r="G335" s="241" t="s">
        <v>886</v>
      </c>
      <c r="H335" s="503" t="str">
        <f>IF(Tabla1[[#This Row],[Código_Actividad]]="","",_xlfn.XLOOKUP(Tabla1[[#This Row],[Código_Actividad]],Tabla2[Código],Tabla2[Actividades Programables Presupuestables],"",0))</f>
        <v>Seguimiento y apoyo  a los Establecimientos de Salud  en la identificación e implementación de buenas prácticas.</v>
      </c>
      <c r="I335" s="504">
        <f>IFERROR(VLOOKUP('Formulario PPGR3'!$G335,'Formulario PPGR2'!$H$9:$V$269,15,FALSE),"")</f>
        <v>4</v>
      </c>
      <c r="J335" s="509" t="s">
        <v>1049</v>
      </c>
      <c r="K335" s="507" t="s">
        <v>1057</v>
      </c>
      <c r="L335" s="508" t="s">
        <v>1051</v>
      </c>
      <c r="M335" s="505" t="str">
        <f>IF(Tabla1[[#This Row],[Descripción]]="","",_xlfn.XLOOKUP(Tabla1[[#This Row],[Descripción]],Tabla10[Descripción],Tabla10[Unidad de Medida],"",0))</f>
        <v>Depósito</v>
      </c>
      <c r="N335" s="295">
        <v>4</v>
      </c>
      <c r="O335" s="506">
        <f>IF(Tabla1[[#This Row],[Descripción]]="","",_xlfn.XLOOKUP(Tabla1[[#This Row],[Descripción]],Tabla10[Descripción],Tabla10[Precio Unitario],0))</f>
        <v>1900</v>
      </c>
      <c r="P335" s="506">
        <f>IF(Tabla1[[#This Row],[Cantidad de Insumos]]="","",Tabla1[[#This Row],[Precio Unitario]]*Tabla1[[#This Row],[Cantidad de Insumos]])</f>
        <v>7600</v>
      </c>
      <c r="Q335" s="506" t="str">
        <f>IF(Tabla1[[#This Row],[Descripción]]="","",_xlfn.XLOOKUP(Tabla1[[#This Row],[Descripción]],Tabla10[Descripción],Tabla10[CODIGO PRESUPUESTARIO],0))</f>
        <v>2.2.3.1.01</v>
      </c>
      <c r="R335" s="507"/>
    </row>
    <row r="336" spans="2:18" ht="41.4" x14ac:dyDescent="0.3">
      <c r="B336" s="190" t="e">
        <f>IF('Formulario PPGR3'!$G336="","",CONCATENATE('Formulario PPGR3'!$C336,".",'Formulario PPGR3'!$D336,".",'Formulario PPGR3'!$E336,".",'Formulario PPGR3'!$F336))</f>
        <v>#REF!</v>
      </c>
      <c r="C336" s="190" t="e">
        <f>IF('Formulario PPGR3'!$G336="","",'Formulario PPGR1'!#REF!)</f>
        <v>#REF!</v>
      </c>
      <c r="D336" s="190" t="e">
        <f>IF('Formulario PPGR3'!$G336="","",'Formulario PPGR1'!#REF!)</f>
        <v>#REF!</v>
      </c>
      <c r="E336" s="190" t="e">
        <f>IF('Formulario PPGR3'!$G336="","",'Formulario PPGR1'!#REF!)</f>
        <v>#REF!</v>
      </c>
      <c r="F336" s="190" t="e">
        <f>IF('Formulario PPGR3'!$G336="","",'Formulario PPGR1'!#REF!)</f>
        <v>#REF!</v>
      </c>
      <c r="G336" s="241" t="s">
        <v>886</v>
      </c>
      <c r="H336" s="503" t="str">
        <f>IF(Tabla1[[#This Row],[Código_Actividad]]="","",_xlfn.XLOOKUP(Tabla1[[#This Row],[Código_Actividad]],Tabla2[Código],Tabla2[Actividades Programables Presupuestables],"",0))</f>
        <v>Seguimiento y apoyo  a los Establecimientos de Salud  en la identificación e implementación de buenas prácticas.</v>
      </c>
      <c r="I336" s="504">
        <f>IFERROR(VLOOKUP('Formulario PPGR3'!$G336,'Formulario PPGR2'!$H$9:$V$269,15,FALSE),"")</f>
        <v>4</v>
      </c>
      <c r="J336" s="509" t="s">
        <v>1047</v>
      </c>
      <c r="K336" s="507" t="s">
        <v>1056</v>
      </c>
      <c r="L336" s="508" t="s">
        <v>1048</v>
      </c>
      <c r="M336" s="505" t="str">
        <f>IF(Tabla1[[#This Row],[Descripción]]="","",_xlfn.XLOOKUP(Tabla1[[#This Row],[Descripción]],Tabla10[Descripción],Tabla10[Unidad de Medida],"",0))</f>
        <v>galon</v>
      </c>
      <c r="N336" s="295">
        <v>30</v>
      </c>
      <c r="O336" s="506">
        <f>IF(Tabla1[[#This Row],[Descripción]]="","",_xlfn.XLOOKUP(Tabla1[[#This Row],[Descripción]],Tabla10[Descripción],Tabla10[Precio Unitario],0))</f>
        <v>240</v>
      </c>
      <c r="P336" s="506">
        <f>IF(Tabla1[[#This Row],[Cantidad de Insumos]]="","",Tabla1[[#This Row],[Precio Unitario]]*Tabla1[[#This Row],[Cantidad de Insumos]])</f>
        <v>7200</v>
      </c>
      <c r="Q336" s="506" t="str">
        <f>IF(Tabla1[[#This Row],[Descripción]]="","",_xlfn.XLOOKUP(Tabla1[[#This Row],[Descripción]],Tabla10[Descripción],Tabla10[CODIGO PRESUPUESTARIO],0))</f>
        <v>2.3.7.1.02</v>
      </c>
      <c r="R336" s="507"/>
    </row>
    <row r="337" spans="2:18" x14ac:dyDescent="0.3">
      <c r="B337" s="190" t="e">
        <f>IF('Formulario PPGR3'!$G337="","",CONCATENATE('Formulario PPGR3'!$C337,".",'Formulario PPGR3'!$D337,".",'Formulario PPGR3'!$E337,".",'Formulario PPGR3'!$F337))</f>
        <v>#REF!</v>
      </c>
      <c r="C337" s="190" t="e">
        <f>IF('Formulario PPGR3'!$G337="","",'Formulario PPGR1'!#REF!)</f>
        <v>#REF!</v>
      </c>
      <c r="D337" s="190" t="e">
        <f>IF('Formulario PPGR3'!$G337="","",'Formulario PPGR1'!#REF!)</f>
        <v>#REF!</v>
      </c>
      <c r="E337" s="190" t="e">
        <f>IF('Formulario PPGR3'!$G337="","",'Formulario PPGR1'!#REF!)</f>
        <v>#REF!</v>
      </c>
      <c r="F337" s="190" t="e">
        <f>IF('Formulario PPGR3'!$G337="","",'Formulario PPGR1'!#REF!)</f>
        <v>#REF!</v>
      </c>
      <c r="G337" s="241" t="s">
        <v>889</v>
      </c>
      <c r="H337" s="503" t="str">
        <f>IF(Tabla1[[#This Row],[Código_Actividad]]="","",_xlfn.XLOOKUP(Tabla1[[#This Row],[Código_Actividad]],Tabla2[Código],Tabla2[Actividades Programables Presupuestables],"",0))</f>
        <v>Monitoreo y evaluación del POA 2025</v>
      </c>
      <c r="I337" s="504">
        <f>IFERROR(VLOOKUP('Formulario PPGR3'!$G337,'Formulario PPGR2'!$H$9:$V$269,15,FALSE),"")</f>
        <v>4</v>
      </c>
      <c r="J337" s="509" t="s">
        <v>1049</v>
      </c>
      <c r="K337" s="507" t="s">
        <v>1057</v>
      </c>
      <c r="L337" s="508" t="s">
        <v>1050</v>
      </c>
      <c r="M337" s="505" t="str">
        <f>IF(Tabla1[[#This Row],[Descripción]]="","",_xlfn.XLOOKUP(Tabla1[[#This Row],[Descripción]],Tabla10[Descripción],Tabla10[Unidad de Medida],"",0))</f>
        <v>Depósito</v>
      </c>
      <c r="N337" s="295">
        <v>16</v>
      </c>
      <c r="O337" s="506">
        <f>IF(Tabla1[[#This Row],[Descripción]]="","",_xlfn.XLOOKUP(Tabla1[[#This Row],[Descripción]],Tabla10[Descripción],Tabla10[Precio Unitario],0))</f>
        <v>1700</v>
      </c>
      <c r="P337" s="506">
        <f>IF(Tabla1[[#This Row],[Cantidad de Insumos]]="","",Tabla1[[#This Row],[Precio Unitario]]*Tabla1[[#This Row],[Cantidad de Insumos]])</f>
        <v>27200</v>
      </c>
      <c r="Q337" s="506" t="str">
        <f>IF(Tabla1[[#This Row],[Descripción]]="","",_xlfn.XLOOKUP(Tabla1[[#This Row],[Descripción]],Tabla10[Descripción],Tabla10[CODIGO PRESUPUESTARIO],0))</f>
        <v>2.2.3.1.01</v>
      </c>
      <c r="R337" s="507"/>
    </row>
    <row r="338" spans="2:18" x14ac:dyDescent="0.3">
      <c r="B338" s="190" t="e">
        <f>IF('Formulario PPGR3'!$G338="","",CONCATENATE('Formulario PPGR3'!$C338,".",'Formulario PPGR3'!$D338,".",'Formulario PPGR3'!$E338,".",'Formulario PPGR3'!$F338))</f>
        <v>#REF!</v>
      </c>
      <c r="C338" s="190" t="e">
        <f>IF('Formulario PPGR3'!$G338="","",'Formulario PPGR1'!#REF!)</f>
        <v>#REF!</v>
      </c>
      <c r="D338" s="190" t="e">
        <f>IF('Formulario PPGR3'!$G338="","",'Formulario PPGR1'!#REF!)</f>
        <v>#REF!</v>
      </c>
      <c r="E338" s="190" t="e">
        <f>IF('Formulario PPGR3'!$G338="","",'Formulario PPGR1'!#REF!)</f>
        <v>#REF!</v>
      </c>
      <c r="F338" s="190" t="e">
        <f>IF('Formulario PPGR3'!$G338="","",'Formulario PPGR1'!#REF!)</f>
        <v>#REF!</v>
      </c>
      <c r="G338" s="241" t="s">
        <v>889</v>
      </c>
      <c r="H338" s="503" t="str">
        <f>IF(Tabla1[[#This Row],[Código_Actividad]]="","",_xlfn.XLOOKUP(Tabla1[[#This Row],[Código_Actividad]],Tabla2[Código],Tabla2[Actividades Programables Presupuestables],"",0))</f>
        <v>Monitoreo y evaluación del POA 2025</v>
      </c>
      <c r="I338" s="504">
        <f>IFERROR(VLOOKUP('Formulario PPGR3'!$G338,'Formulario PPGR2'!$H$9:$V$269,15,FALSE),"")</f>
        <v>4</v>
      </c>
      <c r="J338" s="509" t="s">
        <v>1049</v>
      </c>
      <c r="K338" s="507" t="s">
        <v>1057</v>
      </c>
      <c r="L338" s="508" t="s">
        <v>1051</v>
      </c>
      <c r="M338" s="505" t="str">
        <f>IF(Tabla1[[#This Row],[Descripción]]="","",_xlfn.XLOOKUP(Tabla1[[#This Row],[Descripción]],Tabla10[Descripción],Tabla10[Unidad de Medida],"",0))</f>
        <v>Depósito</v>
      </c>
      <c r="N338" s="295">
        <v>16</v>
      </c>
      <c r="O338" s="506">
        <f>IF(Tabla1[[#This Row],[Descripción]]="","",_xlfn.XLOOKUP(Tabla1[[#This Row],[Descripción]],Tabla10[Descripción],Tabla10[Precio Unitario],0))</f>
        <v>1900</v>
      </c>
      <c r="P338" s="506">
        <f>IF(Tabla1[[#This Row],[Cantidad de Insumos]]="","",Tabla1[[#This Row],[Precio Unitario]]*Tabla1[[#This Row],[Cantidad de Insumos]])</f>
        <v>30400</v>
      </c>
      <c r="Q338" s="506" t="str">
        <f>IF(Tabla1[[#This Row],[Descripción]]="","",_xlfn.XLOOKUP(Tabla1[[#This Row],[Descripción]],Tabla10[Descripción],Tabla10[CODIGO PRESUPUESTARIO],0))</f>
        <v>2.2.3.1.01</v>
      </c>
      <c r="R338" s="507"/>
    </row>
    <row r="339" spans="2:18" x14ac:dyDescent="0.3">
      <c r="B339" s="190" t="e">
        <f>IF('Formulario PPGR3'!$G339="","",CONCATENATE('Formulario PPGR3'!$C339,".",'Formulario PPGR3'!$D339,".",'Formulario PPGR3'!$E339,".",'Formulario PPGR3'!$F339))</f>
        <v>#REF!</v>
      </c>
      <c r="C339" s="190" t="e">
        <f>IF('Formulario PPGR3'!$G339="","",'Formulario PPGR1'!#REF!)</f>
        <v>#REF!</v>
      </c>
      <c r="D339" s="190" t="e">
        <f>IF('Formulario PPGR3'!$G339="","",'Formulario PPGR1'!#REF!)</f>
        <v>#REF!</v>
      </c>
      <c r="E339" s="190" t="e">
        <f>IF('Formulario PPGR3'!$G339="","",'Formulario PPGR1'!#REF!)</f>
        <v>#REF!</v>
      </c>
      <c r="F339" s="190" t="e">
        <f>IF('Formulario PPGR3'!$G339="","",'Formulario PPGR1'!#REF!)</f>
        <v>#REF!</v>
      </c>
      <c r="G339" s="241" t="s">
        <v>889</v>
      </c>
      <c r="H339" s="503" t="str">
        <f>IF(Tabla1[[#This Row],[Código_Actividad]]="","",_xlfn.XLOOKUP(Tabla1[[#This Row],[Código_Actividad]],Tabla2[Código],Tabla2[Actividades Programables Presupuestables],"",0))</f>
        <v>Monitoreo y evaluación del POA 2025</v>
      </c>
      <c r="I339" s="504">
        <f>IFERROR(VLOOKUP('Formulario PPGR3'!$G339,'Formulario PPGR2'!$H$9:$V$269,15,FALSE),"")</f>
        <v>4</v>
      </c>
      <c r="J339" s="509" t="s">
        <v>1047</v>
      </c>
      <c r="K339" s="507" t="s">
        <v>1056</v>
      </c>
      <c r="L339" s="508" t="s">
        <v>1048</v>
      </c>
      <c r="M339" s="505" t="str">
        <f>IF(Tabla1[[#This Row],[Descripción]]="","",_xlfn.XLOOKUP(Tabla1[[#This Row],[Descripción]],Tabla10[Descripción],Tabla10[Unidad de Medida],"",0))</f>
        <v>galon</v>
      </c>
      <c r="N339" s="295">
        <v>100</v>
      </c>
      <c r="O339" s="506">
        <f>IF(Tabla1[[#This Row],[Descripción]]="","",_xlfn.XLOOKUP(Tabla1[[#This Row],[Descripción]],Tabla10[Descripción],Tabla10[Precio Unitario],0))</f>
        <v>240</v>
      </c>
      <c r="P339" s="506">
        <f>IF(Tabla1[[#This Row],[Cantidad de Insumos]]="","",Tabla1[[#This Row],[Precio Unitario]]*Tabla1[[#This Row],[Cantidad de Insumos]])</f>
        <v>24000</v>
      </c>
      <c r="Q339" s="506" t="str">
        <f>IF(Tabla1[[#This Row],[Descripción]]="","",_xlfn.XLOOKUP(Tabla1[[#This Row],[Descripción]],Tabla10[Descripción],Tabla10[CODIGO PRESUPUESTARIO],0))</f>
        <v>2.3.7.1.02</v>
      </c>
      <c r="R339" s="507"/>
    </row>
    <row r="340" spans="2:18" ht="41.4" x14ac:dyDescent="0.3">
      <c r="B340" s="190" t="e">
        <f>IF('Formulario PPGR3'!$G340="","",CONCATENATE('Formulario PPGR3'!$C340,".",'Formulario PPGR3'!$D340,".",'Formulario PPGR3'!$E340,".",'Formulario PPGR3'!$F340))</f>
        <v>#REF!</v>
      </c>
      <c r="C340" s="190" t="e">
        <f>IF('Formulario PPGR3'!$G340="","",'Formulario PPGR1'!#REF!)</f>
        <v>#REF!</v>
      </c>
      <c r="D340" s="190" t="e">
        <f>IF('Formulario PPGR3'!$G340="","",'Formulario PPGR1'!#REF!)</f>
        <v>#REF!</v>
      </c>
      <c r="E340" s="190" t="e">
        <f>IF('Formulario PPGR3'!$G340="","",'Formulario PPGR1'!#REF!)</f>
        <v>#REF!</v>
      </c>
      <c r="F340" s="190" t="e">
        <f>IF('Formulario PPGR3'!$G340="","",'Formulario PPGR1'!#REF!)</f>
        <v>#REF!</v>
      </c>
      <c r="G340" s="241" t="s">
        <v>889</v>
      </c>
      <c r="H340" s="503" t="str">
        <f>IF(Tabla1[[#This Row],[Código_Actividad]]="","",_xlfn.XLOOKUP(Tabla1[[#This Row],[Código_Actividad]],Tabla2[Código],Tabla2[Actividades Programables Presupuestables],"",0))</f>
        <v>Monitoreo y evaluación del POA 2025</v>
      </c>
      <c r="I340" s="504">
        <f>IFERROR(VLOOKUP('Formulario PPGR3'!$G340,'Formulario PPGR2'!$H$9:$V$269,15,FALSE),"")</f>
        <v>4</v>
      </c>
      <c r="J340" s="509" t="s">
        <v>1052</v>
      </c>
      <c r="K340" s="507" t="str">
        <f>IF(Tabla1[[#This Row],[Insumos]]="","",_xlfn.XLOOKUP(Tabla1[[#This Row],[Insumos]],Tabla10[Insumo],Tabla10[InsumoAbrev],"",0))</f>
        <v>lsAlimentosyBebidas</v>
      </c>
      <c r="L340" s="508" t="s">
        <v>1053</v>
      </c>
      <c r="M340" s="505" t="str">
        <f>IF(Tabla1[[#This Row],[Descripción]]="","",_xlfn.XLOOKUP(Tabla1[[#This Row],[Descripción]],Tabla10[Descripción],Tabla10[Unidad de Medida],"",0))</f>
        <v>unidad</v>
      </c>
      <c r="N340" s="295">
        <v>6</v>
      </c>
      <c r="O340" s="506">
        <f>IF(Tabla1[[#This Row],[Descripción]]="","",_xlfn.XLOOKUP(Tabla1[[#This Row],[Descripción]],Tabla10[Descripción],Tabla10[Precio Unitario],0))</f>
        <v>30975</v>
      </c>
      <c r="P340" s="506">
        <f>IF(Tabla1[[#This Row],[Cantidad de Insumos]]="","",Tabla1[[#This Row],[Precio Unitario]]*Tabla1[[#This Row],[Cantidad de Insumos]])</f>
        <v>185850</v>
      </c>
      <c r="Q340" s="506" t="str">
        <f>IF(Tabla1[[#This Row],[Descripción]]="","",_xlfn.XLOOKUP(Tabla1[[#This Row],[Descripción]],Tabla10[Descripción],Tabla10[CODIGO PRESUPUESTARIO],0))</f>
        <v>2.3.1.1.01</v>
      </c>
      <c r="R340" s="507"/>
    </row>
    <row r="341" spans="2:18" ht="27.6" x14ac:dyDescent="0.3">
      <c r="B341" s="190" t="e">
        <f>IF('Formulario PPGR3'!$G341="","",CONCATENATE('Formulario PPGR3'!$C341,".",'Formulario PPGR3'!$D341,".",'Formulario PPGR3'!$E341,".",'Formulario PPGR3'!$F341))</f>
        <v>#REF!</v>
      </c>
      <c r="C341" s="190" t="e">
        <f>IF('Formulario PPGR3'!$G341="","",'Formulario PPGR1'!#REF!)</f>
        <v>#REF!</v>
      </c>
      <c r="D341" s="190" t="e">
        <f>IF('Formulario PPGR3'!$G341="","",'Formulario PPGR1'!#REF!)</f>
        <v>#REF!</v>
      </c>
      <c r="E341" s="190" t="e">
        <f>IF('Formulario PPGR3'!$G341="","",'Formulario PPGR1'!#REF!)</f>
        <v>#REF!</v>
      </c>
      <c r="F341" s="190" t="e">
        <f>IF('Formulario PPGR3'!$G341="","",'Formulario PPGR1'!#REF!)</f>
        <v>#REF!</v>
      </c>
      <c r="G341" s="241" t="s">
        <v>892</v>
      </c>
      <c r="H341" s="503" t="str">
        <f>IF(Tabla1[[#This Row],[Código_Actividad]]="","",_xlfn.XLOOKUP(Tabla1[[#This Row],[Código_Actividad]],Tabla2[Código],Tabla2[Actividades Programables Presupuestables],"",0))</f>
        <v>Socialización y elaboración de planes de mejora acorde a los hallazgos de los MEP</v>
      </c>
      <c r="I341" s="504">
        <f>IFERROR(VLOOKUP('Formulario PPGR3'!$G341,'Formulario PPGR2'!$H$9:$V$269,15,FALSE),"")</f>
        <v>4</v>
      </c>
      <c r="J341" s="509" t="s">
        <v>1052</v>
      </c>
      <c r="K341" s="507" t="s">
        <v>1054</v>
      </c>
      <c r="L341" s="508" t="s">
        <v>1061</v>
      </c>
      <c r="M341" s="505" t="str">
        <f>IF(Tabla1[[#This Row],[Descripción]]="","",_xlfn.XLOOKUP(Tabla1[[#This Row],[Descripción]],Tabla10[Descripción],Tabla10[Unidad de Medida],"",0))</f>
        <v>unidad</v>
      </c>
      <c r="N341" s="295">
        <v>4</v>
      </c>
      <c r="O341" s="506">
        <f>IF(Tabla1[[#This Row],[Descripción]]="","",_xlfn.XLOOKUP(Tabla1[[#This Row],[Descripción]],Tabla10[Descripción],Tabla10[Precio Unitario],0))</f>
        <v>24225.4</v>
      </c>
      <c r="P341" s="506">
        <f>IF(Tabla1[[#This Row],[Cantidad de Insumos]]="","",Tabla1[[#This Row],[Precio Unitario]]*Tabla1[[#This Row],[Cantidad de Insumos]])</f>
        <v>96901.6</v>
      </c>
      <c r="Q341" s="506" t="str">
        <f>IF(Tabla1[[#This Row],[Descripción]]="","",_xlfn.XLOOKUP(Tabla1[[#This Row],[Descripción]],Tabla10[Descripción],Tabla10[CODIGO PRESUPUESTARIO],0))</f>
        <v>2.3.1.1.01</v>
      </c>
      <c r="R341" s="507"/>
    </row>
    <row r="342" spans="2:18" x14ac:dyDescent="0.3">
      <c r="B342" s="190" t="str">
        <f>IF('Formulario PPGR3'!$G342="","",CONCATENATE('Formulario PPGR3'!$C342,".",'Formulario PPGR3'!$D342,".",'Formulario PPGR3'!$E342,".",'Formulario PPGR3'!$F342))</f>
        <v/>
      </c>
      <c r="C342" s="190" t="str">
        <f>IF('Formulario PPGR3'!$G342="","",'Formulario PPGR1'!#REF!)</f>
        <v/>
      </c>
      <c r="D342" s="190" t="str">
        <f>IF('Formulario PPGR3'!$G342="","",'Formulario PPGR1'!#REF!)</f>
        <v/>
      </c>
      <c r="E342" s="190" t="str">
        <f>IF('Formulario PPGR3'!$G342="","",'Formulario PPGR1'!#REF!)</f>
        <v/>
      </c>
      <c r="F342" s="190" t="str">
        <f>IF('Formulario PPGR3'!$G342="","",'Formulario PPGR1'!#REF!)</f>
        <v/>
      </c>
      <c r="G342" s="241"/>
      <c r="H342" s="503" t="str">
        <f>IF(Tabla1[[#This Row],[Código_Actividad]]="","",_xlfn.XLOOKUP(Tabla1[[#This Row],[Código_Actividad]],Tabla2[Código],Tabla2[Actividades Programables Presupuestables],"",0))</f>
        <v/>
      </c>
      <c r="I342" s="504" t="str">
        <f>IFERROR(VLOOKUP('Formulario PPGR3'!$G342,'Formulario PPGR2'!$H$9:$V$269,15,FALSE),"")</f>
        <v/>
      </c>
      <c r="J342" s="509"/>
      <c r="K342" s="507" t="str">
        <f>IF(Tabla1[[#This Row],[Insumos]]="","",_xlfn.XLOOKUP(Tabla1[[#This Row],[Insumos]],Tabla10[Insumo],Tabla10[InsumoAbrev],"",0))</f>
        <v/>
      </c>
      <c r="L342" s="508"/>
      <c r="M342" s="505" t="str">
        <f>IF(Tabla1[[#This Row],[Descripción]]="","",_xlfn.XLOOKUP(Tabla1[[#This Row],[Descripción]],Tabla10[Descripción],Tabla10[Unidad de Medida],"",0))</f>
        <v/>
      </c>
      <c r="N342" s="295"/>
      <c r="O342" s="506" t="str">
        <f>IF(Tabla1[[#This Row],[Descripción]]="","",_xlfn.XLOOKUP(Tabla1[[#This Row],[Descripción]],Tabla10[Descripción],Tabla10[Precio Unitario],0))</f>
        <v/>
      </c>
      <c r="P342" s="506" t="str">
        <f>IF(Tabla1[[#This Row],[Cantidad de Insumos]]="","",Tabla1[[#This Row],[Precio Unitario]]*Tabla1[[#This Row],[Cantidad de Insumos]])</f>
        <v/>
      </c>
      <c r="Q342" s="506" t="str">
        <f>IF(Tabla1[[#This Row],[Descripción]]="","",_xlfn.XLOOKUP(Tabla1[[#This Row],[Descripción]],Tabla10[Descripción],Tabla10[CODIGO PRESUPUESTARIO],0))</f>
        <v/>
      </c>
      <c r="R342" s="507"/>
    </row>
    <row r="343" spans="2:18" x14ac:dyDescent="0.3">
      <c r="B343" s="190" t="str">
        <f>IF('Formulario PPGR3'!$G343="","",CONCATENATE('Formulario PPGR3'!$C343,".",'Formulario PPGR3'!$D343,".",'Formulario PPGR3'!$E343,".",'Formulario PPGR3'!$F343))</f>
        <v/>
      </c>
      <c r="C343" s="190" t="str">
        <f>IF('Formulario PPGR3'!$G343="","",'Formulario PPGR1'!#REF!)</f>
        <v/>
      </c>
      <c r="D343" s="190" t="str">
        <f>IF('Formulario PPGR3'!$G343="","",'Formulario PPGR1'!#REF!)</f>
        <v/>
      </c>
      <c r="E343" s="190" t="str">
        <f>IF('Formulario PPGR3'!$G343="","",'Formulario PPGR1'!#REF!)</f>
        <v/>
      </c>
      <c r="F343" s="190" t="str">
        <f>IF('Formulario PPGR3'!$G343="","",'Formulario PPGR1'!#REF!)</f>
        <v/>
      </c>
      <c r="G343" s="241"/>
      <c r="H343" s="503" t="str">
        <f>IF(Tabla1[[#This Row],[Código_Actividad]]="","",_xlfn.XLOOKUP(Tabla1[[#This Row],[Código_Actividad]],Tabla2[Código],Tabla2[Actividades Programables Presupuestables],"",0))</f>
        <v/>
      </c>
      <c r="I343" s="504" t="str">
        <f>IFERROR(VLOOKUP('Formulario PPGR3'!$G343,'Formulario PPGR2'!$H$9:$V$269,15,FALSE),"")</f>
        <v/>
      </c>
      <c r="J343" s="509"/>
      <c r="K343" s="507" t="str">
        <f>IF(Tabla1[[#This Row],[Insumos]]="","",_xlfn.XLOOKUP(Tabla1[[#This Row],[Insumos]],Tabla10[Insumo],Tabla10[InsumoAbrev],"",0))</f>
        <v/>
      </c>
      <c r="L343" s="508"/>
      <c r="M343" s="505" t="str">
        <f>IF(Tabla1[[#This Row],[Descripción]]="","",_xlfn.XLOOKUP(Tabla1[[#This Row],[Descripción]],Tabla10[Descripción],Tabla10[Unidad de Medida],"",0))</f>
        <v/>
      </c>
      <c r="N343" s="295"/>
      <c r="O343" s="506" t="str">
        <f>IF(Tabla1[[#This Row],[Descripción]]="","",_xlfn.XLOOKUP(Tabla1[[#This Row],[Descripción]],Tabla10[Descripción],Tabla10[Precio Unitario],0))</f>
        <v/>
      </c>
      <c r="P343" s="506" t="str">
        <f>IF(Tabla1[[#This Row],[Cantidad de Insumos]]="","",Tabla1[[#This Row],[Precio Unitario]]*Tabla1[[#This Row],[Cantidad de Insumos]])</f>
        <v/>
      </c>
      <c r="Q343" s="506" t="str">
        <f>IF(Tabla1[[#This Row],[Descripción]]="","",_xlfn.XLOOKUP(Tabla1[[#This Row],[Descripción]],Tabla10[Descripción],Tabla10[CODIGO PRESUPUESTARIO],0))</f>
        <v/>
      </c>
      <c r="R343" s="507"/>
    </row>
    <row r="344" spans="2:18" x14ac:dyDescent="0.3">
      <c r="B344" s="190" t="str">
        <f>IF('Formulario PPGR3'!$G344="","",CONCATENATE('Formulario PPGR3'!$C344,".",'Formulario PPGR3'!$D344,".",'Formulario PPGR3'!$E344,".",'Formulario PPGR3'!$F344))</f>
        <v/>
      </c>
      <c r="C344" s="190" t="str">
        <f>IF('Formulario PPGR3'!$G344="","",'Formulario PPGR1'!#REF!)</f>
        <v/>
      </c>
      <c r="D344" s="190" t="str">
        <f>IF('Formulario PPGR3'!$G344="","",'Formulario PPGR1'!#REF!)</f>
        <v/>
      </c>
      <c r="E344" s="190" t="str">
        <f>IF('Formulario PPGR3'!$G344="","",'Formulario PPGR1'!#REF!)</f>
        <v/>
      </c>
      <c r="F344" s="190" t="str">
        <f>IF('Formulario PPGR3'!$G344="","",'Formulario PPGR1'!#REF!)</f>
        <v/>
      </c>
      <c r="G344" s="241"/>
      <c r="H344" s="503" t="str">
        <f>IF(Tabla1[[#This Row],[Código_Actividad]]="","",_xlfn.XLOOKUP(Tabla1[[#This Row],[Código_Actividad]],Tabla2[Código],Tabla2[Actividades Programables Presupuestables],"",0))</f>
        <v/>
      </c>
      <c r="I344" s="504" t="str">
        <f>IFERROR(VLOOKUP('Formulario PPGR3'!$G344,'Formulario PPGR2'!$H$9:$V$269,15,FALSE),"")</f>
        <v/>
      </c>
      <c r="J344" s="509"/>
      <c r="K344" s="507" t="str">
        <f>IF(Tabla1[[#This Row],[Insumos]]="","",_xlfn.XLOOKUP(Tabla1[[#This Row],[Insumos]],Tabla10[Insumo],Tabla10[InsumoAbrev],"",0))</f>
        <v/>
      </c>
      <c r="L344" s="508"/>
      <c r="M344" s="505" t="str">
        <f>IF(Tabla1[[#This Row],[Descripción]]="","",_xlfn.XLOOKUP(Tabla1[[#This Row],[Descripción]],Tabla10[Descripción],Tabla10[Unidad de Medida],"",0))</f>
        <v/>
      </c>
      <c r="N344" s="295"/>
      <c r="O344" s="506" t="str">
        <f>IF(Tabla1[[#This Row],[Descripción]]="","",_xlfn.XLOOKUP(Tabla1[[#This Row],[Descripción]],Tabla10[Descripción],Tabla10[Precio Unitario],0))</f>
        <v/>
      </c>
      <c r="P344" s="506" t="str">
        <f>IF(Tabla1[[#This Row],[Cantidad de Insumos]]="","",Tabla1[[#This Row],[Precio Unitario]]*Tabla1[[#This Row],[Cantidad de Insumos]])</f>
        <v/>
      </c>
      <c r="Q344" s="506" t="str">
        <f>IF(Tabla1[[#This Row],[Descripción]]="","",_xlfn.XLOOKUP(Tabla1[[#This Row],[Descripción]],Tabla10[Descripción],Tabla10[CODIGO PRESUPUESTARIO],0))</f>
        <v/>
      </c>
      <c r="R344" s="507"/>
    </row>
    <row r="345" spans="2:18" x14ac:dyDescent="0.3">
      <c r="B345" s="190" t="str">
        <f>IF('Formulario PPGR3'!$G345="","",CONCATENATE('Formulario PPGR3'!$C345,".",'Formulario PPGR3'!$D345,".",'Formulario PPGR3'!$E345,".",'Formulario PPGR3'!$F345))</f>
        <v/>
      </c>
      <c r="C345" s="190" t="str">
        <f>IF('Formulario PPGR3'!$G345="","",'Formulario PPGR1'!#REF!)</f>
        <v/>
      </c>
      <c r="D345" s="190" t="str">
        <f>IF('Formulario PPGR3'!$G345="","",'Formulario PPGR1'!#REF!)</f>
        <v/>
      </c>
      <c r="E345" s="190" t="str">
        <f>IF('Formulario PPGR3'!$G345="","",'Formulario PPGR1'!#REF!)</f>
        <v/>
      </c>
      <c r="F345" s="190" t="str">
        <f>IF('Formulario PPGR3'!$G345="","",'Formulario PPGR1'!#REF!)</f>
        <v/>
      </c>
      <c r="G345" s="241"/>
      <c r="H345" s="503" t="str">
        <f>IF(Tabla1[[#This Row],[Código_Actividad]]="","",_xlfn.XLOOKUP(Tabla1[[#This Row],[Código_Actividad]],Tabla2[Código],Tabla2[Actividades Programables Presupuestables],"",0))</f>
        <v/>
      </c>
      <c r="I345" s="504" t="str">
        <f>IFERROR(VLOOKUP('Formulario PPGR3'!$G345,'Formulario PPGR2'!$H$9:$V$269,15,FALSE),"")</f>
        <v/>
      </c>
      <c r="J345" s="509"/>
      <c r="K345" s="507" t="str">
        <f>IF(Tabla1[[#This Row],[Insumos]]="","",_xlfn.XLOOKUP(Tabla1[[#This Row],[Insumos]],Tabla10[Insumo],Tabla10[InsumoAbrev],"",0))</f>
        <v/>
      </c>
      <c r="L345" s="508"/>
      <c r="M345" s="505" t="str">
        <f>IF(Tabla1[[#This Row],[Descripción]]="","",_xlfn.XLOOKUP(Tabla1[[#This Row],[Descripción]],Tabla10[Descripción],Tabla10[Unidad de Medida],"",0))</f>
        <v/>
      </c>
      <c r="N345" s="295"/>
      <c r="O345" s="506" t="str">
        <f>IF(Tabla1[[#This Row],[Descripción]]="","",_xlfn.XLOOKUP(Tabla1[[#This Row],[Descripción]],Tabla10[Descripción],Tabla10[Precio Unitario],0))</f>
        <v/>
      </c>
      <c r="P345" s="506" t="str">
        <f>IF(Tabla1[[#This Row],[Cantidad de Insumos]]="","",Tabla1[[#This Row],[Precio Unitario]]*Tabla1[[#This Row],[Cantidad de Insumos]])</f>
        <v/>
      </c>
      <c r="Q345" s="506" t="str">
        <f>IF(Tabla1[[#This Row],[Descripción]]="","",_xlfn.XLOOKUP(Tabla1[[#This Row],[Descripción]],Tabla10[Descripción],Tabla10[CODIGO PRESUPUESTARIO],0))</f>
        <v/>
      </c>
      <c r="R345" s="507"/>
    </row>
    <row r="346" spans="2:18" x14ac:dyDescent="0.3">
      <c r="B346" s="190" t="str">
        <f>IF('Formulario PPGR3'!$G346="","",CONCATENATE('Formulario PPGR3'!$C346,".",'Formulario PPGR3'!$D346,".",'Formulario PPGR3'!$E346,".",'Formulario PPGR3'!$F346))</f>
        <v/>
      </c>
      <c r="C346" s="190" t="str">
        <f>IF('Formulario PPGR3'!$G346="","",'Formulario PPGR1'!#REF!)</f>
        <v/>
      </c>
      <c r="D346" s="190" t="str">
        <f>IF('Formulario PPGR3'!$G346="","",'Formulario PPGR1'!#REF!)</f>
        <v/>
      </c>
      <c r="E346" s="190" t="str">
        <f>IF('Formulario PPGR3'!$G346="","",'Formulario PPGR1'!#REF!)</f>
        <v/>
      </c>
      <c r="F346" s="190" t="str">
        <f>IF('Formulario PPGR3'!$G346="","",'Formulario PPGR1'!#REF!)</f>
        <v/>
      </c>
      <c r="G346" s="241"/>
      <c r="H346" s="503" t="str">
        <f>IF(Tabla1[[#This Row],[Código_Actividad]]="","",_xlfn.XLOOKUP(Tabla1[[#This Row],[Código_Actividad]],Tabla2[Código],Tabla2[Actividades Programables Presupuestables],"",0))</f>
        <v/>
      </c>
      <c r="I346" s="504" t="str">
        <f>IFERROR(VLOOKUP('Formulario PPGR3'!$G346,'Formulario PPGR2'!$H$9:$V$269,15,FALSE),"")</f>
        <v/>
      </c>
      <c r="J346" s="509"/>
      <c r="K346" s="507" t="str">
        <f>IF(Tabla1[[#This Row],[Insumos]]="","",_xlfn.XLOOKUP(Tabla1[[#This Row],[Insumos]],Tabla10[Insumo],Tabla10[InsumoAbrev],"",0))</f>
        <v/>
      </c>
      <c r="L346" s="508"/>
      <c r="M346" s="505" t="str">
        <f>IF(Tabla1[[#This Row],[Descripción]]="","",_xlfn.XLOOKUP(Tabla1[[#This Row],[Descripción]],Tabla10[Descripción],Tabla10[Unidad de Medida],"",0))</f>
        <v/>
      </c>
      <c r="N346" s="295"/>
      <c r="O346" s="506" t="str">
        <f>IF(Tabla1[[#This Row],[Descripción]]="","",_xlfn.XLOOKUP(Tabla1[[#This Row],[Descripción]],Tabla10[Descripción],Tabla10[Precio Unitario],0))</f>
        <v/>
      </c>
      <c r="P346" s="506" t="str">
        <f>IF(Tabla1[[#This Row],[Cantidad de Insumos]]="","",Tabla1[[#This Row],[Precio Unitario]]*Tabla1[[#This Row],[Cantidad de Insumos]])</f>
        <v/>
      </c>
      <c r="Q346" s="506" t="str">
        <f>IF(Tabla1[[#This Row],[Descripción]]="","",_xlfn.XLOOKUP(Tabla1[[#This Row],[Descripción]],Tabla10[Descripción],Tabla10[CODIGO PRESUPUESTARIO],0))</f>
        <v/>
      </c>
      <c r="R346" s="507"/>
    </row>
    <row r="347" spans="2:18" x14ac:dyDescent="0.3">
      <c r="B347" s="190" t="str">
        <f>IF('Formulario PPGR3'!$G347="","",CONCATENATE('Formulario PPGR3'!$C347,".",'Formulario PPGR3'!$D347,".",'Formulario PPGR3'!$E347,".",'Formulario PPGR3'!$F347))</f>
        <v/>
      </c>
      <c r="C347" s="190" t="str">
        <f>IF('Formulario PPGR3'!$G347="","",'Formulario PPGR1'!#REF!)</f>
        <v/>
      </c>
      <c r="D347" s="190" t="str">
        <f>IF('Formulario PPGR3'!$G347="","",'Formulario PPGR1'!#REF!)</f>
        <v/>
      </c>
      <c r="E347" s="190" t="str">
        <f>IF('Formulario PPGR3'!$G347="","",'Formulario PPGR1'!#REF!)</f>
        <v/>
      </c>
      <c r="F347" s="190" t="str">
        <f>IF('Formulario PPGR3'!$G347="","",'Formulario PPGR1'!#REF!)</f>
        <v/>
      </c>
      <c r="G347" s="241"/>
      <c r="H347" s="503" t="str">
        <f>IF(Tabla1[[#This Row],[Código_Actividad]]="","",_xlfn.XLOOKUP(Tabla1[[#This Row],[Código_Actividad]],Tabla2[Código],Tabla2[Actividades Programables Presupuestables],"",0))</f>
        <v/>
      </c>
      <c r="I347" s="504" t="str">
        <f>IFERROR(VLOOKUP('Formulario PPGR3'!$G347,'Formulario PPGR2'!$H$9:$V$269,15,FALSE),"")</f>
        <v/>
      </c>
      <c r="J347" s="509"/>
      <c r="K347" s="507" t="str">
        <f>IF(Tabla1[[#This Row],[Insumos]]="","",_xlfn.XLOOKUP(Tabla1[[#This Row],[Insumos]],Tabla10[Insumo],Tabla10[InsumoAbrev],"",0))</f>
        <v/>
      </c>
      <c r="L347" s="508"/>
      <c r="M347" s="505" t="str">
        <f>IF(Tabla1[[#This Row],[Descripción]]="","",_xlfn.XLOOKUP(Tabla1[[#This Row],[Descripción]],Tabla10[Descripción],Tabla10[Unidad de Medida],"",0))</f>
        <v/>
      </c>
      <c r="N347" s="295"/>
      <c r="O347" s="506" t="str">
        <f>IF(Tabla1[[#This Row],[Descripción]]="","",_xlfn.XLOOKUP(Tabla1[[#This Row],[Descripción]],Tabla10[Descripción],Tabla10[Precio Unitario],0))</f>
        <v/>
      </c>
      <c r="P347" s="506" t="str">
        <f>IF(Tabla1[[#This Row],[Cantidad de Insumos]]="","",Tabla1[[#This Row],[Precio Unitario]]*Tabla1[[#This Row],[Cantidad de Insumos]])</f>
        <v/>
      </c>
      <c r="Q347" s="506" t="str">
        <f>IF(Tabla1[[#This Row],[Descripción]]="","",_xlfn.XLOOKUP(Tabla1[[#This Row],[Descripción]],Tabla10[Descripción],Tabla10[CODIGO PRESUPUESTARIO],0))</f>
        <v/>
      </c>
      <c r="R347" s="507"/>
    </row>
    <row r="348" spans="2:18" x14ac:dyDescent="0.3">
      <c r="B348" s="190" t="str">
        <f>IF('Formulario PPGR3'!$G348="","",CONCATENATE('Formulario PPGR3'!$C348,".",'Formulario PPGR3'!$D348,".",'Formulario PPGR3'!$E348,".",'Formulario PPGR3'!$F348))</f>
        <v/>
      </c>
      <c r="C348" s="190" t="str">
        <f>IF('Formulario PPGR3'!$G348="","",'Formulario PPGR1'!#REF!)</f>
        <v/>
      </c>
      <c r="D348" s="190" t="str">
        <f>IF('Formulario PPGR3'!$G348="","",'Formulario PPGR1'!#REF!)</f>
        <v/>
      </c>
      <c r="E348" s="190" t="str">
        <f>IF('Formulario PPGR3'!$G348="","",'Formulario PPGR1'!#REF!)</f>
        <v/>
      </c>
      <c r="F348" s="190" t="str">
        <f>IF('Formulario PPGR3'!$G348="","",'Formulario PPGR1'!#REF!)</f>
        <v/>
      </c>
      <c r="G348" s="241"/>
      <c r="H348" s="503" t="str">
        <f>IF(Tabla1[[#This Row],[Código_Actividad]]="","",_xlfn.XLOOKUP(Tabla1[[#This Row],[Código_Actividad]],Tabla2[Código],Tabla2[Actividades Programables Presupuestables],"",0))</f>
        <v/>
      </c>
      <c r="I348" s="504" t="str">
        <f>IFERROR(VLOOKUP('Formulario PPGR3'!$G348,'Formulario PPGR2'!$H$9:$V$269,15,FALSE),"")</f>
        <v/>
      </c>
      <c r="J348" s="509"/>
      <c r="K348" s="507" t="str">
        <f>IF(Tabla1[[#This Row],[Insumos]]="","",_xlfn.XLOOKUP(Tabla1[[#This Row],[Insumos]],Tabla10[Insumo],Tabla10[InsumoAbrev],"",0))</f>
        <v/>
      </c>
      <c r="L348" s="508"/>
      <c r="M348" s="505" t="str">
        <f>IF(Tabla1[[#This Row],[Descripción]]="","",_xlfn.XLOOKUP(Tabla1[[#This Row],[Descripción]],Tabla10[Descripción],Tabla10[Unidad de Medida],"",0))</f>
        <v/>
      </c>
      <c r="N348" s="295"/>
      <c r="O348" s="506" t="str">
        <f>IF(Tabla1[[#This Row],[Descripción]]="","",_xlfn.XLOOKUP(Tabla1[[#This Row],[Descripción]],Tabla10[Descripción],Tabla10[Precio Unitario],0))</f>
        <v/>
      </c>
      <c r="P348" s="506" t="str">
        <f>IF(Tabla1[[#This Row],[Cantidad de Insumos]]="","",Tabla1[[#This Row],[Precio Unitario]]*Tabla1[[#This Row],[Cantidad de Insumos]])</f>
        <v/>
      </c>
      <c r="Q348" s="506" t="str">
        <f>IF(Tabla1[[#This Row],[Descripción]]="","",_xlfn.XLOOKUP(Tabla1[[#This Row],[Descripción]],Tabla10[Descripción],Tabla10[CODIGO PRESUPUESTARIO],0))</f>
        <v/>
      </c>
      <c r="R348" s="507"/>
    </row>
    <row r="349" spans="2:18" x14ac:dyDescent="0.3">
      <c r="B349" s="190" t="str">
        <f>IF('Formulario PPGR3'!$G349="","",CONCATENATE('Formulario PPGR3'!$C349,".",'Formulario PPGR3'!$D349,".",'Formulario PPGR3'!$E349,".",'Formulario PPGR3'!$F349))</f>
        <v/>
      </c>
      <c r="C349" s="190" t="str">
        <f>IF('Formulario PPGR3'!$G349="","",'Formulario PPGR1'!#REF!)</f>
        <v/>
      </c>
      <c r="D349" s="190" t="str">
        <f>IF('Formulario PPGR3'!$G349="","",'Formulario PPGR1'!#REF!)</f>
        <v/>
      </c>
      <c r="E349" s="190" t="str">
        <f>IF('Formulario PPGR3'!$G349="","",'Formulario PPGR1'!#REF!)</f>
        <v/>
      </c>
      <c r="F349" s="190" t="str">
        <f>IF('Formulario PPGR3'!$G349="","",'Formulario PPGR1'!#REF!)</f>
        <v/>
      </c>
      <c r="G349" s="241"/>
      <c r="H349" s="503" t="str">
        <f>IF(Tabla1[[#This Row],[Código_Actividad]]="","",_xlfn.XLOOKUP(Tabla1[[#This Row],[Código_Actividad]],Tabla2[Código],Tabla2[Actividades Programables Presupuestables],"",0))</f>
        <v/>
      </c>
      <c r="I349" s="504" t="str">
        <f>IFERROR(VLOOKUP('Formulario PPGR3'!$G349,'Formulario PPGR2'!$H$9:$V$269,15,FALSE),"")</f>
        <v/>
      </c>
      <c r="J349" s="509"/>
      <c r="K349" s="507" t="str">
        <f>IF(Tabla1[[#This Row],[Insumos]]="","",_xlfn.XLOOKUP(Tabla1[[#This Row],[Insumos]],Tabla10[Insumo],Tabla10[InsumoAbrev],"",0))</f>
        <v/>
      </c>
      <c r="L349" s="508"/>
      <c r="M349" s="505" t="str">
        <f>IF(Tabla1[[#This Row],[Descripción]]="","",_xlfn.XLOOKUP(Tabla1[[#This Row],[Descripción]],Tabla10[Descripción],Tabla10[Unidad de Medida],"",0))</f>
        <v/>
      </c>
      <c r="N349" s="295"/>
      <c r="O349" s="506" t="str">
        <f>IF(Tabla1[[#This Row],[Descripción]]="","",_xlfn.XLOOKUP(Tabla1[[#This Row],[Descripción]],Tabla10[Descripción],Tabla10[Precio Unitario],0))</f>
        <v/>
      </c>
      <c r="P349" s="506" t="str">
        <f>IF(Tabla1[[#This Row],[Cantidad de Insumos]]="","",Tabla1[[#This Row],[Precio Unitario]]*Tabla1[[#This Row],[Cantidad de Insumos]])</f>
        <v/>
      </c>
      <c r="Q349" s="506" t="str">
        <f>IF(Tabla1[[#This Row],[Descripción]]="","",_xlfn.XLOOKUP(Tabla1[[#This Row],[Descripción]],Tabla10[Descripción],Tabla10[CODIGO PRESUPUESTARIO],0))</f>
        <v/>
      </c>
      <c r="R349" s="507"/>
    </row>
    <row r="350" spans="2:18" x14ac:dyDescent="0.3">
      <c r="B350" s="190" t="str">
        <f>IF('Formulario PPGR3'!$G350="","",CONCATENATE('Formulario PPGR3'!$C350,".",'Formulario PPGR3'!$D350,".",'Formulario PPGR3'!$E350,".",'Formulario PPGR3'!$F350))</f>
        <v/>
      </c>
      <c r="C350" s="190" t="str">
        <f>IF('Formulario PPGR3'!$G350="","",'Formulario PPGR1'!#REF!)</f>
        <v/>
      </c>
      <c r="D350" s="190" t="str">
        <f>IF('Formulario PPGR3'!$G350="","",'Formulario PPGR1'!#REF!)</f>
        <v/>
      </c>
      <c r="E350" s="190" t="str">
        <f>IF('Formulario PPGR3'!$G350="","",'Formulario PPGR1'!#REF!)</f>
        <v/>
      </c>
      <c r="F350" s="190" t="str">
        <f>IF('Formulario PPGR3'!$G350="","",'Formulario PPGR1'!#REF!)</f>
        <v/>
      </c>
      <c r="G350" s="241"/>
      <c r="H350" s="503" t="str">
        <f>IF(Tabla1[[#This Row],[Código_Actividad]]="","",_xlfn.XLOOKUP(Tabla1[[#This Row],[Código_Actividad]],Tabla2[Código],Tabla2[Actividades Programables Presupuestables],"",0))</f>
        <v/>
      </c>
      <c r="I350" s="504" t="str">
        <f>IFERROR(VLOOKUP('Formulario PPGR3'!$G350,'Formulario PPGR2'!$H$9:$V$269,15,FALSE),"")</f>
        <v/>
      </c>
      <c r="J350" s="509"/>
      <c r="K350" s="507" t="str">
        <f>IF(Tabla1[[#This Row],[Insumos]]="","",_xlfn.XLOOKUP(Tabla1[[#This Row],[Insumos]],Tabla10[Insumo],Tabla10[InsumoAbrev],"",0))</f>
        <v/>
      </c>
      <c r="L350" s="508"/>
      <c r="M350" s="505" t="str">
        <f>IF(Tabla1[[#This Row],[Descripción]]="","",_xlfn.XLOOKUP(Tabla1[[#This Row],[Descripción]],Tabla10[Descripción],Tabla10[Unidad de Medida],"",0))</f>
        <v/>
      </c>
      <c r="N350" s="295"/>
      <c r="O350" s="506" t="str">
        <f>IF(Tabla1[[#This Row],[Descripción]]="","",_xlfn.XLOOKUP(Tabla1[[#This Row],[Descripción]],Tabla10[Descripción],Tabla10[Precio Unitario],0))</f>
        <v/>
      </c>
      <c r="P350" s="506" t="str">
        <f>IF(Tabla1[[#This Row],[Cantidad de Insumos]]="","",Tabla1[[#This Row],[Precio Unitario]]*Tabla1[[#This Row],[Cantidad de Insumos]])</f>
        <v/>
      </c>
      <c r="Q350" s="506" t="str">
        <f>IF(Tabla1[[#This Row],[Descripción]]="","",_xlfn.XLOOKUP(Tabla1[[#This Row],[Descripción]],Tabla10[Descripción],Tabla10[CODIGO PRESUPUESTARIO],0))</f>
        <v/>
      </c>
      <c r="R350" s="507"/>
    </row>
    <row r="351" spans="2:18" x14ac:dyDescent="0.3">
      <c r="B351" s="190" t="str">
        <f>IF('Formulario PPGR3'!$G351="","",CONCATENATE('Formulario PPGR3'!$C351,".",'Formulario PPGR3'!$D351,".",'Formulario PPGR3'!$E351,".",'Formulario PPGR3'!$F351))</f>
        <v/>
      </c>
      <c r="C351" s="190" t="str">
        <f>IF('Formulario PPGR3'!$G351="","",'Formulario PPGR1'!#REF!)</f>
        <v/>
      </c>
      <c r="D351" s="190" t="str">
        <f>IF('Formulario PPGR3'!$G351="","",'Formulario PPGR1'!#REF!)</f>
        <v/>
      </c>
      <c r="E351" s="190" t="str">
        <f>IF('Formulario PPGR3'!$G351="","",'Formulario PPGR1'!#REF!)</f>
        <v/>
      </c>
      <c r="F351" s="190" t="str">
        <f>IF('Formulario PPGR3'!$G351="","",'Formulario PPGR1'!#REF!)</f>
        <v/>
      </c>
      <c r="G351" s="241"/>
      <c r="H351" s="503" t="str">
        <f>IF(Tabla1[[#This Row],[Código_Actividad]]="","",_xlfn.XLOOKUP(Tabla1[[#This Row],[Código_Actividad]],Tabla2[Código],Tabla2[Actividades Programables Presupuestables],"",0))</f>
        <v/>
      </c>
      <c r="I351" s="504" t="str">
        <f>IFERROR(VLOOKUP('Formulario PPGR3'!$G351,'Formulario PPGR2'!$H$9:$V$269,15,FALSE),"")</f>
        <v/>
      </c>
      <c r="J351" s="509"/>
      <c r="K351" s="507" t="str">
        <f>IF(Tabla1[[#This Row],[Insumos]]="","",_xlfn.XLOOKUP(Tabla1[[#This Row],[Insumos]],Tabla10[Insumo],Tabla10[InsumoAbrev],"",0))</f>
        <v/>
      </c>
      <c r="L351" s="508"/>
      <c r="M351" s="505" t="str">
        <f>IF(Tabla1[[#This Row],[Descripción]]="","",_xlfn.XLOOKUP(Tabla1[[#This Row],[Descripción]],Tabla10[Descripción],Tabla10[Unidad de Medida],"",0))</f>
        <v/>
      </c>
      <c r="N351" s="295"/>
      <c r="O351" s="506" t="str">
        <f>IF(Tabla1[[#This Row],[Descripción]]="","",_xlfn.XLOOKUP(Tabla1[[#This Row],[Descripción]],Tabla10[Descripción],Tabla10[Precio Unitario],0))</f>
        <v/>
      </c>
      <c r="P351" s="506" t="str">
        <f>IF(Tabla1[[#This Row],[Cantidad de Insumos]]="","",Tabla1[[#This Row],[Precio Unitario]]*Tabla1[[#This Row],[Cantidad de Insumos]])</f>
        <v/>
      </c>
      <c r="Q351" s="506" t="str">
        <f>IF(Tabla1[[#This Row],[Descripción]]="","",_xlfn.XLOOKUP(Tabla1[[#This Row],[Descripción]],Tabla10[Descripción],Tabla10[CODIGO PRESUPUESTARIO],0))</f>
        <v/>
      </c>
      <c r="R351" s="507"/>
    </row>
    <row r="352" spans="2:18" x14ac:dyDescent="0.3">
      <c r="B352" s="190" t="str">
        <f>IF('Formulario PPGR3'!$G352="","",CONCATENATE('Formulario PPGR3'!$C352,".",'Formulario PPGR3'!$D352,".",'Formulario PPGR3'!$E352,".",'Formulario PPGR3'!$F352))</f>
        <v/>
      </c>
      <c r="C352" s="190" t="str">
        <f>IF('Formulario PPGR3'!$G352="","",'Formulario PPGR1'!#REF!)</f>
        <v/>
      </c>
      <c r="D352" s="190" t="str">
        <f>IF('Formulario PPGR3'!$G352="","",'Formulario PPGR1'!#REF!)</f>
        <v/>
      </c>
      <c r="E352" s="190" t="str">
        <f>IF('Formulario PPGR3'!$G352="","",'Formulario PPGR1'!#REF!)</f>
        <v/>
      </c>
      <c r="F352" s="190" t="str">
        <f>IF('Formulario PPGR3'!$G352="","",'Formulario PPGR1'!#REF!)</f>
        <v/>
      </c>
      <c r="G352" s="241"/>
      <c r="H352" s="503" t="str">
        <f>IF(Tabla1[[#This Row],[Código_Actividad]]="","",_xlfn.XLOOKUP(Tabla1[[#This Row],[Código_Actividad]],Tabla2[Código],Tabla2[Actividades Programables Presupuestables],"",0))</f>
        <v/>
      </c>
      <c r="I352" s="504" t="str">
        <f>IFERROR(VLOOKUP('Formulario PPGR3'!$G352,'Formulario PPGR2'!$H$9:$V$269,15,FALSE),"")</f>
        <v/>
      </c>
      <c r="J352" s="509"/>
      <c r="K352" s="507" t="str">
        <f>IF(Tabla1[[#This Row],[Insumos]]="","",_xlfn.XLOOKUP(Tabla1[[#This Row],[Insumos]],Tabla10[Insumo],Tabla10[InsumoAbrev],"",0))</f>
        <v/>
      </c>
      <c r="L352" s="508"/>
      <c r="M352" s="505" t="str">
        <f>IF(Tabla1[[#This Row],[Descripción]]="","",_xlfn.XLOOKUP(Tabla1[[#This Row],[Descripción]],Tabla10[Descripción],Tabla10[Unidad de Medida],"",0))</f>
        <v/>
      </c>
      <c r="N352" s="295"/>
      <c r="O352" s="506" t="str">
        <f>IF(Tabla1[[#This Row],[Descripción]]="","",_xlfn.XLOOKUP(Tabla1[[#This Row],[Descripción]],Tabla10[Descripción],Tabla10[Precio Unitario],0))</f>
        <v/>
      </c>
      <c r="P352" s="506" t="str">
        <f>IF(Tabla1[[#This Row],[Cantidad de Insumos]]="","",Tabla1[[#This Row],[Precio Unitario]]*Tabla1[[#This Row],[Cantidad de Insumos]])</f>
        <v/>
      </c>
      <c r="Q352" s="506" t="str">
        <f>IF(Tabla1[[#This Row],[Descripción]]="","",_xlfn.XLOOKUP(Tabla1[[#This Row],[Descripción]],Tabla10[Descripción],Tabla10[CODIGO PRESUPUESTARIO],0))</f>
        <v/>
      </c>
      <c r="R352" s="507"/>
    </row>
    <row r="353" spans="2:18" x14ac:dyDescent="0.3">
      <c r="B353" s="190" t="str">
        <f>IF('Formulario PPGR3'!$G353="","",CONCATENATE('Formulario PPGR3'!$C353,".",'Formulario PPGR3'!$D353,".",'Formulario PPGR3'!$E353,".",'Formulario PPGR3'!$F353))</f>
        <v/>
      </c>
      <c r="C353" s="190" t="str">
        <f>IF('Formulario PPGR3'!$G353="","",'Formulario PPGR1'!#REF!)</f>
        <v/>
      </c>
      <c r="D353" s="190" t="str">
        <f>IF('Formulario PPGR3'!$G353="","",'Formulario PPGR1'!#REF!)</f>
        <v/>
      </c>
      <c r="E353" s="190" t="str">
        <f>IF('Formulario PPGR3'!$G353="","",'Formulario PPGR1'!#REF!)</f>
        <v/>
      </c>
      <c r="F353" s="190" t="str">
        <f>IF('Formulario PPGR3'!$G353="","",'Formulario PPGR1'!#REF!)</f>
        <v/>
      </c>
      <c r="G353" s="241"/>
      <c r="H353" s="503" t="str">
        <f>IF(Tabla1[[#This Row],[Código_Actividad]]="","",_xlfn.XLOOKUP(Tabla1[[#This Row],[Código_Actividad]],Tabla2[Código],Tabla2[Actividades Programables Presupuestables],"",0))</f>
        <v/>
      </c>
      <c r="I353" s="504" t="str">
        <f>IFERROR(VLOOKUP('Formulario PPGR3'!$G353,'Formulario PPGR2'!$H$9:$V$269,15,FALSE),"")</f>
        <v/>
      </c>
      <c r="J353" s="509"/>
      <c r="K353" s="507" t="str">
        <f>IF(Tabla1[[#This Row],[Insumos]]="","",_xlfn.XLOOKUP(Tabla1[[#This Row],[Insumos]],Tabla10[Insumo],Tabla10[InsumoAbrev],"",0))</f>
        <v/>
      </c>
      <c r="L353" s="508"/>
      <c r="M353" s="505" t="str">
        <f>IF(Tabla1[[#This Row],[Descripción]]="","",_xlfn.XLOOKUP(Tabla1[[#This Row],[Descripción]],Tabla10[Descripción],Tabla10[Unidad de Medida],"",0))</f>
        <v/>
      </c>
      <c r="N353" s="295"/>
      <c r="O353" s="506" t="str">
        <f>IF(Tabla1[[#This Row],[Descripción]]="","",_xlfn.XLOOKUP(Tabla1[[#This Row],[Descripción]],Tabla10[Descripción],Tabla10[Precio Unitario],0))</f>
        <v/>
      </c>
      <c r="P353" s="506" t="str">
        <f>IF(Tabla1[[#This Row],[Cantidad de Insumos]]="","",Tabla1[[#This Row],[Precio Unitario]]*Tabla1[[#This Row],[Cantidad de Insumos]])</f>
        <v/>
      </c>
      <c r="Q353" s="506" t="str">
        <f>IF(Tabla1[[#This Row],[Descripción]]="","",_xlfn.XLOOKUP(Tabla1[[#This Row],[Descripción]],Tabla10[Descripción],Tabla10[CODIGO PRESUPUESTARIO],0))</f>
        <v/>
      </c>
      <c r="R353" s="507"/>
    </row>
    <row r="354" spans="2:18" x14ac:dyDescent="0.3">
      <c r="B354" s="190" t="str">
        <f>IF('Formulario PPGR3'!$G354="","",CONCATENATE('Formulario PPGR3'!$C354,".",'Formulario PPGR3'!$D354,".",'Formulario PPGR3'!$E354,".",'Formulario PPGR3'!$F354))</f>
        <v/>
      </c>
      <c r="C354" s="190" t="str">
        <f>IF('Formulario PPGR3'!$G354="","",'Formulario PPGR1'!#REF!)</f>
        <v/>
      </c>
      <c r="D354" s="190" t="str">
        <f>IF('Formulario PPGR3'!$G354="","",'Formulario PPGR1'!#REF!)</f>
        <v/>
      </c>
      <c r="E354" s="190" t="str">
        <f>IF('Formulario PPGR3'!$G354="","",'Formulario PPGR1'!#REF!)</f>
        <v/>
      </c>
      <c r="F354" s="190" t="str">
        <f>IF('Formulario PPGR3'!$G354="","",'Formulario PPGR1'!#REF!)</f>
        <v/>
      </c>
      <c r="G354" s="241"/>
      <c r="H354" s="503" t="str">
        <f>IF(Tabla1[[#This Row],[Código_Actividad]]="","",_xlfn.XLOOKUP(Tabla1[[#This Row],[Código_Actividad]],Tabla2[Código],Tabla2[Actividades Programables Presupuestables],"",0))</f>
        <v/>
      </c>
      <c r="I354" s="504" t="str">
        <f>IFERROR(VLOOKUP('Formulario PPGR3'!$G354,'Formulario PPGR2'!$H$9:$V$269,15,FALSE),"")</f>
        <v/>
      </c>
      <c r="J354" s="509"/>
      <c r="K354" s="507" t="str">
        <f>IF(Tabla1[[#This Row],[Insumos]]="","",_xlfn.XLOOKUP(Tabla1[[#This Row],[Insumos]],Tabla10[Insumo],Tabla10[InsumoAbrev],"",0))</f>
        <v/>
      </c>
      <c r="L354" s="508"/>
      <c r="M354" s="505" t="str">
        <f>IF(Tabla1[[#This Row],[Descripción]]="","",_xlfn.XLOOKUP(Tabla1[[#This Row],[Descripción]],Tabla10[Descripción],Tabla10[Unidad de Medida],"",0))</f>
        <v/>
      </c>
      <c r="N354" s="295"/>
      <c r="O354" s="506" t="str">
        <f>IF(Tabla1[[#This Row],[Descripción]]="","",_xlfn.XLOOKUP(Tabla1[[#This Row],[Descripción]],Tabla10[Descripción],Tabla10[Precio Unitario],0))</f>
        <v/>
      </c>
      <c r="P354" s="506" t="str">
        <f>IF(Tabla1[[#This Row],[Cantidad de Insumos]]="","",Tabla1[[#This Row],[Precio Unitario]]*Tabla1[[#This Row],[Cantidad de Insumos]])</f>
        <v/>
      </c>
      <c r="Q354" s="506" t="str">
        <f>IF(Tabla1[[#This Row],[Descripción]]="","",_xlfn.XLOOKUP(Tabla1[[#This Row],[Descripción]],Tabla10[Descripción],Tabla10[CODIGO PRESUPUESTARIO],0))</f>
        <v/>
      </c>
      <c r="R354" s="507"/>
    </row>
    <row r="355" spans="2:18" x14ac:dyDescent="0.3">
      <c r="B355" s="190" t="str">
        <f>IF('Formulario PPGR3'!$G355="","",CONCATENATE('Formulario PPGR3'!$C355,".",'Formulario PPGR3'!$D355,".",'Formulario PPGR3'!$E355,".",'Formulario PPGR3'!$F355))</f>
        <v/>
      </c>
      <c r="C355" s="190" t="str">
        <f>IF('Formulario PPGR3'!$G355="","",'Formulario PPGR1'!#REF!)</f>
        <v/>
      </c>
      <c r="D355" s="190" t="str">
        <f>IF('Formulario PPGR3'!$G355="","",'Formulario PPGR1'!#REF!)</f>
        <v/>
      </c>
      <c r="E355" s="190" t="str">
        <f>IF('Formulario PPGR3'!$G355="","",'Formulario PPGR1'!#REF!)</f>
        <v/>
      </c>
      <c r="F355" s="190" t="str">
        <f>IF('Formulario PPGR3'!$G355="","",'Formulario PPGR1'!#REF!)</f>
        <v/>
      </c>
      <c r="G355" s="241"/>
      <c r="H355" s="503" t="str">
        <f>IF(Tabla1[[#This Row],[Código_Actividad]]="","",_xlfn.XLOOKUP(Tabla1[[#This Row],[Código_Actividad]],Tabla2[Código],Tabla2[Actividades Programables Presupuestables],"",0))</f>
        <v/>
      </c>
      <c r="I355" s="504" t="str">
        <f>IFERROR(VLOOKUP('Formulario PPGR3'!$G355,'Formulario PPGR2'!$H$9:$V$269,15,FALSE),"")</f>
        <v/>
      </c>
      <c r="J355" s="509"/>
      <c r="K355" s="507" t="str">
        <f>IF(Tabla1[[#This Row],[Insumos]]="","",_xlfn.XLOOKUP(Tabla1[[#This Row],[Insumos]],Tabla10[Insumo],Tabla10[InsumoAbrev],"",0))</f>
        <v/>
      </c>
      <c r="L355" s="508"/>
      <c r="M355" s="505" t="str">
        <f>IF(Tabla1[[#This Row],[Descripción]]="","",_xlfn.XLOOKUP(Tabla1[[#This Row],[Descripción]],Tabla10[Descripción],Tabla10[Unidad de Medida],"",0))</f>
        <v/>
      </c>
      <c r="N355" s="295"/>
      <c r="O355" s="506" t="str">
        <f>IF(Tabla1[[#This Row],[Descripción]]="","",_xlfn.XLOOKUP(Tabla1[[#This Row],[Descripción]],Tabla10[Descripción],Tabla10[Precio Unitario],0))</f>
        <v/>
      </c>
      <c r="P355" s="506" t="str">
        <f>IF(Tabla1[[#This Row],[Cantidad de Insumos]]="","",Tabla1[[#This Row],[Precio Unitario]]*Tabla1[[#This Row],[Cantidad de Insumos]])</f>
        <v/>
      </c>
      <c r="Q355" s="506" t="str">
        <f>IF(Tabla1[[#This Row],[Descripción]]="","",_xlfn.XLOOKUP(Tabla1[[#This Row],[Descripción]],Tabla10[Descripción],Tabla10[CODIGO PRESUPUESTARIO],0))</f>
        <v/>
      </c>
      <c r="R355" s="507"/>
    </row>
    <row r="356" spans="2:18" x14ac:dyDescent="0.3">
      <c r="B356" s="190" t="str">
        <f>IF('Formulario PPGR3'!$G356="","",CONCATENATE('Formulario PPGR3'!$C356,".",'Formulario PPGR3'!$D356,".",'Formulario PPGR3'!$E356,".",'Formulario PPGR3'!$F356))</f>
        <v/>
      </c>
      <c r="C356" s="190" t="str">
        <f>IF('Formulario PPGR3'!$G356="","",'Formulario PPGR1'!#REF!)</f>
        <v/>
      </c>
      <c r="D356" s="190" t="str">
        <f>IF('Formulario PPGR3'!$G356="","",'Formulario PPGR1'!#REF!)</f>
        <v/>
      </c>
      <c r="E356" s="190" t="str">
        <f>IF('Formulario PPGR3'!$G356="","",'Formulario PPGR1'!#REF!)</f>
        <v/>
      </c>
      <c r="F356" s="190" t="str">
        <f>IF('Formulario PPGR3'!$G356="","",'Formulario PPGR1'!#REF!)</f>
        <v/>
      </c>
      <c r="G356" s="241"/>
      <c r="H356" s="503" t="str">
        <f>IF(Tabla1[[#This Row],[Código_Actividad]]="","",_xlfn.XLOOKUP(Tabla1[[#This Row],[Código_Actividad]],Tabla2[Código],Tabla2[Actividades Programables Presupuestables],"",0))</f>
        <v/>
      </c>
      <c r="I356" s="504" t="str">
        <f>IFERROR(VLOOKUP('Formulario PPGR3'!$G356,'Formulario PPGR2'!$H$9:$V$269,15,FALSE),"")</f>
        <v/>
      </c>
      <c r="J356" s="509"/>
      <c r="K356" s="507" t="str">
        <f>IF(Tabla1[[#This Row],[Insumos]]="","",_xlfn.XLOOKUP(Tabla1[[#This Row],[Insumos]],Tabla10[Insumo],Tabla10[InsumoAbrev],"",0))</f>
        <v/>
      </c>
      <c r="L356" s="508"/>
      <c r="M356" s="505" t="str">
        <f>IF(Tabla1[[#This Row],[Descripción]]="","",_xlfn.XLOOKUP(Tabla1[[#This Row],[Descripción]],Tabla10[Descripción],Tabla10[Unidad de Medida],"",0))</f>
        <v/>
      </c>
      <c r="N356" s="295"/>
      <c r="O356" s="506" t="str">
        <f>IF(Tabla1[[#This Row],[Descripción]]="","",_xlfn.XLOOKUP(Tabla1[[#This Row],[Descripción]],Tabla10[Descripción],Tabla10[Precio Unitario],0))</f>
        <v/>
      </c>
      <c r="P356" s="506" t="str">
        <f>IF(Tabla1[[#This Row],[Cantidad de Insumos]]="","",Tabla1[[#This Row],[Precio Unitario]]*Tabla1[[#This Row],[Cantidad de Insumos]])</f>
        <v/>
      </c>
      <c r="Q356" s="506" t="str">
        <f>IF(Tabla1[[#This Row],[Descripción]]="","",_xlfn.XLOOKUP(Tabla1[[#This Row],[Descripción]],Tabla10[Descripción],Tabla10[CODIGO PRESUPUESTARIO],0))</f>
        <v/>
      </c>
      <c r="R356" s="507"/>
    </row>
    <row r="357" spans="2:18" x14ac:dyDescent="0.3">
      <c r="B357" s="190" t="str">
        <f>IF('Formulario PPGR3'!$G357="","",CONCATENATE('Formulario PPGR3'!$C357,".",'Formulario PPGR3'!$D357,".",'Formulario PPGR3'!$E357,".",'Formulario PPGR3'!$F357))</f>
        <v/>
      </c>
      <c r="C357" s="190" t="str">
        <f>IF('Formulario PPGR3'!$G357="","",'Formulario PPGR1'!#REF!)</f>
        <v/>
      </c>
      <c r="D357" s="190" t="str">
        <f>IF('Formulario PPGR3'!$G357="","",'Formulario PPGR1'!#REF!)</f>
        <v/>
      </c>
      <c r="E357" s="190" t="str">
        <f>IF('Formulario PPGR3'!$G357="","",'Formulario PPGR1'!#REF!)</f>
        <v/>
      </c>
      <c r="F357" s="190" t="str">
        <f>IF('Formulario PPGR3'!$G357="","",'Formulario PPGR1'!#REF!)</f>
        <v/>
      </c>
      <c r="G357" s="241"/>
      <c r="H357" s="503" t="str">
        <f>IF(Tabla1[[#This Row],[Código_Actividad]]="","",_xlfn.XLOOKUP(Tabla1[[#This Row],[Código_Actividad]],Tabla2[Código],Tabla2[Actividades Programables Presupuestables],"",0))</f>
        <v/>
      </c>
      <c r="I357" s="504" t="str">
        <f>IFERROR(VLOOKUP('Formulario PPGR3'!$G357,'Formulario PPGR2'!$H$9:$V$269,15,FALSE),"")</f>
        <v/>
      </c>
      <c r="J357" s="509"/>
      <c r="K357" s="507" t="str">
        <f>IF(Tabla1[[#This Row],[Insumos]]="","",_xlfn.XLOOKUP(Tabla1[[#This Row],[Insumos]],Tabla10[Insumo],Tabla10[InsumoAbrev],"",0))</f>
        <v/>
      </c>
      <c r="L357" s="508"/>
      <c r="M357" s="505" t="str">
        <f>IF(Tabla1[[#This Row],[Descripción]]="","",_xlfn.XLOOKUP(Tabla1[[#This Row],[Descripción]],Tabla10[Descripción],Tabla10[Unidad de Medida],"",0))</f>
        <v/>
      </c>
      <c r="N357" s="295"/>
      <c r="O357" s="506" t="str">
        <f>IF(Tabla1[[#This Row],[Descripción]]="","",_xlfn.XLOOKUP(Tabla1[[#This Row],[Descripción]],Tabla10[Descripción],Tabla10[Precio Unitario],0))</f>
        <v/>
      </c>
      <c r="P357" s="506" t="str">
        <f>IF(Tabla1[[#This Row],[Cantidad de Insumos]]="","",Tabla1[[#This Row],[Precio Unitario]]*Tabla1[[#This Row],[Cantidad de Insumos]])</f>
        <v/>
      </c>
      <c r="Q357" s="506" t="str">
        <f>IF(Tabla1[[#This Row],[Descripción]]="","",_xlfn.XLOOKUP(Tabla1[[#This Row],[Descripción]],Tabla10[Descripción],Tabla10[CODIGO PRESUPUESTARIO],0))</f>
        <v/>
      </c>
      <c r="R357" s="507"/>
    </row>
    <row r="358" spans="2:18" x14ac:dyDescent="0.3">
      <c r="B358" s="190" t="str">
        <f>IF('Formulario PPGR3'!$G358="","",CONCATENATE('Formulario PPGR3'!$C358,".",'Formulario PPGR3'!$D358,".",'Formulario PPGR3'!$E358,".",'Formulario PPGR3'!$F358))</f>
        <v/>
      </c>
      <c r="C358" s="190" t="str">
        <f>IF('Formulario PPGR3'!$G358="","",'Formulario PPGR1'!#REF!)</f>
        <v/>
      </c>
      <c r="D358" s="190" t="str">
        <f>IF('Formulario PPGR3'!$G358="","",'Formulario PPGR1'!#REF!)</f>
        <v/>
      </c>
      <c r="E358" s="190" t="str">
        <f>IF('Formulario PPGR3'!$G358="","",'Formulario PPGR1'!#REF!)</f>
        <v/>
      </c>
      <c r="F358" s="190" t="str">
        <f>IF('Formulario PPGR3'!$G358="","",'Formulario PPGR1'!#REF!)</f>
        <v/>
      </c>
      <c r="G358" s="241"/>
      <c r="H358" s="503" t="str">
        <f>IF(Tabla1[[#This Row],[Código_Actividad]]="","",_xlfn.XLOOKUP(Tabla1[[#This Row],[Código_Actividad]],Tabla2[Código],Tabla2[Actividades Programables Presupuestables],"",0))</f>
        <v/>
      </c>
      <c r="I358" s="504" t="str">
        <f>IFERROR(VLOOKUP('Formulario PPGR3'!$G358,'Formulario PPGR2'!$H$9:$V$269,15,FALSE),"")</f>
        <v/>
      </c>
      <c r="J358" s="509"/>
      <c r="K358" s="507" t="str">
        <f>IF(Tabla1[[#This Row],[Insumos]]="","",_xlfn.XLOOKUP(Tabla1[[#This Row],[Insumos]],Tabla10[Insumo],Tabla10[InsumoAbrev],"",0))</f>
        <v/>
      </c>
      <c r="L358" s="508"/>
      <c r="M358" s="505" t="str">
        <f>IF(Tabla1[[#This Row],[Descripción]]="","",_xlfn.XLOOKUP(Tabla1[[#This Row],[Descripción]],Tabla10[Descripción],Tabla10[Unidad de Medida],"",0))</f>
        <v/>
      </c>
      <c r="N358" s="295"/>
      <c r="O358" s="506" t="str">
        <f>IF(Tabla1[[#This Row],[Descripción]]="","",_xlfn.XLOOKUP(Tabla1[[#This Row],[Descripción]],Tabla10[Descripción],Tabla10[Precio Unitario],0))</f>
        <v/>
      </c>
      <c r="P358" s="506" t="str">
        <f>IF(Tabla1[[#This Row],[Cantidad de Insumos]]="","",Tabla1[[#This Row],[Precio Unitario]]*Tabla1[[#This Row],[Cantidad de Insumos]])</f>
        <v/>
      </c>
      <c r="Q358" s="506" t="str">
        <f>IF(Tabla1[[#This Row],[Descripción]]="","",_xlfn.XLOOKUP(Tabla1[[#This Row],[Descripción]],Tabla10[Descripción],Tabla10[CODIGO PRESUPUESTARIO],0))</f>
        <v/>
      </c>
      <c r="R358" s="507"/>
    </row>
    <row r="359" spans="2:18" x14ac:dyDescent="0.3">
      <c r="B359" s="190" t="str">
        <f>IF('Formulario PPGR3'!$G359="","",CONCATENATE('Formulario PPGR3'!$C359,".",'Formulario PPGR3'!$D359,".",'Formulario PPGR3'!$E359,".",'Formulario PPGR3'!$F359))</f>
        <v/>
      </c>
      <c r="C359" s="190" t="str">
        <f>IF('Formulario PPGR3'!$G359="","",'Formulario PPGR1'!#REF!)</f>
        <v/>
      </c>
      <c r="D359" s="190" t="str">
        <f>IF('Formulario PPGR3'!$G359="","",'Formulario PPGR1'!#REF!)</f>
        <v/>
      </c>
      <c r="E359" s="190" t="str">
        <f>IF('Formulario PPGR3'!$G359="","",'Formulario PPGR1'!#REF!)</f>
        <v/>
      </c>
      <c r="F359" s="190" t="str">
        <f>IF('Formulario PPGR3'!$G359="","",'Formulario PPGR1'!#REF!)</f>
        <v/>
      </c>
      <c r="G359" s="241"/>
      <c r="H359" s="503" t="str">
        <f>IF(Tabla1[[#This Row],[Código_Actividad]]="","",_xlfn.XLOOKUP(Tabla1[[#This Row],[Código_Actividad]],Tabla2[Código],Tabla2[Actividades Programables Presupuestables],"",0))</f>
        <v/>
      </c>
      <c r="I359" s="504" t="str">
        <f>IFERROR(VLOOKUP('Formulario PPGR3'!$G359,'Formulario PPGR2'!$H$9:$V$269,15,FALSE),"")</f>
        <v/>
      </c>
      <c r="J359" s="509"/>
      <c r="K359" s="507" t="str">
        <f>IF(Tabla1[[#This Row],[Insumos]]="","",_xlfn.XLOOKUP(Tabla1[[#This Row],[Insumos]],Tabla10[Insumo],Tabla10[InsumoAbrev],"",0))</f>
        <v/>
      </c>
      <c r="L359" s="508"/>
      <c r="M359" s="505" t="str">
        <f>IF(Tabla1[[#This Row],[Descripción]]="","",_xlfn.XLOOKUP(Tabla1[[#This Row],[Descripción]],Tabla10[Descripción],Tabla10[Unidad de Medida],"",0))</f>
        <v/>
      </c>
      <c r="N359" s="295"/>
      <c r="O359" s="506" t="str">
        <f>IF(Tabla1[[#This Row],[Descripción]]="","",_xlfn.XLOOKUP(Tabla1[[#This Row],[Descripción]],Tabla10[Descripción],Tabla10[Precio Unitario],0))</f>
        <v/>
      </c>
      <c r="P359" s="506" t="str">
        <f>IF(Tabla1[[#This Row],[Cantidad de Insumos]]="","",Tabla1[[#This Row],[Precio Unitario]]*Tabla1[[#This Row],[Cantidad de Insumos]])</f>
        <v/>
      </c>
      <c r="Q359" s="506" t="str">
        <f>IF(Tabla1[[#This Row],[Descripción]]="","",_xlfn.XLOOKUP(Tabla1[[#This Row],[Descripción]],Tabla10[Descripción],Tabla10[CODIGO PRESUPUESTARIO],0))</f>
        <v/>
      </c>
      <c r="R359" s="507"/>
    </row>
    <row r="360" spans="2:18" x14ac:dyDescent="0.3">
      <c r="B360" s="190" t="str">
        <f>IF('Formulario PPGR3'!$G360="","",CONCATENATE('Formulario PPGR3'!$C360,".",'Formulario PPGR3'!$D360,".",'Formulario PPGR3'!$E360,".",'Formulario PPGR3'!$F360))</f>
        <v/>
      </c>
      <c r="C360" s="190" t="str">
        <f>IF('Formulario PPGR3'!$G360="","",'Formulario PPGR1'!#REF!)</f>
        <v/>
      </c>
      <c r="D360" s="190" t="str">
        <f>IF('Formulario PPGR3'!$G360="","",'Formulario PPGR1'!#REF!)</f>
        <v/>
      </c>
      <c r="E360" s="190" t="str">
        <f>IF('Formulario PPGR3'!$G360="","",'Formulario PPGR1'!#REF!)</f>
        <v/>
      </c>
      <c r="F360" s="190" t="str">
        <f>IF('Formulario PPGR3'!$G360="","",'Formulario PPGR1'!#REF!)</f>
        <v/>
      </c>
      <c r="G360" s="241"/>
      <c r="H360" s="503" t="str">
        <f>IF(Tabla1[[#This Row],[Código_Actividad]]="","",_xlfn.XLOOKUP(Tabla1[[#This Row],[Código_Actividad]],Tabla2[Código],Tabla2[Actividades Programables Presupuestables],"",0))</f>
        <v/>
      </c>
      <c r="I360" s="504" t="str">
        <f>IFERROR(VLOOKUP('Formulario PPGR3'!$G360,'Formulario PPGR2'!$H$9:$V$269,15,FALSE),"")</f>
        <v/>
      </c>
      <c r="J360" s="509"/>
      <c r="K360" s="507" t="str">
        <f>IF(Tabla1[[#This Row],[Insumos]]="","",_xlfn.XLOOKUP(Tabla1[[#This Row],[Insumos]],Tabla10[Insumo],Tabla10[InsumoAbrev],"",0))</f>
        <v/>
      </c>
      <c r="L360" s="508"/>
      <c r="M360" s="505" t="str">
        <f>IF(Tabla1[[#This Row],[Descripción]]="","",_xlfn.XLOOKUP(Tabla1[[#This Row],[Descripción]],Tabla10[Descripción],Tabla10[Unidad de Medida],"",0))</f>
        <v/>
      </c>
      <c r="N360" s="295"/>
      <c r="O360" s="506" t="str">
        <f>IF(Tabla1[[#This Row],[Descripción]]="","",_xlfn.XLOOKUP(Tabla1[[#This Row],[Descripción]],Tabla10[Descripción],Tabla10[Precio Unitario],0))</f>
        <v/>
      </c>
      <c r="P360" s="506" t="str">
        <f>IF(Tabla1[[#This Row],[Cantidad de Insumos]]="","",Tabla1[[#This Row],[Precio Unitario]]*Tabla1[[#This Row],[Cantidad de Insumos]])</f>
        <v/>
      </c>
      <c r="Q360" s="506" t="str">
        <f>IF(Tabla1[[#This Row],[Descripción]]="","",_xlfn.XLOOKUP(Tabla1[[#This Row],[Descripción]],Tabla10[Descripción],Tabla10[CODIGO PRESUPUESTARIO],0))</f>
        <v/>
      </c>
      <c r="R360" s="507"/>
    </row>
    <row r="361" spans="2:18" x14ac:dyDescent="0.3">
      <c r="B361" s="190" t="str">
        <f>IF('Formulario PPGR3'!$G361="","",CONCATENATE('Formulario PPGR3'!$C361,".",'Formulario PPGR3'!$D361,".",'Formulario PPGR3'!$E361,".",'Formulario PPGR3'!$F361))</f>
        <v/>
      </c>
      <c r="C361" s="190" t="str">
        <f>IF('Formulario PPGR3'!$G361="","",'Formulario PPGR1'!#REF!)</f>
        <v/>
      </c>
      <c r="D361" s="190" t="str">
        <f>IF('Formulario PPGR3'!$G361="","",'Formulario PPGR1'!#REF!)</f>
        <v/>
      </c>
      <c r="E361" s="190" t="str">
        <f>IF('Formulario PPGR3'!$G361="","",'Formulario PPGR1'!#REF!)</f>
        <v/>
      </c>
      <c r="F361" s="190" t="str">
        <f>IF('Formulario PPGR3'!$G361="","",'Formulario PPGR1'!#REF!)</f>
        <v/>
      </c>
      <c r="G361" s="241"/>
      <c r="H361" s="503" t="str">
        <f>IF(Tabla1[[#This Row],[Código_Actividad]]="","",_xlfn.XLOOKUP(Tabla1[[#This Row],[Código_Actividad]],Tabla2[Código],Tabla2[Actividades Programables Presupuestables],"",0))</f>
        <v/>
      </c>
      <c r="I361" s="504" t="str">
        <f>IFERROR(VLOOKUP('Formulario PPGR3'!$G361,'Formulario PPGR2'!$H$9:$V$269,15,FALSE),"")</f>
        <v/>
      </c>
      <c r="J361" s="509"/>
      <c r="K361" s="507" t="str">
        <f>IF(Tabla1[[#This Row],[Insumos]]="","",_xlfn.XLOOKUP(Tabla1[[#This Row],[Insumos]],Tabla10[Insumo],Tabla10[InsumoAbrev],"",0))</f>
        <v/>
      </c>
      <c r="L361" s="508"/>
      <c r="M361" s="505" t="str">
        <f>IF(Tabla1[[#This Row],[Descripción]]="","",_xlfn.XLOOKUP(Tabla1[[#This Row],[Descripción]],Tabla10[Descripción],Tabla10[Unidad de Medida],"",0))</f>
        <v/>
      </c>
      <c r="N361" s="295"/>
      <c r="O361" s="506" t="str">
        <f>IF(Tabla1[[#This Row],[Descripción]]="","",_xlfn.XLOOKUP(Tabla1[[#This Row],[Descripción]],Tabla10[Descripción],Tabla10[Precio Unitario],0))</f>
        <v/>
      </c>
      <c r="P361" s="506" t="str">
        <f>IF(Tabla1[[#This Row],[Cantidad de Insumos]]="","",Tabla1[[#This Row],[Precio Unitario]]*Tabla1[[#This Row],[Cantidad de Insumos]])</f>
        <v/>
      </c>
      <c r="Q361" s="506" t="str">
        <f>IF(Tabla1[[#This Row],[Descripción]]="","",_xlfn.XLOOKUP(Tabla1[[#This Row],[Descripción]],Tabla10[Descripción],Tabla10[CODIGO PRESUPUESTARIO],0))</f>
        <v/>
      </c>
      <c r="R361" s="507"/>
    </row>
    <row r="362" spans="2:18" x14ac:dyDescent="0.3">
      <c r="B362" s="190" t="str">
        <f>IF('Formulario PPGR3'!$G362="","",CONCATENATE('Formulario PPGR3'!$C362,".",'Formulario PPGR3'!$D362,".",'Formulario PPGR3'!$E362,".",'Formulario PPGR3'!$F362))</f>
        <v/>
      </c>
      <c r="C362" s="190" t="str">
        <f>IF('Formulario PPGR3'!$G362="","",'Formulario PPGR1'!#REF!)</f>
        <v/>
      </c>
      <c r="D362" s="190" t="str">
        <f>IF('Formulario PPGR3'!$G362="","",'Formulario PPGR1'!#REF!)</f>
        <v/>
      </c>
      <c r="E362" s="190" t="str">
        <f>IF('Formulario PPGR3'!$G362="","",'Formulario PPGR1'!#REF!)</f>
        <v/>
      </c>
      <c r="F362" s="190" t="str">
        <f>IF('Formulario PPGR3'!$G362="","",'Formulario PPGR1'!#REF!)</f>
        <v/>
      </c>
      <c r="G362" s="241"/>
      <c r="H362" s="503" t="str">
        <f>IF(Tabla1[[#This Row],[Código_Actividad]]="","",_xlfn.XLOOKUP(Tabla1[[#This Row],[Código_Actividad]],Tabla2[Código],Tabla2[Actividades Programables Presupuestables],"",0))</f>
        <v/>
      </c>
      <c r="I362" s="504" t="str">
        <f>IFERROR(VLOOKUP('Formulario PPGR3'!$G362,'Formulario PPGR2'!$H$9:$V$269,15,FALSE),"")</f>
        <v/>
      </c>
      <c r="J362" s="509"/>
      <c r="K362" s="507" t="str">
        <f>IF(Tabla1[[#This Row],[Insumos]]="","",_xlfn.XLOOKUP(Tabla1[[#This Row],[Insumos]],Tabla10[Insumo],Tabla10[InsumoAbrev],"",0))</f>
        <v/>
      </c>
      <c r="L362" s="508"/>
      <c r="M362" s="505" t="str">
        <f>IF(Tabla1[[#This Row],[Descripción]]="","",_xlfn.XLOOKUP(Tabla1[[#This Row],[Descripción]],Tabla10[Descripción],Tabla10[Unidad de Medida],"",0))</f>
        <v/>
      </c>
      <c r="N362" s="295"/>
      <c r="O362" s="506" t="str">
        <f>IF(Tabla1[[#This Row],[Descripción]]="","",_xlfn.XLOOKUP(Tabla1[[#This Row],[Descripción]],Tabla10[Descripción],Tabla10[Precio Unitario],0))</f>
        <v/>
      </c>
      <c r="P362" s="506" t="str">
        <f>IF(Tabla1[[#This Row],[Cantidad de Insumos]]="","",Tabla1[[#This Row],[Precio Unitario]]*Tabla1[[#This Row],[Cantidad de Insumos]])</f>
        <v/>
      </c>
      <c r="Q362" s="506" t="str">
        <f>IF(Tabla1[[#This Row],[Descripción]]="","",_xlfn.XLOOKUP(Tabla1[[#This Row],[Descripción]],Tabla10[Descripción],Tabla10[CODIGO PRESUPUESTARIO],0))</f>
        <v/>
      </c>
      <c r="R362" s="507"/>
    </row>
    <row r="363" spans="2:18" x14ac:dyDescent="0.3">
      <c r="B363" s="190" t="str">
        <f>IF('Formulario PPGR3'!$G363="","",CONCATENATE('Formulario PPGR3'!$C363,".",'Formulario PPGR3'!$D363,".",'Formulario PPGR3'!$E363,".",'Formulario PPGR3'!$F363))</f>
        <v/>
      </c>
      <c r="C363" s="190" t="str">
        <f>IF('Formulario PPGR3'!$G363="","",'Formulario PPGR1'!#REF!)</f>
        <v/>
      </c>
      <c r="D363" s="190" t="str">
        <f>IF('Formulario PPGR3'!$G363="","",'Formulario PPGR1'!#REF!)</f>
        <v/>
      </c>
      <c r="E363" s="190" t="str">
        <f>IF('Formulario PPGR3'!$G363="","",'Formulario PPGR1'!#REF!)</f>
        <v/>
      </c>
      <c r="F363" s="190" t="str">
        <f>IF('Formulario PPGR3'!$G363="","",'Formulario PPGR1'!#REF!)</f>
        <v/>
      </c>
      <c r="G363" s="241"/>
      <c r="H363" s="503" t="str">
        <f>IF(Tabla1[[#This Row],[Código_Actividad]]="","",_xlfn.XLOOKUP(Tabla1[[#This Row],[Código_Actividad]],Tabla2[Código],Tabla2[Actividades Programables Presupuestables],"",0))</f>
        <v/>
      </c>
      <c r="I363" s="504" t="str">
        <f>IFERROR(VLOOKUP('Formulario PPGR3'!$G363,'Formulario PPGR2'!$H$9:$V$269,15,FALSE),"")</f>
        <v/>
      </c>
      <c r="J363" s="509"/>
      <c r="K363" s="507" t="str">
        <f>IF(Tabla1[[#This Row],[Insumos]]="","",_xlfn.XLOOKUP(Tabla1[[#This Row],[Insumos]],Tabla10[Insumo],Tabla10[InsumoAbrev],"",0))</f>
        <v/>
      </c>
      <c r="L363" s="508"/>
      <c r="M363" s="505" t="str">
        <f>IF(Tabla1[[#This Row],[Descripción]]="","",_xlfn.XLOOKUP(Tabla1[[#This Row],[Descripción]],Tabla10[Descripción],Tabla10[Unidad de Medida],"",0))</f>
        <v/>
      </c>
      <c r="N363" s="295"/>
      <c r="O363" s="506" t="str">
        <f>IF(Tabla1[[#This Row],[Descripción]]="","",_xlfn.XLOOKUP(Tabla1[[#This Row],[Descripción]],Tabla10[Descripción],Tabla10[Precio Unitario],0))</f>
        <v/>
      </c>
      <c r="P363" s="506" t="str">
        <f>IF(Tabla1[[#This Row],[Cantidad de Insumos]]="","",Tabla1[[#This Row],[Precio Unitario]]*Tabla1[[#This Row],[Cantidad de Insumos]])</f>
        <v/>
      </c>
      <c r="Q363" s="506" t="str">
        <f>IF(Tabla1[[#This Row],[Descripción]]="","",_xlfn.XLOOKUP(Tabla1[[#This Row],[Descripción]],Tabla10[Descripción],Tabla10[CODIGO PRESUPUESTARIO],0))</f>
        <v/>
      </c>
      <c r="R363" s="507"/>
    </row>
    <row r="364" spans="2:18" x14ac:dyDescent="0.3">
      <c r="B364" s="190" t="str">
        <f>IF('Formulario PPGR3'!$G364="","",CONCATENATE('Formulario PPGR3'!$C364,".",'Formulario PPGR3'!$D364,".",'Formulario PPGR3'!$E364,".",'Formulario PPGR3'!$F364))</f>
        <v/>
      </c>
      <c r="C364" s="190" t="str">
        <f>IF('Formulario PPGR3'!$G364="","",'Formulario PPGR1'!#REF!)</f>
        <v/>
      </c>
      <c r="D364" s="190" t="str">
        <f>IF('Formulario PPGR3'!$G364="","",'Formulario PPGR1'!#REF!)</f>
        <v/>
      </c>
      <c r="E364" s="190" t="str">
        <f>IF('Formulario PPGR3'!$G364="","",'Formulario PPGR1'!#REF!)</f>
        <v/>
      </c>
      <c r="F364" s="190" t="str">
        <f>IF('Formulario PPGR3'!$G364="","",'Formulario PPGR1'!#REF!)</f>
        <v/>
      </c>
      <c r="G364" s="241"/>
      <c r="H364" s="503" t="str">
        <f>IF(Tabla1[[#This Row],[Código_Actividad]]="","",_xlfn.XLOOKUP(Tabla1[[#This Row],[Código_Actividad]],Tabla2[Código],Tabla2[Actividades Programables Presupuestables],"",0))</f>
        <v/>
      </c>
      <c r="I364" s="504" t="str">
        <f>IFERROR(VLOOKUP('Formulario PPGR3'!$G364,'Formulario PPGR2'!$H$9:$V$269,15,FALSE),"")</f>
        <v/>
      </c>
      <c r="J364" s="509"/>
      <c r="K364" s="507" t="str">
        <f>IF(Tabla1[[#This Row],[Insumos]]="","",_xlfn.XLOOKUP(Tabla1[[#This Row],[Insumos]],Tabla10[Insumo],Tabla10[InsumoAbrev],"",0))</f>
        <v/>
      </c>
      <c r="L364" s="508"/>
      <c r="M364" s="505" t="str">
        <f>IF(Tabla1[[#This Row],[Descripción]]="","",_xlfn.XLOOKUP(Tabla1[[#This Row],[Descripción]],Tabla10[Descripción],Tabla10[Unidad de Medida],"",0))</f>
        <v/>
      </c>
      <c r="N364" s="295"/>
      <c r="O364" s="506" t="str">
        <f>IF(Tabla1[[#This Row],[Descripción]]="","",_xlfn.XLOOKUP(Tabla1[[#This Row],[Descripción]],Tabla10[Descripción],Tabla10[Precio Unitario],0))</f>
        <v/>
      </c>
      <c r="P364" s="506" t="str">
        <f>IF(Tabla1[[#This Row],[Cantidad de Insumos]]="","",Tabla1[[#This Row],[Precio Unitario]]*Tabla1[[#This Row],[Cantidad de Insumos]])</f>
        <v/>
      </c>
      <c r="Q364" s="506" t="str">
        <f>IF(Tabla1[[#This Row],[Descripción]]="","",_xlfn.XLOOKUP(Tabla1[[#This Row],[Descripción]],Tabla10[Descripción],Tabla10[CODIGO PRESUPUESTARIO],0))</f>
        <v/>
      </c>
      <c r="R364" s="507"/>
    </row>
    <row r="365" spans="2:18" x14ac:dyDescent="0.3">
      <c r="B365" s="190" t="str">
        <f>IF('Formulario PPGR3'!$G365="","",CONCATENATE('Formulario PPGR3'!$C365,".",'Formulario PPGR3'!$D365,".",'Formulario PPGR3'!$E365,".",'Formulario PPGR3'!$F365))</f>
        <v/>
      </c>
      <c r="C365" s="190" t="str">
        <f>IF('Formulario PPGR3'!$G365="","",'Formulario PPGR1'!#REF!)</f>
        <v/>
      </c>
      <c r="D365" s="190" t="str">
        <f>IF('Formulario PPGR3'!$G365="","",'Formulario PPGR1'!#REF!)</f>
        <v/>
      </c>
      <c r="E365" s="190" t="str">
        <f>IF('Formulario PPGR3'!$G365="","",'Formulario PPGR1'!#REF!)</f>
        <v/>
      </c>
      <c r="F365" s="190" t="str">
        <f>IF('Formulario PPGR3'!$G365="","",'Formulario PPGR1'!#REF!)</f>
        <v/>
      </c>
      <c r="G365" s="241"/>
      <c r="H365" s="503" t="str">
        <f>IF(Tabla1[[#This Row],[Código_Actividad]]="","",_xlfn.XLOOKUP(Tabla1[[#This Row],[Código_Actividad]],Tabla2[Código],Tabla2[Actividades Programables Presupuestables],"",0))</f>
        <v/>
      </c>
      <c r="I365" s="504" t="str">
        <f>IFERROR(VLOOKUP('Formulario PPGR3'!$G365,'Formulario PPGR2'!$H$9:$V$269,15,FALSE),"")</f>
        <v/>
      </c>
      <c r="J365" s="509"/>
      <c r="K365" s="507" t="str">
        <f>IF(Tabla1[[#This Row],[Insumos]]="","",_xlfn.XLOOKUP(Tabla1[[#This Row],[Insumos]],Tabla10[Insumo],Tabla10[InsumoAbrev],"",0))</f>
        <v/>
      </c>
      <c r="L365" s="508"/>
      <c r="M365" s="505" t="str">
        <f>IF(Tabla1[[#This Row],[Descripción]]="","",_xlfn.XLOOKUP(Tabla1[[#This Row],[Descripción]],Tabla10[Descripción],Tabla10[Unidad de Medida],"",0))</f>
        <v/>
      </c>
      <c r="N365" s="295"/>
      <c r="O365" s="506" t="str">
        <f>IF(Tabla1[[#This Row],[Descripción]]="","",_xlfn.XLOOKUP(Tabla1[[#This Row],[Descripción]],Tabla10[Descripción],Tabla10[Precio Unitario],0))</f>
        <v/>
      </c>
      <c r="P365" s="506" t="str">
        <f>IF(Tabla1[[#This Row],[Cantidad de Insumos]]="","",Tabla1[[#This Row],[Precio Unitario]]*Tabla1[[#This Row],[Cantidad de Insumos]])</f>
        <v/>
      </c>
      <c r="Q365" s="506" t="str">
        <f>IF(Tabla1[[#This Row],[Descripción]]="","",_xlfn.XLOOKUP(Tabla1[[#This Row],[Descripción]],Tabla10[Descripción],Tabla10[CODIGO PRESUPUESTARIO],0))</f>
        <v/>
      </c>
      <c r="R365" s="507"/>
    </row>
    <row r="366" spans="2:18" x14ac:dyDescent="0.3">
      <c r="B366" s="190" t="str">
        <f>IF('Formulario PPGR3'!$G366="","",CONCATENATE('Formulario PPGR3'!$C366,".",'Formulario PPGR3'!$D366,".",'Formulario PPGR3'!$E366,".",'Formulario PPGR3'!$F366))</f>
        <v/>
      </c>
      <c r="C366" s="190" t="str">
        <f>IF('Formulario PPGR3'!$G366="","",'Formulario PPGR1'!#REF!)</f>
        <v/>
      </c>
      <c r="D366" s="190" t="str">
        <f>IF('Formulario PPGR3'!$G366="","",'Formulario PPGR1'!#REF!)</f>
        <v/>
      </c>
      <c r="E366" s="190" t="str">
        <f>IF('Formulario PPGR3'!$G366="","",'Formulario PPGR1'!#REF!)</f>
        <v/>
      </c>
      <c r="F366" s="190" t="str">
        <f>IF('Formulario PPGR3'!$G366="","",'Formulario PPGR1'!#REF!)</f>
        <v/>
      </c>
      <c r="G366" s="241"/>
      <c r="H366" s="503" t="str">
        <f>IF(Tabla1[[#This Row],[Código_Actividad]]="","",_xlfn.XLOOKUP(Tabla1[[#This Row],[Código_Actividad]],Tabla2[Código],Tabla2[Actividades Programables Presupuestables],"",0))</f>
        <v/>
      </c>
      <c r="I366" s="504" t="str">
        <f>IFERROR(VLOOKUP('Formulario PPGR3'!$G366,'Formulario PPGR2'!$H$9:$V$269,15,FALSE),"")</f>
        <v/>
      </c>
      <c r="J366" s="509"/>
      <c r="K366" s="507" t="str">
        <f>IF(Tabla1[[#This Row],[Insumos]]="","",_xlfn.XLOOKUP(Tabla1[[#This Row],[Insumos]],Tabla10[Insumo],Tabla10[InsumoAbrev],"",0))</f>
        <v/>
      </c>
      <c r="L366" s="508"/>
      <c r="M366" s="505" t="str">
        <f>IF(Tabla1[[#This Row],[Descripción]]="","",_xlfn.XLOOKUP(Tabla1[[#This Row],[Descripción]],Tabla10[Descripción],Tabla10[Unidad de Medida],"",0))</f>
        <v/>
      </c>
      <c r="N366" s="295"/>
      <c r="O366" s="506" t="str">
        <f>IF(Tabla1[[#This Row],[Descripción]]="","",_xlfn.XLOOKUP(Tabla1[[#This Row],[Descripción]],Tabla10[Descripción],Tabla10[Precio Unitario],0))</f>
        <v/>
      </c>
      <c r="P366" s="506" t="str">
        <f>IF(Tabla1[[#This Row],[Cantidad de Insumos]]="","",Tabla1[[#This Row],[Precio Unitario]]*Tabla1[[#This Row],[Cantidad de Insumos]])</f>
        <v/>
      </c>
      <c r="Q366" s="506" t="str">
        <f>IF(Tabla1[[#This Row],[Descripción]]="","",_xlfn.XLOOKUP(Tabla1[[#This Row],[Descripción]],Tabla10[Descripción],Tabla10[CODIGO PRESUPUESTARIO],0))</f>
        <v/>
      </c>
      <c r="R366" s="507"/>
    </row>
    <row r="367" spans="2:18" x14ac:dyDescent="0.3">
      <c r="B367" s="190" t="str">
        <f>IF('Formulario PPGR3'!$G367="","",CONCATENATE('Formulario PPGR3'!$C367,".",'Formulario PPGR3'!$D367,".",'Formulario PPGR3'!$E367,".",'Formulario PPGR3'!$F367))</f>
        <v/>
      </c>
      <c r="C367" s="190" t="str">
        <f>IF('Formulario PPGR3'!$G367="","",'Formulario PPGR1'!#REF!)</f>
        <v/>
      </c>
      <c r="D367" s="190" t="str">
        <f>IF('Formulario PPGR3'!$G367="","",'Formulario PPGR1'!#REF!)</f>
        <v/>
      </c>
      <c r="E367" s="190" t="str">
        <f>IF('Formulario PPGR3'!$G367="","",'Formulario PPGR1'!#REF!)</f>
        <v/>
      </c>
      <c r="F367" s="190" t="str">
        <f>IF('Formulario PPGR3'!$G367="","",'Formulario PPGR1'!#REF!)</f>
        <v/>
      </c>
      <c r="G367" s="241"/>
      <c r="H367" s="503" t="str">
        <f>IF(Tabla1[[#This Row],[Código_Actividad]]="","",_xlfn.XLOOKUP(Tabla1[[#This Row],[Código_Actividad]],Tabla2[Código],Tabla2[Actividades Programables Presupuestables],"",0))</f>
        <v/>
      </c>
      <c r="I367" s="504" t="str">
        <f>IFERROR(VLOOKUP('Formulario PPGR3'!$G367,'Formulario PPGR2'!$H$9:$V$269,15,FALSE),"")</f>
        <v/>
      </c>
      <c r="J367" s="509"/>
      <c r="K367" s="507" t="str">
        <f>IF(Tabla1[[#This Row],[Insumos]]="","",_xlfn.XLOOKUP(Tabla1[[#This Row],[Insumos]],Tabla10[Insumo],Tabla10[InsumoAbrev],"",0))</f>
        <v/>
      </c>
      <c r="L367" s="508"/>
      <c r="M367" s="505" t="str">
        <f>IF(Tabla1[[#This Row],[Descripción]]="","",_xlfn.XLOOKUP(Tabla1[[#This Row],[Descripción]],Tabla10[Descripción],Tabla10[Unidad de Medida],"",0))</f>
        <v/>
      </c>
      <c r="N367" s="295"/>
      <c r="O367" s="506" t="str">
        <f>IF(Tabla1[[#This Row],[Descripción]]="","",_xlfn.XLOOKUP(Tabla1[[#This Row],[Descripción]],Tabla10[Descripción],Tabla10[Precio Unitario],0))</f>
        <v/>
      </c>
      <c r="P367" s="506" t="str">
        <f>IF(Tabla1[[#This Row],[Cantidad de Insumos]]="","",Tabla1[[#This Row],[Precio Unitario]]*Tabla1[[#This Row],[Cantidad de Insumos]])</f>
        <v/>
      </c>
      <c r="Q367" s="506" t="str">
        <f>IF(Tabla1[[#This Row],[Descripción]]="","",_xlfn.XLOOKUP(Tabla1[[#This Row],[Descripción]],Tabla10[Descripción],Tabla10[CODIGO PRESUPUESTARIO],0))</f>
        <v/>
      </c>
      <c r="R367" s="507"/>
    </row>
    <row r="368" spans="2:18" x14ac:dyDescent="0.3">
      <c r="B368" s="190" t="str">
        <f>IF('Formulario PPGR3'!$G368="","",CONCATENATE('Formulario PPGR3'!$C368,".",'Formulario PPGR3'!$D368,".",'Formulario PPGR3'!$E368,".",'Formulario PPGR3'!$F368))</f>
        <v/>
      </c>
      <c r="C368" s="190" t="str">
        <f>IF('Formulario PPGR3'!$G368="","",'Formulario PPGR1'!#REF!)</f>
        <v/>
      </c>
      <c r="D368" s="190" t="str">
        <f>IF('Formulario PPGR3'!$G368="","",'Formulario PPGR1'!#REF!)</f>
        <v/>
      </c>
      <c r="E368" s="190" t="str">
        <f>IF('Formulario PPGR3'!$G368="","",'Formulario PPGR1'!#REF!)</f>
        <v/>
      </c>
      <c r="F368" s="190" t="str">
        <f>IF('Formulario PPGR3'!$G368="","",'Formulario PPGR1'!#REF!)</f>
        <v/>
      </c>
      <c r="G368" s="241"/>
      <c r="H368" s="503" t="str">
        <f>IF(Tabla1[[#This Row],[Código_Actividad]]="","",_xlfn.XLOOKUP(Tabla1[[#This Row],[Código_Actividad]],Tabla2[Código],Tabla2[Actividades Programables Presupuestables],"",0))</f>
        <v/>
      </c>
      <c r="I368" s="504" t="str">
        <f>IFERROR(VLOOKUP('Formulario PPGR3'!$G368,'Formulario PPGR2'!$H$9:$V$269,15,FALSE),"")</f>
        <v/>
      </c>
      <c r="J368" s="509"/>
      <c r="K368" s="507" t="str">
        <f>IF(Tabla1[[#This Row],[Insumos]]="","",_xlfn.XLOOKUP(Tabla1[[#This Row],[Insumos]],Tabla10[Insumo],Tabla10[InsumoAbrev],"",0))</f>
        <v/>
      </c>
      <c r="L368" s="508"/>
      <c r="M368" s="505" t="str">
        <f>IF(Tabla1[[#This Row],[Descripción]]="","",_xlfn.XLOOKUP(Tabla1[[#This Row],[Descripción]],Tabla10[Descripción],Tabla10[Unidad de Medida],"",0))</f>
        <v/>
      </c>
      <c r="N368" s="295"/>
      <c r="O368" s="506" t="str">
        <f>IF(Tabla1[[#This Row],[Descripción]]="","",_xlfn.XLOOKUP(Tabla1[[#This Row],[Descripción]],Tabla10[Descripción],Tabla10[Precio Unitario],0))</f>
        <v/>
      </c>
      <c r="P368" s="506" t="str">
        <f>IF(Tabla1[[#This Row],[Cantidad de Insumos]]="","",Tabla1[[#This Row],[Precio Unitario]]*Tabla1[[#This Row],[Cantidad de Insumos]])</f>
        <v/>
      </c>
      <c r="Q368" s="506" t="str">
        <f>IF(Tabla1[[#This Row],[Descripción]]="","",_xlfn.XLOOKUP(Tabla1[[#This Row],[Descripción]],Tabla10[Descripción],Tabla10[CODIGO PRESUPUESTARIO],0))</f>
        <v/>
      </c>
      <c r="R368" s="507"/>
    </row>
    <row r="369" spans="2:18" x14ac:dyDescent="0.3">
      <c r="B369" s="190" t="str">
        <f>IF('Formulario PPGR3'!$G369="","",CONCATENATE('Formulario PPGR3'!$C369,".",'Formulario PPGR3'!$D369,".",'Formulario PPGR3'!$E369,".",'Formulario PPGR3'!$F369))</f>
        <v/>
      </c>
      <c r="C369" s="190" t="str">
        <f>IF('Formulario PPGR3'!$G369="","",'Formulario PPGR1'!#REF!)</f>
        <v/>
      </c>
      <c r="D369" s="190" t="str">
        <f>IF('Formulario PPGR3'!$G369="","",'Formulario PPGR1'!#REF!)</f>
        <v/>
      </c>
      <c r="E369" s="190" t="str">
        <f>IF('Formulario PPGR3'!$G369="","",'Formulario PPGR1'!#REF!)</f>
        <v/>
      </c>
      <c r="F369" s="190" t="str">
        <f>IF('Formulario PPGR3'!$G369="","",'Formulario PPGR1'!#REF!)</f>
        <v/>
      </c>
      <c r="G369" s="241"/>
      <c r="H369" s="503" t="str">
        <f>IF(Tabla1[[#This Row],[Código_Actividad]]="","",_xlfn.XLOOKUP(Tabla1[[#This Row],[Código_Actividad]],Tabla2[Código],Tabla2[Actividades Programables Presupuestables],"",0))</f>
        <v/>
      </c>
      <c r="I369" s="504" t="str">
        <f>IFERROR(VLOOKUP('Formulario PPGR3'!$G369,'Formulario PPGR2'!$H$9:$V$269,15,FALSE),"")</f>
        <v/>
      </c>
      <c r="J369" s="509"/>
      <c r="K369" s="507" t="str">
        <f>IF(Tabla1[[#This Row],[Insumos]]="","",_xlfn.XLOOKUP(Tabla1[[#This Row],[Insumos]],Tabla10[Insumo],Tabla10[InsumoAbrev],"",0))</f>
        <v/>
      </c>
      <c r="L369" s="508"/>
      <c r="M369" s="505" t="str">
        <f>IF(Tabla1[[#This Row],[Descripción]]="","",_xlfn.XLOOKUP(Tabla1[[#This Row],[Descripción]],Tabla10[Descripción],Tabla10[Unidad de Medida],"",0))</f>
        <v/>
      </c>
      <c r="N369" s="295"/>
      <c r="O369" s="506" t="str">
        <f>IF(Tabla1[[#This Row],[Descripción]]="","",_xlfn.XLOOKUP(Tabla1[[#This Row],[Descripción]],Tabla10[Descripción],Tabla10[Precio Unitario],0))</f>
        <v/>
      </c>
      <c r="P369" s="506" t="str">
        <f>IF(Tabla1[[#This Row],[Cantidad de Insumos]]="","",Tabla1[[#This Row],[Precio Unitario]]*Tabla1[[#This Row],[Cantidad de Insumos]])</f>
        <v/>
      </c>
      <c r="Q369" s="506" t="str">
        <f>IF(Tabla1[[#This Row],[Descripción]]="","",_xlfn.XLOOKUP(Tabla1[[#This Row],[Descripción]],Tabla10[Descripción],Tabla10[CODIGO PRESUPUESTARIO],0))</f>
        <v/>
      </c>
      <c r="R369" s="507"/>
    </row>
    <row r="370" spans="2:18" x14ac:dyDescent="0.3">
      <c r="B370" s="190" t="str">
        <f>IF('Formulario PPGR3'!$G370="","",CONCATENATE('Formulario PPGR3'!$C370,".",'Formulario PPGR3'!$D370,".",'Formulario PPGR3'!$E370,".",'Formulario PPGR3'!$F370))</f>
        <v/>
      </c>
      <c r="C370" s="190" t="str">
        <f>IF('Formulario PPGR3'!$G370="","",'Formulario PPGR1'!#REF!)</f>
        <v/>
      </c>
      <c r="D370" s="190" t="str">
        <f>IF('Formulario PPGR3'!$G370="","",'Formulario PPGR1'!#REF!)</f>
        <v/>
      </c>
      <c r="E370" s="190" t="str">
        <f>IF('Formulario PPGR3'!$G370="","",'Formulario PPGR1'!#REF!)</f>
        <v/>
      </c>
      <c r="F370" s="190" t="str">
        <f>IF('Formulario PPGR3'!$G370="","",'Formulario PPGR1'!#REF!)</f>
        <v/>
      </c>
      <c r="G370" s="241"/>
      <c r="H370" s="503" t="str">
        <f>IF(Tabla1[[#This Row],[Código_Actividad]]="","",_xlfn.XLOOKUP(Tabla1[[#This Row],[Código_Actividad]],Tabla2[Código],Tabla2[Actividades Programables Presupuestables],"",0))</f>
        <v/>
      </c>
      <c r="I370" s="504" t="str">
        <f>IFERROR(VLOOKUP('Formulario PPGR3'!$G370,'Formulario PPGR2'!$H$9:$V$269,15,FALSE),"")</f>
        <v/>
      </c>
      <c r="J370" s="509"/>
      <c r="K370" s="507" t="str">
        <f>IF(Tabla1[[#This Row],[Insumos]]="","",_xlfn.XLOOKUP(Tabla1[[#This Row],[Insumos]],Tabla10[Insumo],Tabla10[InsumoAbrev],"",0))</f>
        <v/>
      </c>
      <c r="L370" s="508"/>
      <c r="M370" s="505" t="str">
        <f>IF(Tabla1[[#This Row],[Descripción]]="","",_xlfn.XLOOKUP(Tabla1[[#This Row],[Descripción]],Tabla10[Descripción],Tabla10[Unidad de Medida],"",0))</f>
        <v/>
      </c>
      <c r="N370" s="295"/>
      <c r="O370" s="506" t="str">
        <f>IF(Tabla1[[#This Row],[Descripción]]="","",_xlfn.XLOOKUP(Tabla1[[#This Row],[Descripción]],Tabla10[Descripción],Tabla10[Precio Unitario],0))</f>
        <v/>
      </c>
      <c r="P370" s="506" t="str">
        <f>IF(Tabla1[[#This Row],[Cantidad de Insumos]]="","",Tabla1[[#This Row],[Precio Unitario]]*Tabla1[[#This Row],[Cantidad de Insumos]])</f>
        <v/>
      </c>
      <c r="Q370" s="506" t="str">
        <f>IF(Tabla1[[#This Row],[Descripción]]="","",_xlfn.XLOOKUP(Tabla1[[#This Row],[Descripción]],Tabla10[Descripción],Tabla10[CODIGO PRESUPUESTARIO],0))</f>
        <v/>
      </c>
      <c r="R370" s="507"/>
    </row>
    <row r="371" spans="2:18" x14ac:dyDescent="0.3">
      <c r="B371" s="190" t="str">
        <f>IF('Formulario PPGR3'!$G371="","",CONCATENATE('Formulario PPGR3'!$C371,".",'Formulario PPGR3'!$D371,".",'Formulario PPGR3'!$E371,".",'Formulario PPGR3'!$F371))</f>
        <v/>
      </c>
      <c r="C371" s="190" t="str">
        <f>IF('Formulario PPGR3'!$G371="","",'Formulario PPGR1'!#REF!)</f>
        <v/>
      </c>
      <c r="D371" s="190" t="str">
        <f>IF('Formulario PPGR3'!$G371="","",'Formulario PPGR1'!#REF!)</f>
        <v/>
      </c>
      <c r="E371" s="190" t="str">
        <f>IF('Formulario PPGR3'!$G371="","",'Formulario PPGR1'!#REF!)</f>
        <v/>
      </c>
      <c r="F371" s="190" t="str">
        <f>IF('Formulario PPGR3'!$G371="","",'Formulario PPGR1'!#REF!)</f>
        <v/>
      </c>
      <c r="G371" s="241"/>
      <c r="H371" s="503" t="str">
        <f>IF(Tabla1[[#This Row],[Código_Actividad]]="","",_xlfn.XLOOKUP(Tabla1[[#This Row],[Código_Actividad]],Tabla2[Código],Tabla2[Actividades Programables Presupuestables],"",0))</f>
        <v/>
      </c>
      <c r="I371" s="504" t="str">
        <f>IFERROR(VLOOKUP('Formulario PPGR3'!$G371,'Formulario PPGR2'!$H$9:$V$269,15,FALSE),"")</f>
        <v/>
      </c>
      <c r="J371" s="509"/>
      <c r="K371" s="507" t="str">
        <f>IF(Tabla1[[#This Row],[Insumos]]="","",_xlfn.XLOOKUP(Tabla1[[#This Row],[Insumos]],Tabla10[Insumo],Tabla10[InsumoAbrev],"",0))</f>
        <v/>
      </c>
      <c r="L371" s="508"/>
      <c r="M371" s="505" t="str">
        <f>IF(Tabla1[[#This Row],[Descripción]]="","",_xlfn.XLOOKUP(Tabla1[[#This Row],[Descripción]],Tabla10[Descripción],Tabla10[Unidad de Medida],"",0))</f>
        <v/>
      </c>
      <c r="N371" s="295"/>
      <c r="O371" s="506" t="str">
        <f>IF(Tabla1[[#This Row],[Descripción]]="","",_xlfn.XLOOKUP(Tabla1[[#This Row],[Descripción]],Tabla10[Descripción],Tabla10[Precio Unitario],0))</f>
        <v/>
      </c>
      <c r="P371" s="506" t="str">
        <f>IF(Tabla1[[#This Row],[Cantidad de Insumos]]="","",Tabla1[[#This Row],[Precio Unitario]]*Tabla1[[#This Row],[Cantidad de Insumos]])</f>
        <v/>
      </c>
      <c r="Q371" s="506" t="str">
        <f>IF(Tabla1[[#This Row],[Descripción]]="","",_xlfn.XLOOKUP(Tabla1[[#This Row],[Descripción]],Tabla10[Descripción],Tabla10[CODIGO PRESUPUESTARIO],0))</f>
        <v/>
      </c>
      <c r="R371" s="507"/>
    </row>
    <row r="372" spans="2:18" x14ac:dyDescent="0.3">
      <c r="B372" s="190" t="str">
        <f>IF('Formulario PPGR3'!$G372="","",CONCATENATE('Formulario PPGR3'!$C372,".",'Formulario PPGR3'!$D372,".",'Formulario PPGR3'!$E372,".",'Formulario PPGR3'!$F372))</f>
        <v/>
      </c>
      <c r="C372" s="190" t="str">
        <f>IF('Formulario PPGR3'!$G372="","",'Formulario PPGR1'!#REF!)</f>
        <v/>
      </c>
      <c r="D372" s="190" t="str">
        <f>IF('Formulario PPGR3'!$G372="","",'Formulario PPGR1'!#REF!)</f>
        <v/>
      </c>
      <c r="E372" s="190" t="str">
        <f>IF('Formulario PPGR3'!$G372="","",'Formulario PPGR1'!#REF!)</f>
        <v/>
      </c>
      <c r="F372" s="190" t="str">
        <f>IF('Formulario PPGR3'!$G372="","",'Formulario PPGR1'!#REF!)</f>
        <v/>
      </c>
      <c r="G372" s="241"/>
      <c r="H372" s="503" t="str">
        <f>IF(Tabla1[[#This Row],[Código_Actividad]]="","",_xlfn.XLOOKUP(Tabla1[[#This Row],[Código_Actividad]],Tabla2[Código],Tabla2[Actividades Programables Presupuestables],"",0))</f>
        <v/>
      </c>
      <c r="I372" s="504" t="str">
        <f>IFERROR(VLOOKUP('Formulario PPGR3'!$G372,'Formulario PPGR2'!$H$9:$V$269,15,FALSE),"")</f>
        <v/>
      </c>
      <c r="J372" s="509"/>
      <c r="K372" s="507" t="str">
        <f>IF(Tabla1[[#This Row],[Insumos]]="","",_xlfn.XLOOKUP(Tabla1[[#This Row],[Insumos]],Tabla10[Insumo],Tabla10[InsumoAbrev],"",0))</f>
        <v/>
      </c>
      <c r="L372" s="508"/>
      <c r="M372" s="505" t="str">
        <f>IF(Tabla1[[#This Row],[Descripción]]="","",_xlfn.XLOOKUP(Tabla1[[#This Row],[Descripción]],Tabla10[Descripción],Tabla10[Unidad de Medida],"",0))</f>
        <v/>
      </c>
      <c r="N372" s="295"/>
      <c r="O372" s="506" t="str">
        <f>IF(Tabla1[[#This Row],[Descripción]]="","",_xlfn.XLOOKUP(Tabla1[[#This Row],[Descripción]],Tabla10[Descripción],Tabla10[Precio Unitario],0))</f>
        <v/>
      </c>
      <c r="P372" s="506" t="str">
        <f>IF(Tabla1[[#This Row],[Cantidad de Insumos]]="","",Tabla1[[#This Row],[Precio Unitario]]*Tabla1[[#This Row],[Cantidad de Insumos]])</f>
        <v/>
      </c>
      <c r="Q372" s="506" t="str">
        <f>IF(Tabla1[[#This Row],[Descripción]]="","",_xlfn.XLOOKUP(Tabla1[[#This Row],[Descripción]],Tabla10[Descripción],Tabla10[CODIGO PRESUPUESTARIO],0))</f>
        <v/>
      </c>
      <c r="R372" s="507"/>
    </row>
    <row r="373" spans="2:18" x14ac:dyDescent="0.3">
      <c r="B373" s="190" t="str">
        <f>IF('Formulario PPGR3'!$G373="","",CONCATENATE('Formulario PPGR3'!$C373,".",'Formulario PPGR3'!$D373,".",'Formulario PPGR3'!$E373,".",'Formulario PPGR3'!$F373))</f>
        <v/>
      </c>
      <c r="C373" s="190" t="str">
        <f>IF('Formulario PPGR3'!$G373="","",'Formulario PPGR1'!#REF!)</f>
        <v/>
      </c>
      <c r="D373" s="190" t="str">
        <f>IF('Formulario PPGR3'!$G373="","",'Formulario PPGR1'!#REF!)</f>
        <v/>
      </c>
      <c r="E373" s="190" t="str">
        <f>IF('Formulario PPGR3'!$G373="","",'Formulario PPGR1'!#REF!)</f>
        <v/>
      </c>
      <c r="F373" s="190" t="str">
        <f>IF('Formulario PPGR3'!$G373="","",'Formulario PPGR1'!#REF!)</f>
        <v/>
      </c>
      <c r="G373" s="241"/>
      <c r="H373" s="503" t="str">
        <f>IF(Tabla1[[#This Row],[Código_Actividad]]="","",_xlfn.XLOOKUP(Tabla1[[#This Row],[Código_Actividad]],Tabla2[Código],Tabla2[Actividades Programables Presupuestables],"",0))</f>
        <v/>
      </c>
      <c r="I373" s="504" t="str">
        <f>IFERROR(VLOOKUP('Formulario PPGR3'!$G373,'Formulario PPGR2'!$H$9:$V$269,15,FALSE),"")</f>
        <v/>
      </c>
      <c r="J373" s="509"/>
      <c r="K373" s="507" t="str">
        <f>IF(Tabla1[[#This Row],[Insumos]]="","",_xlfn.XLOOKUP(Tabla1[[#This Row],[Insumos]],Tabla10[Insumo],Tabla10[InsumoAbrev],"",0))</f>
        <v/>
      </c>
      <c r="L373" s="508"/>
      <c r="M373" s="505" t="str">
        <f>IF(Tabla1[[#This Row],[Descripción]]="","",_xlfn.XLOOKUP(Tabla1[[#This Row],[Descripción]],Tabla10[Descripción],Tabla10[Unidad de Medida],"",0))</f>
        <v/>
      </c>
      <c r="N373" s="295"/>
      <c r="O373" s="506" t="str">
        <f>IF(Tabla1[[#This Row],[Descripción]]="","",_xlfn.XLOOKUP(Tabla1[[#This Row],[Descripción]],Tabla10[Descripción],Tabla10[Precio Unitario],0))</f>
        <v/>
      </c>
      <c r="P373" s="506" t="str">
        <f>IF(Tabla1[[#This Row],[Cantidad de Insumos]]="","",Tabla1[[#This Row],[Precio Unitario]]*Tabla1[[#This Row],[Cantidad de Insumos]])</f>
        <v/>
      </c>
      <c r="Q373" s="506" t="str">
        <f>IF(Tabla1[[#This Row],[Descripción]]="","",_xlfn.XLOOKUP(Tabla1[[#This Row],[Descripción]],Tabla10[Descripción],Tabla10[CODIGO PRESUPUESTARIO],0))</f>
        <v/>
      </c>
      <c r="R373" s="507"/>
    </row>
    <row r="374" spans="2:18" x14ac:dyDescent="0.3">
      <c r="B374" s="190" t="str">
        <f>IF('Formulario PPGR3'!$G374="","",CONCATENATE('Formulario PPGR3'!$C374,".",'Formulario PPGR3'!$D374,".",'Formulario PPGR3'!$E374,".",'Formulario PPGR3'!$F374))</f>
        <v/>
      </c>
      <c r="C374" s="190" t="str">
        <f>IF('Formulario PPGR3'!$G374="","",'Formulario PPGR1'!#REF!)</f>
        <v/>
      </c>
      <c r="D374" s="190" t="str">
        <f>IF('Formulario PPGR3'!$G374="","",'Formulario PPGR1'!#REF!)</f>
        <v/>
      </c>
      <c r="E374" s="190" t="str">
        <f>IF('Formulario PPGR3'!$G374="","",'Formulario PPGR1'!#REF!)</f>
        <v/>
      </c>
      <c r="F374" s="190" t="str">
        <f>IF('Formulario PPGR3'!$G374="","",'Formulario PPGR1'!#REF!)</f>
        <v/>
      </c>
      <c r="G374" s="241"/>
      <c r="H374" s="503" t="str">
        <f>IF(Tabla1[[#This Row],[Código_Actividad]]="","",_xlfn.XLOOKUP(Tabla1[[#This Row],[Código_Actividad]],Tabla2[Código],Tabla2[Actividades Programables Presupuestables],"",0))</f>
        <v/>
      </c>
      <c r="I374" s="504" t="str">
        <f>IFERROR(VLOOKUP('Formulario PPGR3'!$G374,'Formulario PPGR2'!$H$9:$V$269,15,FALSE),"")</f>
        <v/>
      </c>
      <c r="J374" s="509"/>
      <c r="K374" s="507" t="str">
        <f>IF(Tabla1[[#This Row],[Insumos]]="","",_xlfn.XLOOKUP(Tabla1[[#This Row],[Insumos]],Tabla10[Insumo],Tabla10[InsumoAbrev],"",0))</f>
        <v/>
      </c>
      <c r="L374" s="508"/>
      <c r="M374" s="505" t="str">
        <f>IF(Tabla1[[#This Row],[Descripción]]="","",_xlfn.XLOOKUP(Tabla1[[#This Row],[Descripción]],Tabla10[Descripción],Tabla10[Unidad de Medida],"",0))</f>
        <v/>
      </c>
      <c r="N374" s="295"/>
      <c r="O374" s="506" t="str">
        <f>IF(Tabla1[[#This Row],[Descripción]]="","",_xlfn.XLOOKUP(Tabla1[[#This Row],[Descripción]],Tabla10[Descripción],Tabla10[Precio Unitario],0))</f>
        <v/>
      </c>
      <c r="P374" s="506" t="str">
        <f>IF(Tabla1[[#This Row],[Cantidad de Insumos]]="","",Tabla1[[#This Row],[Precio Unitario]]*Tabla1[[#This Row],[Cantidad de Insumos]])</f>
        <v/>
      </c>
      <c r="Q374" s="506" t="str">
        <f>IF(Tabla1[[#This Row],[Descripción]]="","",_xlfn.XLOOKUP(Tabla1[[#This Row],[Descripción]],Tabla10[Descripción],Tabla10[CODIGO PRESUPUESTARIO],0))</f>
        <v/>
      </c>
      <c r="R374" s="507"/>
    </row>
    <row r="375" spans="2:18" x14ac:dyDescent="0.3">
      <c r="B375" s="190" t="str">
        <f>IF('Formulario PPGR3'!$G375="","",CONCATENATE('Formulario PPGR3'!$C375,".",'Formulario PPGR3'!$D375,".",'Formulario PPGR3'!$E375,".",'Formulario PPGR3'!$F375))</f>
        <v/>
      </c>
      <c r="C375" s="190" t="str">
        <f>IF('Formulario PPGR3'!$G375="","",'Formulario PPGR1'!#REF!)</f>
        <v/>
      </c>
      <c r="D375" s="190" t="str">
        <f>IF('Formulario PPGR3'!$G375="","",'Formulario PPGR1'!#REF!)</f>
        <v/>
      </c>
      <c r="E375" s="190" t="str">
        <f>IF('Formulario PPGR3'!$G375="","",'Formulario PPGR1'!#REF!)</f>
        <v/>
      </c>
      <c r="F375" s="190" t="str">
        <f>IF('Formulario PPGR3'!$G375="","",'Formulario PPGR1'!#REF!)</f>
        <v/>
      </c>
      <c r="G375" s="241"/>
      <c r="H375" s="503" t="str">
        <f>IF(Tabla1[[#This Row],[Código_Actividad]]="","",_xlfn.XLOOKUP(Tabla1[[#This Row],[Código_Actividad]],Tabla2[Código],Tabla2[Actividades Programables Presupuestables],"",0))</f>
        <v/>
      </c>
      <c r="I375" s="504" t="str">
        <f>IFERROR(VLOOKUP('Formulario PPGR3'!$G375,'Formulario PPGR2'!$H$9:$V$269,15,FALSE),"")</f>
        <v/>
      </c>
      <c r="J375" s="509"/>
      <c r="K375" s="507" t="str">
        <f>IF(Tabla1[[#This Row],[Insumos]]="","",_xlfn.XLOOKUP(Tabla1[[#This Row],[Insumos]],Tabla10[Insumo],Tabla10[InsumoAbrev],"",0))</f>
        <v/>
      </c>
      <c r="L375" s="508"/>
      <c r="M375" s="505" t="str">
        <f>IF(Tabla1[[#This Row],[Descripción]]="","",_xlfn.XLOOKUP(Tabla1[[#This Row],[Descripción]],Tabla10[Descripción],Tabla10[Unidad de Medida],"",0))</f>
        <v/>
      </c>
      <c r="N375" s="295"/>
      <c r="O375" s="506" t="str">
        <f>IF(Tabla1[[#This Row],[Descripción]]="","",_xlfn.XLOOKUP(Tabla1[[#This Row],[Descripción]],Tabla10[Descripción],Tabla10[Precio Unitario],0))</f>
        <v/>
      </c>
      <c r="P375" s="506" t="str">
        <f>IF(Tabla1[[#This Row],[Cantidad de Insumos]]="","",Tabla1[[#This Row],[Precio Unitario]]*Tabla1[[#This Row],[Cantidad de Insumos]])</f>
        <v/>
      </c>
      <c r="Q375" s="506" t="str">
        <f>IF(Tabla1[[#This Row],[Descripción]]="","",_xlfn.XLOOKUP(Tabla1[[#This Row],[Descripción]],Tabla10[Descripción],Tabla10[CODIGO PRESUPUESTARIO],0))</f>
        <v/>
      </c>
      <c r="R375" s="507"/>
    </row>
    <row r="376" spans="2:18" x14ac:dyDescent="0.3">
      <c r="B376" s="190" t="str">
        <f>IF('Formulario PPGR3'!$G376="","",CONCATENATE('Formulario PPGR3'!$C376,".",'Formulario PPGR3'!$D376,".",'Formulario PPGR3'!$E376,".",'Formulario PPGR3'!$F376))</f>
        <v/>
      </c>
      <c r="C376" s="190" t="str">
        <f>IF('Formulario PPGR3'!$G376="","",'Formulario PPGR1'!#REF!)</f>
        <v/>
      </c>
      <c r="D376" s="190" t="str">
        <f>IF('Formulario PPGR3'!$G376="","",'Formulario PPGR1'!#REF!)</f>
        <v/>
      </c>
      <c r="E376" s="190" t="str">
        <f>IF('Formulario PPGR3'!$G376="","",'Formulario PPGR1'!#REF!)</f>
        <v/>
      </c>
      <c r="F376" s="190" t="str">
        <f>IF('Formulario PPGR3'!$G376="","",'Formulario PPGR1'!#REF!)</f>
        <v/>
      </c>
      <c r="G376" s="241"/>
      <c r="H376" s="503" t="str">
        <f>IF(Tabla1[[#This Row],[Código_Actividad]]="","",_xlfn.XLOOKUP(Tabla1[[#This Row],[Código_Actividad]],Tabla2[Código],Tabla2[Actividades Programables Presupuestables],"",0))</f>
        <v/>
      </c>
      <c r="I376" s="504" t="str">
        <f>IFERROR(VLOOKUP('Formulario PPGR3'!$G376,'Formulario PPGR2'!$H$9:$V$269,15,FALSE),"")</f>
        <v/>
      </c>
      <c r="J376" s="509"/>
      <c r="K376" s="507" t="str">
        <f>IF(Tabla1[[#This Row],[Insumos]]="","",_xlfn.XLOOKUP(Tabla1[[#This Row],[Insumos]],Tabla10[Insumo],Tabla10[InsumoAbrev],"",0))</f>
        <v/>
      </c>
      <c r="L376" s="508"/>
      <c r="M376" s="505" t="str">
        <f>IF(Tabla1[[#This Row],[Descripción]]="","",_xlfn.XLOOKUP(Tabla1[[#This Row],[Descripción]],Tabla10[Descripción],Tabla10[Unidad de Medida],"",0))</f>
        <v/>
      </c>
      <c r="N376" s="295"/>
      <c r="O376" s="506" t="str">
        <f>IF(Tabla1[[#This Row],[Descripción]]="","",_xlfn.XLOOKUP(Tabla1[[#This Row],[Descripción]],Tabla10[Descripción],Tabla10[Precio Unitario],0))</f>
        <v/>
      </c>
      <c r="P376" s="506" t="str">
        <f>IF(Tabla1[[#This Row],[Cantidad de Insumos]]="","",Tabla1[[#This Row],[Precio Unitario]]*Tabla1[[#This Row],[Cantidad de Insumos]])</f>
        <v/>
      </c>
      <c r="Q376" s="506" t="str">
        <f>IF(Tabla1[[#This Row],[Descripción]]="","",_xlfn.XLOOKUP(Tabla1[[#This Row],[Descripción]],Tabla10[Descripción],Tabla10[CODIGO PRESUPUESTARIO],0))</f>
        <v/>
      </c>
      <c r="R376" s="507"/>
    </row>
    <row r="377" spans="2:18" x14ac:dyDescent="0.3">
      <c r="B377" s="190" t="str">
        <f>IF('Formulario PPGR3'!$G377="","",CONCATENATE('Formulario PPGR3'!$C377,".",'Formulario PPGR3'!$D377,".",'Formulario PPGR3'!$E377,".",'Formulario PPGR3'!$F377))</f>
        <v/>
      </c>
      <c r="C377" s="190" t="str">
        <f>IF('Formulario PPGR3'!$G377="","",'Formulario PPGR1'!#REF!)</f>
        <v/>
      </c>
      <c r="D377" s="190" t="str">
        <f>IF('Formulario PPGR3'!$G377="","",'Formulario PPGR1'!#REF!)</f>
        <v/>
      </c>
      <c r="E377" s="190" t="str">
        <f>IF('Formulario PPGR3'!$G377="","",'Formulario PPGR1'!#REF!)</f>
        <v/>
      </c>
      <c r="F377" s="190" t="str">
        <f>IF('Formulario PPGR3'!$G377="","",'Formulario PPGR1'!#REF!)</f>
        <v/>
      </c>
      <c r="G377" s="241"/>
      <c r="H377" s="503" t="str">
        <f>IF(Tabla1[[#This Row],[Código_Actividad]]="","",_xlfn.XLOOKUP(Tabla1[[#This Row],[Código_Actividad]],Tabla2[Código],Tabla2[Actividades Programables Presupuestables],"",0))</f>
        <v/>
      </c>
      <c r="I377" s="504" t="str">
        <f>IFERROR(VLOOKUP('Formulario PPGR3'!$G377,'Formulario PPGR2'!$H$9:$V$269,15,FALSE),"")</f>
        <v/>
      </c>
      <c r="J377" s="509"/>
      <c r="K377" s="507" t="str">
        <f>IF(Tabla1[[#This Row],[Insumos]]="","",_xlfn.XLOOKUP(Tabla1[[#This Row],[Insumos]],Tabla10[Insumo],Tabla10[InsumoAbrev],"",0))</f>
        <v/>
      </c>
      <c r="L377" s="508"/>
      <c r="M377" s="505" t="str">
        <f>IF(Tabla1[[#This Row],[Descripción]]="","",_xlfn.XLOOKUP(Tabla1[[#This Row],[Descripción]],Tabla10[Descripción],Tabla10[Unidad de Medida],"",0))</f>
        <v/>
      </c>
      <c r="N377" s="295"/>
      <c r="O377" s="506" t="str">
        <f>IF(Tabla1[[#This Row],[Descripción]]="","",_xlfn.XLOOKUP(Tabla1[[#This Row],[Descripción]],Tabla10[Descripción],Tabla10[Precio Unitario],0))</f>
        <v/>
      </c>
      <c r="P377" s="506" t="str">
        <f>IF(Tabla1[[#This Row],[Cantidad de Insumos]]="","",Tabla1[[#This Row],[Precio Unitario]]*Tabla1[[#This Row],[Cantidad de Insumos]])</f>
        <v/>
      </c>
      <c r="Q377" s="506" t="str">
        <f>IF(Tabla1[[#This Row],[Descripción]]="","",_xlfn.XLOOKUP(Tabla1[[#This Row],[Descripción]],Tabla10[Descripción],Tabla10[CODIGO PRESUPUESTARIO],0))</f>
        <v/>
      </c>
      <c r="R377" s="507"/>
    </row>
    <row r="378" spans="2:18" x14ac:dyDescent="0.3">
      <c r="B378" s="190" t="str">
        <f>IF('Formulario PPGR3'!$G378="","",CONCATENATE('Formulario PPGR3'!$C378,".",'Formulario PPGR3'!$D378,".",'Formulario PPGR3'!$E378,".",'Formulario PPGR3'!$F378))</f>
        <v/>
      </c>
      <c r="C378" s="190" t="str">
        <f>IF('Formulario PPGR3'!$G378="","",'Formulario PPGR1'!#REF!)</f>
        <v/>
      </c>
      <c r="D378" s="190" t="str">
        <f>IF('Formulario PPGR3'!$G378="","",'Formulario PPGR1'!#REF!)</f>
        <v/>
      </c>
      <c r="E378" s="190" t="str">
        <f>IF('Formulario PPGR3'!$G378="","",'Formulario PPGR1'!#REF!)</f>
        <v/>
      </c>
      <c r="F378" s="190" t="str">
        <f>IF('Formulario PPGR3'!$G378="","",'Formulario PPGR1'!#REF!)</f>
        <v/>
      </c>
      <c r="G378" s="241"/>
      <c r="H378" s="503" t="str">
        <f>IF(Tabla1[[#This Row],[Código_Actividad]]="","",_xlfn.XLOOKUP(Tabla1[[#This Row],[Código_Actividad]],Tabla2[Código],Tabla2[Actividades Programables Presupuestables],"",0))</f>
        <v/>
      </c>
      <c r="I378" s="504" t="str">
        <f>IFERROR(VLOOKUP('Formulario PPGR3'!$G378,'Formulario PPGR2'!$H$9:$V$269,15,FALSE),"")</f>
        <v/>
      </c>
      <c r="J378" s="509"/>
      <c r="K378" s="507" t="str">
        <f>IF(Tabla1[[#This Row],[Insumos]]="","",_xlfn.XLOOKUP(Tabla1[[#This Row],[Insumos]],Tabla10[Insumo],Tabla10[InsumoAbrev],"",0))</f>
        <v/>
      </c>
      <c r="L378" s="508"/>
      <c r="M378" s="505" t="str">
        <f>IF(Tabla1[[#This Row],[Descripción]]="","",_xlfn.XLOOKUP(Tabla1[[#This Row],[Descripción]],Tabla10[Descripción],Tabla10[Unidad de Medida],"",0))</f>
        <v/>
      </c>
      <c r="N378" s="295"/>
      <c r="O378" s="506" t="str">
        <f>IF(Tabla1[[#This Row],[Descripción]]="","",_xlfn.XLOOKUP(Tabla1[[#This Row],[Descripción]],Tabla10[Descripción],Tabla10[Precio Unitario],0))</f>
        <v/>
      </c>
      <c r="P378" s="506" t="str">
        <f>IF(Tabla1[[#This Row],[Cantidad de Insumos]]="","",Tabla1[[#This Row],[Precio Unitario]]*Tabla1[[#This Row],[Cantidad de Insumos]])</f>
        <v/>
      </c>
      <c r="Q378" s="506" t="str">
        <f>IF(Tabla1[[#This Row],[Descripción]]="","",_xlfn.XLOOKUP(Tabla1[[#This Row],[Descripción]],Tabla10[Descripción],Tabla10[CODIGO PRESUPUESTARIO],0))</f>
        <v/>
      </c>
      <c r="R378" s="507"/>
    </row>
    <row r="379" spans="2:18" x14ac:dyDescent="0.3">
      <c r="B379" s="190" t="str">
        <f>IF('Formulario PPGR3'!$G379="","",CONCATENATE('Formulario PPGR3'!$C379,".",'Formulario PPGR3'!$D379,".",'Formulario PPGR3'!$E379,".",'Formulario PPGR3'!$F379))</f>
        <v/>
      </c>
      <c r="C379" s="190" t="str">
        <f>IF('Formulario PPGR3'!$G379="","",'Formulario PPGR1'!#REF!)</f>
        <v/>
      </c>
      <c r="D379" s="190" t="str">
        <f>IF('Formulario PPGR3'!$G379="","",'Formulario PPGR1'!#REF!)</f>
        <v/>
      </c>
      <c r="E379" s="190" t="str">
        <f>IF('Formulario PPGR3'!$G379="","",'Formulario PPGR1'!#REF!)</f>
        <v/>
      </c>
      <c r="F379" s="190" t="str">
        <f>IF('Formulario PPGR3'!$G379="","",'Formulario PPGR1'!#REF!)</f>
        <v/>
      </c>
      <c r="G379" s="241"/>
      <c r="H379" s="503" t="str">
        <f>IF(Tabla1[[#This Row],[Código_Actividad]]="","",_xlfn.XLOOKUP(Tabla1[[#This Row],[Código_Actividad]],Tabla2[Código],Tabla2[Actividades Programables Presupuestables],"",0))</f>
        <v/>
      </c>
      <c r="I379" s="504" t="str">
        <f>IFERROR(VLOOKUP('Formulario PPGR3'!$G379,'Formulario PPGR2'!$H$9:$V$269,15,FALSE),"")</f>
        <v/>
      </c>
      <c r="J379" s="509"/>
      <c r="K379" s="507" t="str">
        <f>IF(Tabla1[[#This Row],[Insumos]]="","",_xlfn.XLOOKUP(Tabla1[[#This Row],[Insumos]],Tabla10[Insumo],Tabla10[InsumoAbrev],"",0))</f>
        <v/>
      </c>
      <c r="L379" s="508"/>
      <c r="M379" s="505" t="str">
        <f>IF(Tabla1[[#This Row],[Descripción]]="","",_xlfn.XLOOKUP(Tabla1[[#This Row],[Descripción]],Tabla10[Descripción],Tabla10[Unidad de Medida],"",0))</f>
        <v/>
      </c>
      <c r="N379" s="295"/>
      <c r="O379" s="506" t="str">
        <f>IF(Tabla1[[#This Row],[Descripción]]="","",_xlfn.XLOOKUP(Tabla1[[#This Row],[Descripción]],Tabla10[Descripción],Tabla10[Precio Unitario],0))</f>
        <v/>
      </c>
      <c r="P379" s="506" t="str">
        <f>IF(Tabla1[[#This Row],[Cantidad de Insumos]]="","",Tabla1[[#This Row],[Precio Unitario]]*Tabla1[[#This Row],[Cantidad de Insumos]])</f>
        <v/>
      </c>
      <c r="Q379" s="506" t="str">
        <f>IF(Tabla1[[#This Row],[Descripción]]="","",_xlfn.XLOOKUP(Tabla1[[#This Row],[Descripción]],Tabla10[Descripción],Tabla10[CODIGO PRESUPUESTARIO],0))</f>
        <v/>
      </c>
      <c r="R379" s="507"/>
    </row>
    <row r="380" spans="2:18" x14ac:dyDescent="0.3">
      <c r="B380" s="190" t="str">
        <f>IF('Formulario PPGR3'!$G380="","",CONCATENATE('Formulario PPGR3'!$C380,".",'Formulario PPGR3'!$D380,".",'Formulario PPGR3'!$E380,".",'Formulario PPGR3'!$F380))</f>
        <v/>
      </c>
      <c r="C380" s="190" t="str">
        <f>IF('Formulario PPGR3'!$G380="","",'Formulario PPGR1'!#REF!)</f>
        <v/>
      </c>
      <c r="D380" s="190" t="str">
        <f>IF('Formulario PPGR3'!$G380="","",'Formulario PPGR1'!#REF!)</f>
        <v/>
      </c>
      <c r="E380" s="190" t="str">
        <f>IF('Formulario PPGR3'!$G380="","",'Formulario PPGR1'!#REF!)</f>
        <v/>
      </c>
      <c r="F380" s="190" t="str">
        <f>IF('Formulario PPGR3'!$G380="","",'Formulario PPGR1'!#REF!)</f>
        <v/>
      </c>
      <c r="G380" s="241"/>
      <c r="H380" s="503" t="str">
        <f>IF(Tabla1[[#This Row],[Código_Actividad]]="","",_xlfn.XLOOKUP(Tabla1[[#This Row],[Código_Actividad]],Tabla2[Código],Tabla2[Actividades Programables Presupuestables],"",0))</f>
        <v/>
      </c>
      <c r="I380" s="504" t="str">
        <f>IFERROR(VLOOKUP('Formulario PPGR3'!$G380,'Formulario PPGR2'!$H$9:$V$269,15,FALSE),"")</f>
        <v/>
      </c>
      <c r="J380" s="509"/>
      <c r="K380" s="507" t="str">
        <f>IF(Tabla1[[#This Row],[Insumos]]="","",_xlfn.XLOOKUP(Tabla1[[#This Row],[Insumos]],Tabla10[Insumo],Tabla10[InsumoAbrev],"",0))</f>
        <v/>
      </c>
      <c r="L380" s="508"/>
      <c r="M380" s="505" t="str">
        <f>IF(Tabla1[[#This Row],[Descripción]]="","",_xlfn.XLOOKUP(Tabla1[[#This Row],[Descripción]],Tabla10[Descripción],Tabla10[Unidad de Medida],"",0))</f>
        <v/>
      </c>
      <c r="N380" s="295"/>
      <c r="O380" s="506" t="str">
        <f>IF(Tabla1[[#This Row],[Descripción]]="","",_xlfn.XLOOKUP(Tabla1[[#This Row],[Descripción]],Tabla10[Descripción],Tabla10[Precio Unitario],0))</f>
        <v/>
      </c>
      <c r="P380" s="506" t="str">
        <f>IF(Tabla1[[#This Row],[Cantidad de Insumos]]="","",Tabla1[[#This Row],[Precio Unitario]]*Tabla1[[#This Row],[Cantidad de Insumos]])</f>
        <v/>
      </c>
      <c r="Q380" s="506" t="str">
        <f>IF(Tabla1[[#This Row],[Descripción]]="","",_xlfn.XLOOKUP(Tabla1[[#This Row],[Descripción]],Tabla10[Descripción],Tabla10[CODIGO PRESUPUESTARIO],0))</f>
        <v/>
      </c>
      <c r="R380" s="507"/>
    </row>
    <row r="381" spans="2:18" x14ac:dyDescent="0.3">
      <c r="B381" s="190" t="str">
        <f>IF('Formulario PPGR3'!$G381="","",CONCATENATE('Formulario PPGR3'!$C381,".",'Formulario PPGR3'!$D381,".",'Formulario PPGR3'!$E381,".",'Formulario PPGR3'!$F381))</f>
        <v/>
      </c>
      <c r="C381" s="190" t="str">
        <f>IF('Formulario PPGR3'!$G381="","",'Formulario PPGR1'!#REF!)</f>
        <v/>
      </c>
      <c r="D381" s="190" t="str">
        <f>IF('Formulario PPGR3'!$G381="","",'Formulario PPGR1'!#REF!)</f>
        <v/>
      </c>
      <c r="E381" s="190" t="str">
        <f>IF('Formulario PPGR3'!$G381="","",'Formulario PPGR1'!#REF!)</f>
        <v/>
      </c>
      <c r="F381" s="190" t="str">
        <f>IF('Formulario PPGR3'!$G381="","",'Formulario PPGR1'!#REF!)</f>
        <v/>
      </c>
      <c r="G381" s="241"/>
      <c r="H381" s="503" t="str">
        <f>IF(Tabla1[[#This Row],[Código_Actividad]]="","",_xlfn.XLOOKUP(Tabla1[[#This Row],[Código_Actividad]],Tabla2[Código],Tabla2[Actividades Programables Presupuestables],"",0))</f>
        <v/>
      </c>
      <c r="I381" s="504" t="str">
        <f>IFERROR(VLOOKUP('Formulario PPGR3'!$G381,'Formulario PPGR2'!$H$9:$V$269,15,FALSE),"")</f>
        <v/>
      </c>
      <c r="J381" s="509"/>
      <c r="K381" s="507" t="str">
        <f>IF(Tabla1[[#This Row],[Insumos]]="","",_xlfn.XLOOKUP(Tabla1[[#This Row],[Insumos]],Tabla10[Insumo],Tabla10[InsumoAbrev],"",0))</f>
        <v/>
      </c>
      <c r="L381" s="508"/>
      <c r="M381" s="505" t="str">
        <f>IF(Tabla1[[#This Row],[Descripción]]="","",_xlfn.XLOOKUP(Tabla1[[#This Row],[Descripción]],Tabla10[Descripción],Tabla10[Unidad de Medida],"",0))</f>
        <v/>
      </c>
      <c r="N381" s="295"/>
      <c r="O381" s="506" t="str">
        <f>IF(Tabla1[[#This Row],[Descripción]]="","",_xlfn.XLOOKUP(Tabla1[[#This Row],[Descripción]],Tabla10[Descripción],Tabla10[Precio Unitario],0))</f>
        <v/>
      </c>
      <c r="P381" s="506" t="str">
        <f>IF(Tabla1[[#This Row],[Cantidad de Insumos]]="","",Tabla1[[#This Row],[Precio Unitario]]*Tabla1[[#This Row],[Cantidad de Insumos]])</f>
        <v/>
      </c>
      <c r="Q381" s="506" t="str">
        <f>IF(Tabla1[[#This Row],[Descripción]]="","",_xlfn.XLOOKUP(Tabla1[[#This Row],[Descripción]],Tabla10[Descripción],Tabla10[CODIGO PRESUPUESTARIO],0))</f>
        <v/>
      </c>
      <c r="R381" s="507"/>
    </row>
    <row r="382" spans="2:18" x14ac:dyDescent="0.3">
      <c r="B382" s="190" t="str">
        <f>IF('Formulario PPGR3'!$G382="","",CONCATENATE('Formulario PPGR3'!$C382,".",'Formulario PPGR3'!$D382,".",'Formulario PPGR3'!$E382,".",'Formulario PPGR3'!$F382))</f>
        <v/>
      </c>
      <c r="C382" s="190" t="str">
        <f>IF('Formulario PPGR3'!$G382="","",'Formulario PPGR1'!#REF!)</f>
        <v/>
      </c>
      <c r="D382" s="190" t="str">
        <f>IF('Formulario PPGR3'!$G382="","",'Formulario PPGR1'!#REF!)</f>
        <v/>
      </c>
      <c r="E382" s="190" t="str">
        <f>IF('Formulario PPGR3'!$G382="","",'Formulario PPGR1'!#REF!)</f>
        <v/>
      </c>
      <c r="F382" s="190" t="str">
        <f>IF('Formulario PPGR3'!$G382="","",'Formulario PPGR1'!#REF!)</f>
        <v/>
      </c>
      <c r="G382" s="241"/>
      <c r="H382" s="503" t="str">
        <f>IF(Tabla1[[#This Row],[Código_Actividad]]="","",_xlfn.XLOOKUP(Tabla1[[#This Row],[Código_Actividad]],Tabla2[Código],Tabla2[Actividades Programables Presupuestables],"",0))</f>
        <v/>
      </c>
      <c r="I382" s="504" t="str">
        <f>IFERROR(VLOOKUP('Formulario PPGR3'!$G382,'Formulario PPGR2'!$H$9:$V$269,15,FALSE),"")</f>
        <v/>
      </c>
      <c r="J382" s="509"/>
      <c r="K382" s="507" t="str">
        <f>IF(Tabla1[[#This Row],[Insumos]]="","",_xlfn.XLOOKUP(Tabla1[[#This Row],[Insumos]],Tabla10[Insumo],Tabla10[InsumoAbrev],"",0))</f>
        <v/>
      </c>
      <c r="L382" s="508"/>
      <c r="M382" s="505" t="str">
        <f>IF(Tabla1[[#This Row],[Descripción]]="","",_xlfn.XLOOKUP(Tabla1[[#This Row],[Descripción]],Tabla10[Descripción],Tabla10[Unidad de Medida],"",0))</f>
        <v/>
      </c>
      <c r="N382" s="295"/>
      <c r="O382" s="506" t="str">
        <f>IF(Tabla1[[#This Row],[Descripción]]="","",_xlfn.XLOOKUP(Tabla1[[#This Row],[Descripción]],Tabla10[Descripción],Tabla10[Precio Unitario],0))</f>
        <v/>
      </c>
      <c r="P382" s="506" t="str">
        <f>IF(Tabla1[[#This Row],[Cantidad de Insumos]]="","",Tabla1[[#This Row],[Precio Unitario]]*Tabla1[[#This Row],[Cantidad de Insumos]])</f>
        <v/>
      </c>
      <c r="Q382" s="506" t="str">
        <f>IF(Tabla1[[#This Row],[Descripción]]="","",_xlfn.XLOOKUP(Tabla1[[#This Row],[Descripción]],Tabla10[Descripción],Tabla10[CODIGO PRESUPUESTARIO],0))</f>
        <v/>
      </c>
      <c r="R382" s="507"/>
    </row>
    <row r="383" spans="2:18" x14ac:dyDescent="0.3">
      <c r="B383" s="190" t="str">
        <f>IF('Formulario PPGR3'!$G383="","",CONCATENATE('Formulario PPGR3'!$C383,".",'Formulario PPGR3'!$D383,".",'Formulario PPGR3'!$E383,".",'Formulario PPGR3'!$F383))</f>
        <v/>
      </c>
      <c r="C383" s="190" t="str">
        <f>IF('Formulario PPGR3'!$G383="","",'Formulario PPGR1'!#REF!)</f>
        <v/>
      </c>
      <c r="D383" s="190" t="str">
        <f>IF('Formulario PPGR3'!$G383="","",'Formulario PPGR1'!#REF!)</f>
        <v/>
      </c>
      <c r="E383" s="190" t="str">
        <f>IF('Formulario PPGR3'!$G383="","",'Formulario PPGR1'!#REF!)</f>
        <v/>
      </c>
      <c r="F383" s="190" t="str">
        <f>IF('Formulario PPGR3'!$G383="","",'Formulario PPGR1'!#REF!)</f>
        <v/>
      </c>
      <c r="G383" s="241"/>
      <c r="H383" s="503" t="str">
        <f>IF(Tabla1[[#This Row],[Código_Actividad]]="","",_xlfn.XLOOKUP(Tabla1[[#This Row],[Código_Actividad]],Tabla2[Código],Tabla2[Actividades Programables Presupuestables],"",0))</f>
        <v/>
      </c>
      <c r="I383" s="504" t="str">
        <f>IFERROR(VLOOKUP('Formulario PPGR3'!$G383,'Formulario PPGR2'!$H$9:$V$269,15,FALSE),"")</f>
        <v/>
      </c>
      <c r="J383" s="509"/>
      <c r="K383" s="507" t="str">
        <f>IF(Tabla1[[#This Row],[Insumos]]="","",_xlfn.XLOOKUP(Tabla1[[#This Row],[Insumos]],Tabla10[Insumo],Tabla10[InsumoAbrev],"",0))</f>
        <v/>
      </c>
      <c r="L383" s="508"/>
      <c r="M383" s="505" t="str">
        <f>IF(Tabla1[[#This Row],[Descripción]]="","",_xlfn.XLOOKUP(Tabla1[[#This Row],[Descripción]],Tabla10[Descripción],Tabla10[Unidad de Medida],"",0))</f>
        <v/>
      </c>
      <c r="N383" s="295"/>
      <c r="O383" s="506" t="str">
        <f>IF(Tabla1[[#This Row],[Descripción]]="","",_xlfn.XLOOKUP(Tabla1[[#This Row],[Descripción]],Tabla10[Descripción],Tabla10[Precio Unitario],0))</f>
        <v/>
      </c>
      <c r="P383" s="506" t="str">
        <f>IF(Tabla1[[#This Row],[Cantidad de Insumos]]="","",Tabla1[[#This Row],[Precio Unitario]]*Tabla1[[#This Row],[Cantidad de Insumos]])</f>
        <v/>
      </c>
      <c r="Q383" s="506" t="str">
        <f>IF(Tabla1[[#This Row],[Descripción]]="","",_xlfn.XLOOKUP(Tabla1[[#This Row],[Descripción]],Tabla10[Descripción],Tabla10[CODIGO PRESUPUESTARIO],0))</f>
        <v/>
      </c>
      <c r="R383" s="507"/>
    </row>
    <row r="384" spans="2:18" x14ac:dyDescent="0.3">
      <c r="B384" s="190" t="str">
        <f>IF('Formulario PPGR3'!$G384="","",CONCATENATE('Formulario PPGR3'!$C384,".",'Formulario PPGR3'!$D384,".",'Formulario PPGR3'!$E384,".",'Formulario PPGR3'!$F384))</f>
        <v/>
      </c>
      <c r="C384" s="190" t="str">
        <f>IF('Formulario PPGR3'!$G384="","",'Formulario PPGR1'!#REF!)</f>
        <v/>
      </c>
      <c r="D384" s="190" t="str">
        <f>IF('Formulario PPGR3'!$G384="","",'Formulario PPGR1'!#REF!)</f>
        <v/>
      </c>
      <c r="E384" s="190" t="str">
        <f>IF('Formulario PPGR3'!$G384="","",'Formulario PPGR1'!#REF!)</f>
        <v/>
      </c>
      <c r="F384" s="190" t="str">
        <f>IF('Formulario PPGR3'!$G384="","",'Formulario PPGR1'!#REF!)</f>
        <v/>
      </c>
      <c r="G384" s="241"/>
      <c r="H384" s="503" t="str">
        <f>IF(Tabla1[[#This Row],[Código_Actividad]]="","",_xlfn.XLOOKUP(Tabla1[[#This Row],[Código_Actividad]],Tabla2[Código],Tabla2[Actividades Programables Presupuestables],"",0))</f>
        <v/>
      </c>
      <c r="I384" s="504" t="str">
        <f>IFERROR(VLOOKUP('Formulario PPGR3'!$G384,'Formulario PPGR2'!$H$9:$V$269,15,FALSE),"")</f>
        <v/>
      </c>
      <c r="J384" s="509"/>
      <c r="K384" s="507" t="str">
        <f>IF(Tabla1[[#This Row],[Insumos]]="","",_xlfn.XLOOKUP(Tabla1[[#This Row],[Insumos]],Tabla10[Insumo],Tabla10[InsumoAbrev],"",0))</f>
        <v/>
      </c>
      <c r="L384" s="508"/>
      <c r="M384" s="505" t="str">
        <f>IF(Tabla1[[#This Row],[Descripción]]="","",_xlfn.XLOOKUP(Tabla1[[#This Row],[Descripción]],Tabla10[Descripción],Tabla10[Unidad de Medida],"",0))</f>
        <v/>
      </c>
      <c r="N384" s="295"/>
      <c r="O384" s="506" t="str">
        <f>IF(Tabla1[[#This Row],[Descripción]]="","",_xlfn.XLOOKUP(Tabla1[[#This Row],[Descripción]],Tabla10[Descripción],Tabla10[Precio Unitario],0))</f>
        <v/>
      </c>
      <c r="P384" s="506" t="str">
        <f>IF(Tabla1[[#This Row],[Cantidad de Insumos]]="","",Tabla1[[#This Row],[Precio Unitario]]*Tabla1[[#This Row],[Cantidad de Insumos]])</f>
        <v/>
      </c>
      <c r="Q384" s="506" t="str">
        <f>IF(Tabla1[[#This Row],[Descripción]]="","",_xlfn.XLOOKUP(Tabla1[[#This Row],[Descripción]],Tabla10[Descripción],Tabla10[CODIGO PRESUPUESTARIO],0))</f>
        <v/>
      </c>
      <c r="R384" s="507"/>
    </row>
    <row r="385" spans="2:18" x14ac:dyDescent="0.3">
      <c r="B385" s="190" t="str">
        <f>IF('Formulario PPGR3'!$G385="","",CONCATENATE('Formulario PPGR3'!$C385,".",'Formulario PPGR3'!$D385,".",'Formulario PPGR3'!$E385,".",'Formulario PPGR3'!$F385))</f>
        <v/>
      </c>
      <c r="C385" s="190" t="str">
        <f>IF('Formulario PPGR3'!$G385="","",'Formulario PPGR1'!#REF!)</f>
        <v/>
      </c>
      <c r="D385" s="190" t="str">
        <f>IF('Formulario PPGR3'!$G385="","",'Formulario PPGR1'!#REF!)</f>
        <v/>
      </c>
      <c r="E385" s="190" t="str">
        <f>IF('Formulario PPGR3'!$G385="","",'Formulario PPGR1'!#REF!)</f>
        <v/>
      </c>
      <c r="F385" s="190" t="str">
        <f>IF('Formulario PPGR3'!$G385="","",'Formulario PPGR1'!#REF!)</f>
        <v/>
      </c>
      <c r="G385" s="241"/>
      <c r="H385" s="503" t="str">
        <f>IF(Tabla1[[#This Row],[Código_Actividad]]="","",_xlfn.XLOOKUP(Tabla1[[#This Row],[Código_Actividad]],Tabla2[Código],Tabla2[Actividades Programables Presupuestables],"",0))</f>
        <v/>
      </c>
      <c r="I385" s="504" t="str">
        <f>IFERROR(VLOOKUP('Formulario PPGR3'!$G385,'Formulario PPGR2'!$H$9:$V$269,15,FALSE),"")</f>
        <v/>
      </c>
      <c r="J385" s="509"/>
      <c r="K385" s="507" t="str">
        <f>IF(Tabla1[[#This Row],[Insumos]]="","",_xlfn.XLOOKUP(Tabla1[[#This Row],[Insumos]],Tabla10[Insumo],Tabla10[InsumoAbrev],"",0))</f>
        <v/>
      </c>
      <c r="L385" s="508"/>
      <c r="M385" s="505" t="str">
        <f>IF(Tabla1[[#This Row],[Descripción]]="","",_xlfn.XLOOKUP(Tabla1[[#This Row],[Descripción]],Tabla10[Descripción],Tabla10[Unidad de Medida],"",0))</f>
        <v/>
      </c>
      <c r="N385" s="295"/>
      <c r="O385" s="506" t="str">
        <f>IF(Tabla1[[#This Row],[Descripción]]="","",_xlfn.XLOOKUP(Tabla1[[#This Row],[Descripción]],Tabla10[Descripción],Tabla10[Precio Unitario],0))</f>
        <v/>
      </c>
      <c r="P385" s="506" t="str">
        <f>IF(Tabla1[[#This Row],[Cantidad de Insumos]]="","",Tabla1[[#This Row],[Precio Unitario]]*Tabla1[[#This Row],[Cantidad de Insumos]])</f>
        <v/>
      </c>
      <c r="Q385" s="506" t="str">
        <f>IF(Tabla1[[#This Row],[Descripción]]="","",_xlfn.XLOOKUP(Tabla1[[#This Row],[Descripción]],Tabla10[Descripción],Tabla10[CODIGO PRESUPUESTARIO],0))</f>
        <v/>
      </c>
      <c r="R385" s="507"/>
    </row>
    <row r="386" spans="2:18" x14ac:dyDescent="0.3">
      <c r="B386" s="190" t="str">
        <f>IF('Formulario PPGR3'!$G386="","",CONCATENATE('Formulario PPGR3'!$C386,".",'Formulario PPGR3'!$D386,".",'Formulario PPGR3'!$E386,".",'Formulario PPGR3'!$F386))</f>
        <v/>
      </c>
      <c r="C386" s="190" t="str">
        <f>IF('Formulario PPGR3'!$G386="","",'Formulario PPGR1'!#REF!)</f>
        <v/>
      </c>
      <c r="D386" s="190" t="str">
        <f>IF('Formulario PPGR3'!$G386="","",'Formulario PPGR1'!#REF!)</f>
        <v/>
      </c>
      <c r="E386" s="190" t="str">
        <f>IF('Formulario PPGR3'!$G386="","",'Formulario PPGR1'!#REF!)</f>
        <v/>
      </c>
      <c r="F386" s="190" t="str">
        <f>IF('Formulario PPGR3'!$G386="","",'Formulario PPGR1'!#REF!)</f>
        <v/>
      </c>
      <c r="G386" s="241"/>
      <c r="H386" s="503" t="str">
        <f>IF(Tabla1[[#This Row],[Código_Actividad]]="","",_xlfn.XLOOKUP(Tabla1[[#This Row],[Código_Actividad]],Tabla2[Código],Tabla2[Actividades Programables Presupuestables],"",0))</f>
        <v/>
      </c>
      <c r="I386" s="504" t="str">
        <f>IFERROR(VLOOKUP('Formulario PPGR3'!$G386,'Formulario PPGR2'!$H$9:$V$269,15,FALSE),"")</f>
        <v/>
      </c>
      <c r="J386" s="509"/>
      <c r="K386" s="507" t="str">
        <f>IF(Tabla1[[#This Row],[Insumos]]="","",_xlfn.XLOOKUP(Tabla1[[#This Row],[Insumos]],Tabla10[Insumo],Tabla10[InsumoAbrev],"",0))</f>
        <v/>
      </c>
      <c r="L386" s="508"/>
      <c r="M386" s="505" t="str">
        <f>IF(Tabla1[[#This Row],[Descripción]]="","",_xlfn.XLOOKUP(Tabla1[[#This Row],[Descripción]],Tabla10[Descripción],Tabla10[Unidad de Medida],"",0))</f>
        <v/>
      </c>
      <c r="N386" s="295"/>
      <c r="O386" s="506" t="str">
        <f>IF(Tabla1[[#This Row],[Descripción]]="","",_xlfn.XLOOKUP(Tabla1[[#This Row],[Descripción]],Tabla10[Descripción],Tabla10[Precio Unitario],0))</f>
        <v/>
      </c>
      <c r="P386" s="506" t="str">
        <f>IF(Tabla1[[#This Row],[Cantidad de Insumos]]="","",Tabla1[[#This Row],[Precio Unitario]]*Tabla1[[#This Row],[Cantidad de Insumos]])</f>
        <v/>
      </c>
      <c r="Q386" s="506" t="str">
        <f>IF(Tabla1[[#This Row],[Descripción]]="","",_xlfn.XLOOKUP(Tabla1[[#This Row],[Descripción]],Tabla10[Descripción],Tabla10[CODIGO PRESUPUESTARIO],0))</f>
        <v/>
      </c>
      <c r="R386" s="507"/>
    </row>
    <row r="387" spans="2:18" x14ac:dyDescent="0.3">
      <c r="B387" s="190" t="str">
        <f>IF('Formulario PPGR3'!$G387="","",CONCATENATE('Formulario PPGR3'!$C387,".",'Formulario PPGR3'!$D387,".",'Formulario PPGR3'!$E387,".",'Formulario PPGR3'!$F387))</f>
        <v/>
      </c>
      <c r="C387" s="190" t="str">
        <f>IF('Formulario PPGR3'!$G387="","",'Formulario PPGR1'!#REF!)</f>
        <v/>
      </c>
      <c r="D387" s="190" t="str">
        <f>IF('Formulario PPGR3'!$G387="","",'Formulario PPGR1'!#REF!)</f>
        <v/>
      </c>
      <c r="E387" s="190" t="str">
        <f>IF('Formulario PPGR3'!$G387="","",'Formulario PPGR1'!#REF!)</f>
        <v/>
      </c>
      <c r="F387" s="190" t="str">
        <f>IF('Formulario PPGR3'!$G387="","",'Formulario PPGR1'!#REF!)</f>
        <v/>
      </c>
      <c r="G387" s="241"/>
      <c r="H387" s="503" t="str">
        <f>IF(Tabla1[[#This Row],[Código_Actividad]]="","",_xlfn.XLOOKUP(Tabla1[[#This Row],[Código_Actividad]],Tabla2[Código],Tabla2[Actividades Programables Presupuestables],"",0))</f>
        <v/>
      </c>
      <c r="I387" s="504" t="str">
        <f>IFERROR(VLOOKUP('Formulario PPGR3'!$G387,'Formulario PPGR2'!$H$9:$V$269,15,FALSE),"")</f>
        <v/>
      </c>
      <c r="J387" s="509"/>
      <c r="K387" s="507" t="str">
        <f>IF(Tabla1[[#This Row],[Insumos]]="","",_xlfn.XLOOKUP(Tabla1[[#This Row],[Insumos]],Tabla10[Insumo],Tabla10[InsumoAbrev],"",0))</f>
        <v/>
      </c>
      <c r="L387" s="508"/>
      <c r="M387" s="505" t="str">
        <f>IF(Tabla1[[#This Row],[Descripción]]="","",_xlfn.XLOOKUP(Tabla1[[#This Row],[Descripción]],Tabla10[Descripción],Tabla10[Unidad de Medida],"",0))</f>
        <v/>
      </c>
      <c r="N387" s="295"/>
      <c r="O387" s="506" t="str">
        <f>IF(Tabla1[[#This Row],[Descripción]]="","",_xlfn.XLOOKUP(Tabla1[[#This Row],[Descripción]],Tabla10[Descripción],Tabla10[Precio Unitario],0))</f>
        <v/>
      </c>
      <c r="P387" s="506" t="str">
        <f>IF(Tabla1[[#This Row],[Cantidad de Insumos]]="","",Tabla1[[#This Row],[Precio Unitario]]*Tabla1[[#This Row],[Cantidad de Insumos]])</f>
        <v/>
      </c>
      <c r="Q387" s="506" t="str">
        <f>IF(Tabla1[[#This Row],[Descripción]]="","",_xlfn.XLOOKUP(Tabla1[[#This Row],[Descripción]],Tabla10[Descripción],Tabla10[CODIGO PRESUPUESTARIO],0))</f>
        <v/>
      </c>
      <c r="R387" s="507"/>
    </row>
    <row r="388" spans="2:18" x14ac:dyDescent="0.3">
      <c r="B388" s="190" t="str">
        <f>IF('Formulario PPGR3'!$G388="","",CONCATENATE('Formulario PPGR3'!$C388,".",'Formulario PPGR3'!$D388,".",'Formulario PPGR3'!$E388,".",'Formulario PPGR3'!$F388))</f>
        <v/>
      </c>
      <c r="C388" s="190" t="str">
        <f>IF('Formulario PPGR3'!$G388="","",'Formulario PPGR1'!#REF!)</f>
        <v/>
      </c>
      <c r="D388" s="190" t="str">
        <f>IF('Formulario PPGR3'!$G388="","",'Formulario PPGR1'!#REF!)</f>
        <v/>
      </c>
      <c r="E388" s="190" t="str">
        <f>IF('Formulario PPGR3'!$G388="","",'Formulario PPGR1'!#REF!)</f>
        <v/>
      </c>
      <c r="F388" s="190" t="str">
        <f>IF('Formulario PPGR3'!$G388="","",'Formulario PPGR1'!#REF!)</f>
        <v/>
      </c>
      <c r="G388" s="241"/>
      <c r="H388" s="503" t="str">
        <f>IF(Tabla1[[#This Row],[Código_Actividad]]="","",_xlfn.XLOOKUP(Tabla1[[#This Row],[Código_Actividad]],Tabla2[Código],Tabla2[Actividades Programables Presupuestables],"",0))</f>
        <v/>
      </c>
      <c r="I388" s="504" t="str">
        <f>IFERROR(VLOOKUP('Formulario PPGR3'!$G388,'Formulario PPGR2'!$H$9:$V$269,15,FALSE),"")</f>
        <v/>
      </c>
      <c r="J388" s="509"/>
      <c r="K388" s="507" t="str">
        <f>IF(Tabla1[[#This Row],[Insumos]]="","",_xlfn.XLOOKUP(Tabla1[[#This Row],[Insumos]],Tabla10[Insumo],Tabla10[InsumoAbrev],"",0))</f>
        <v/>
      </c>
      <c r="L388" s="508"/>
      <c r="M388" s="505" t="str">
        <f>IF(Tabla1[[#This Row],[Descripción]]="","",_xlfn.XLOOKUP(Tabla1[[#This Row],[Descripción]],Tabla10[Descripción],Tabla10[Unidad de Medida],"",0))</f>
        <v/>
      </c>
      <c r="N388" s="295"/>
      <c r="O388" s="506" t="str">
        <f>IF(Tabla1[[#This Row],[Descripción]]="","",_xlfn.XLOOKUP(Tabla1[[#This Row],[Descripción]],Tabla10[Descripción],Tabla10[Precio Unitario],0))</f>
        <v/>
      </c>
      <c r="P388" s="506" t="str">
        <f>IF(Tabla1[[#This Row],[Cantidad de Insumos]]="","",Tabla1[[#This Row],[Precio Unitario]]*Tabla1[[#This Row],[Cantidad de Insumos]])</f>
        <v/>
      </c>
      <c r="Q388" s="506" t="str">
        <f>IF(Tabla1[[#This Row],[Descripción]]="","",_xlfn.XLOOKUP(Tabla1[[#This Row],[Descripción]],Tabla10[Descripción],Tabla10[CODIGO PRESUPUESTARIO],0))</f>
        <v/>
      </c>
      <c r="R388" s="507"/>
    </row>
    <row r="389" spans="2:18" x14ac:dyDescent="0.3">
      <c r="B389" s="190" t="str">
        <f>IF('Formulario PPGR3'!$G389="","",CONCATENATE('Formulario PPGR3'!$C389,".",'Formulario PPGR3'!$D389,".",'Formulario PPGR3'!$E389,".",'Formulario PPGR3'!$F389))</f>
        <v/>
      </c>
      <c r="C389" s="190" t="str">
        <f>IF('Formulario PPGR3'!$G389="","",'Formulario PPGR1'!#REF!)</f>
        <v/>
      </c>
      <c r="D389" s="190" t="str">
        <f>IF('Formulario PPGR3'!$G389="","",'Formulario PPGR1'!#REF!)</f>
        <v/>
      </c>
      <c r="E389" s="190" t="str">
        <f>IF('Formulario PPGR3'!$G389="","",'Formulario PPGR1'!#REF!)</f>
        <v/>
      </c>
      <c r="F389" s="190" t="str">
        <f>IF('Formulario PPGR3'!$G389="","",'Formulario PPGR1'!#REF!)</f>
        <v/>
      </c>
      <c r="G389" s="241"/>
      <c r="H389" s="503" t="str">
        <f>IF(Tabla1[[#This Row],[Código_Actividad]]="","",_xlfn.XLOOKUP(Tabla1[[#This Row],[Código_Actividad]],Tabla2[Código],Tabla2[Actividades Programables Presupuestables],"",0))</f>
        <v/>
      </c>
      <c r="I389" s="504" t="str">
        <f>IFERROR(VLOOKUP('Formulario PPGR3'!$G389,'Formulario PPGR2'!$H$9:$V$269,15,FALSE),"")</f>
        <v/>
      </c>
      <c r="J389" s="509"/>
      <c r="K389" s="507" t="str">
        <f>IF(Tabla1[[#This Row],[Insumos]]="","",_xlfn.XLOOKUP(Tabla1[[#This Row],[Insumos]],Tabla10[Insumo],Tabla10[InsumoAbrev],"",0))</f>
        <v/>
      </c>
      <c r="L389" s="508"/>
      <c r="M389" s="505" t="str">
        <f>IF(Tabla1[[#This Row],[Descripción]]="","",_xlfn.XLOOKUP(Tabla1[[#This Row],[Descripción]],Tabla10[Descripción],Tabla10[Unidad de Medida],"",0))</f>
        <v/>
      </c>
      <c r="N389" s="295"/>
      <c r="O389" s="506" t="str">
        <f>IF(Tabla1[[#This Row],[Descripción]]="","",_xlfn.XLOOKUP(Tabla1[[#This Row],[Descripción]],Tabla10[Descripción],Tabla10[Precio Unitario],0))</f>
        <v/>
      </c>
      <c r="P389" s="506" t="str">
        <f>IF(Tabla1[[#This Row],[Cantidad de Insumos]]="","",Tabla1[[#This Row],[Precio Unitario]]*Tabla1[[#This Row],[Cantidad de Insumos]])</f>
        <v/>
      </c>
      <c r="Q389" s="506" t="str">
        <f>IF(Tabla1[[#This Row],[Descripción]]="","",_xlfn.XLOOKUP(Tabla1[[#This Row],[Descripción]],Tabla10[Descripción],Tabla10[CODIGO PRESUPUESTARIO],0))</f>
        <v/>
      </c>
      <c r="R389" s="507"/>
    </row>
    <row r="390" spans="2:18" x14ac:dyDescent="0.3">
      <c r="B390" s="190" t="str">
        <f>IF('Formulario PPGR3'!$G390="","",CONCATENATE('Formulario PPGR3'!$C390,".",'Formulario PPGR3'!$D390,".",'Formulario PPGR3'!$E390,".",'Formulario PPGR3'!$F390))</f>
        <v/>
      </c>
      <c r="C390" s="190" t="str">
        <f>IF('Formulario PPGR3'!$G390="","",'Formulario PPGR1'!#REF!)</f>
        <v/>
      </c>
      <c r="D390" s="190" t="str">
        <f>IF('Formulario PPGR3'!$G390="","",'Formulario PPGR1'!#REF!)</f>
        <v/>
      </c>
      <c r="E390" s="190" t="str">
        <f>IF('Formulario PPGR3'!$G390="","",'Formulario PPGR1'!#REF!)</f>
        <v/>
      </c>
      <c r="F390" s="190" t="str">
        <f>IF('Formulario PPGR3'!$G390="","",'Formulario PPGR1'!#REF!)</f>
        <v/>
      </c>
      <c r="G390" s="241"/>
      <c r="H390" s="503" t="str">
        <f>IF(Tabla1[[#This Row],[Código_Actividad]]="","",_xlfn.XLOOKUP(Tabla1[[#This Row],[Código_Actividad]],Tabla2[Código],Tabla2[Actividades Programables Presupuestables],"",0))</f>
        <v/>
      </c>
      <c r="I390" s="504" t="str">
        <f>IFERROR(VLOOKUP('Formulario PPGR3'!$G390,'Formulario PPGR2'!$H$9:$V$269,15,FALSE),"")</f>
        <v/>
      </c>
      <c r="J390" s="509"/>
      <c r="K390" s="507" t="str">
        <f>IF(Tabla1[[#This Row],[Insumos]]="","",_xlfn.XLOOKUP(Tabla1[[#This Row],[Insumos]],Tabla10[Insumo],Tabla10[InsumoAbrev],"",0))</f>
        <v/>
      </c>
      <c r="L390" s="508"/>
      <c r="M390" s="505" t="str">
        <f>IF(Tabla1[[#This Row],[Descripción]]="","",_xlfn.XLOOKUP(Tabla1[[#This Row],[Descripción]],Tabla10[Descripción],Tabla10[Unidad de Medida],"",0))</f>
        <v/>
      </c>
      <c r="N390" s="295"/>
      <c r="O390" s="506" t="str">
        <f>IF(Tabla1[[#This Row],[Descripción]]="","",_xlfn.XLOOKUP(Tabla1[[#This Row],[Descripción]],Tabla10[Descripción],Tabla10[Precio Unitario],0))</f>
        <v/>
      </c>
      <c r="P390" s="506" t="str">
        <f>IF(Tabla1[[#This Row],[Cantidad de Insumos]]="","",Tabla1[[#This Row],[Precio Unitario]]*Tabla1[[#This Row],[Cantidad de Insumos]])</f>
        <v/>
      </c>
      <c r="Q390" s="506" t="str">
        <f>IF(Tabla1[[#This Row],[Descripción]]="","",_xlfn.XLOOKUP(Tabla1[[#This Row],[Descripción]],Tabla10[Descripción],Tabla10[CODIGO PRESUPUESTARIO],0))</f>
        <v/>
      </c>
      <c r="R390" s="507"/>
    </row>
    <row r="391" spans="2:18" x14ac:dyDescent="0.3">
      <c r="B391" s="190" t="str">
        <f>IF('Formulario PPGR3'!$G391="","",CONCATENATE('Formulario PPGR3'!$C391,".",'Formulario PPGR3'!$D391,".",'Formulario PPGR3'!$E391,".",'Formulario PPGR3'!$F391))</f>
        <v/>
      </c>
      <c r="C391" s="190" t="str">
        <f>IF('Formulario PPGR3'!$G391="","",'Formulario PPGR1'!#REF!)</f>
        <v/>
      </c>
      <c r="D391" s="190" t="str">
        <f>IF('Formulario PPGR3'!$G391="","",'Formulario PPGR1'!#REF!)</f>
        <v/>
      </c>
      <c r="E391" s="190" t="str">
        <f>IF('Formulario PPGR3'!$G391="","",'Formulario PPGR1'!#REF!)</f>
        <v/>
      </c>
      <c r="F391" s="190" t="str">
        <f>IF('Formulario PPGR3'!$G391="","",'Formulario PPGR1'!#REF!)</f>
        <v/>
      </c>
      <c r="G391" s="241"/>
      <c r="H391" s="503" t="str">
        <f>IF(Tabla1[[#This Row],[Código_Actividad]]="","",_xlfn.XLOOKUP(Tabla1[[#This Row],[Código_Actividad]],Tabla2[Código],Tabla2[Actividades Programables Presupuestables],"",0))</f>
        <v/>
      </c>
      <c r="I391" s="504" t="str">
        <f>IFERROR(VLOOKUP('Formulario PPGR3'!$G391,'Formulario PPGR2'!$H$9:$V$269,15,FALSE),"")</f>
        <v/>
      </c>
      <c r="J391" s="509"/>
      <c r="K391" s="507" t="str">
        <f>IF(Tabla1[[#This Row],[Insumos]]="","",_xlfn.XLOOKUP(Tabla1[[#This Row],[Insumos]],Tabla10[Insumo],Tabla10[InsumoAbrev],"",0))</f>
        <v/>
      </c>
      <c r="L391" s="508"/>
      <c r="M391" s="505" t="str">
        <f>IF(Tabla1[[#This Row],[Descripción]]="","",_xlfn.XLOOKUP(Tabla1[[#This Row],[Descripción]],Tabla10[Descripción],Tabla10[Unidad de Medida],"",0))</f>
        <v/>
      </c>
      <c r="N391" s="295"/>
      <c r="O391" s="506" t="str">
        <f>IF(Tabla1[[#This Row],[Descripción]]="","",_xlfn.XLOOKUP(Tabla1[[#This Row],[Descripción]],Tabla10[Descripción],Tabla10[Precio Unitario],0))</f>
        <v/>
      </c>
      <c r="P391" s="506" t="str">
        <f>IF(Tabla1[[#This Row],[Cantidad de Insumos]]="","",Tabla1[[#This Row],[Precio Unitario]]*Tabla1[[#This Row],[Cantidad de Insumos]])</f>
        <v/>
      </c>
      <c r="Q391" s="506" t="str">
        <f>IF(Tabla1[[#This Row],[Descripción]]="","",_xlfn.XLOOKUP(Tabla1[[#This Row],[Descripción]],Tabla10[Descripción],Tabla10[CODIGO PRESUPUESTARIO],0))</f>
        <v/>
      </c>
      <c r="R391" s="507"/>
    </row>
    <row r="392" spans="2:18" x14ac:dyDescent="0.3">
      <c r="B392" s="190" t="str">
        <f>IF('Formulario PPGR3'!$G392="","",CONCATENATE('Formulario PPGR3'!$C392,".",'Formulario PPGR3'!$D392,".",'Formulario PPGR3'!$E392,".",'Formulario PPGR3'!$F392))</f>
        <v/>
      </c>
      <c r="C392" s="190" t="str">
        <f>IF('Formulario PPGR3'!$G392="","",'Formulario PPGR1'!#REF!)</f>
        <v/>
      </c>
      <c r="D392" s="190" t="str">
        <f>IF('Formulario PPGR3'!$G392="","",'Formulario PPGR1'!#REF!)</f>
        <v/>
      </c>
      <c r="E392" s="190" t="str">
        <f>IF('Formulario PPGR3'!$G392="","",'Formulario PPGR1'!#REF!)</f>
        <v/>
      </c>
      <c r="F392" s="190" t="str">
        <f>IF('Formulario PPGR3'!$G392="","",'Formulario PPGR1'!#REF!)</f>
        <v/>
      </c>
      <c r="G392" s="241"/>
      <c r="H392" s="503" t="str">
        <f>IF(Tabla1[[#This Row],[Código_Actividad]]="","",_xlfn.XLOOKUP(Tabla1[[#This Row],[Código_Actividad]],Tabla2[Código],Tabla2[Actividades Programables Presupuestables],"",0))</f>
        <v/>
      </c>
      <c r="I392" s="504" t="str">
        <f>IFERROR(VLOOKUP('Formulario PPGR3'!$G392,'Formulario PPGR2'!$H$9:$V$269,15,FALSE),"")</f>
        <v/>
      </c>
      <c r="J392" s="509"/>
      <c r="K392" s="507" t="str">
        <f>IF(Tabla1[[#This Row],[Insumos]]="","",_xlfn.XLOOKUP(Tabla1[[#This Row],[Insumos]],Tabla10[Insumo],Tabla10[InsumoAbrev],"",0))</f>
        <v/>
      </c>
      <c r="L392" s="508"/>
      <c r="M392" s="505" t="str">
        <f>IF(Tabla1[[#This Row],[Descripción]]="","",_xlfn.XLOOKUP(Tabla1[[#This Row],[Descripción]],Tabla10[Descripción],Tabla10[Unidad de Medida],"",0))</f>
        <v/>
      </c>
      <c r="N392" s="295"/>
      <c r="O392" s="506" t="str">
        <f>IF(Tabla1[[#This Row],[Descripción]]="","",_xlfn.XLOOKUP(Tabla1[[#This Row],[Descripción]],Tabla10[Descripción],Tabla10[Precio Unitario],0))</f>
        <v/>
      </c>
      <c r="P392" s="506" t="str">
        <f>IF(Tabla1[[#This Row],[Cantidad de Insumos]]="","",Tabla1[[#This Row],[Precio Unitario]]*Tabla1[[#This Row],[Cantidad de Insumos]])</f>
        <v/>
      </c>
      <c r="Q392" s="506" t="str">
        <f>IF(Tabla1[[#This Row],[Descripción]]="","",_xlfn.XLOOKUP(Tabla1[[#This Row],[Descripción]],Tabla10[Descripción],Tabla10[CODIGO PRESUPUESTARIO],0))</f>
        <v/>
      </c>
      <c r="R392" s="507"/>
    </row>
    <row r="393" spans="2:18" x14ac:dyDescent="0.3">
      <c r="B393" s="190" t="str">
        <f>IF('Formulario PPGR3'!$G393="","",CONCATENATE('Formulario PPGR3'!$C393,".",'Formulario PPGR3'!$D393,".",'Formulario PPGR3'!$E393,".",'Formulario PPGR3'!$F393))</f>
        <v/>
      </c>
      <c r="C393" s="190" t="str">
        <f>IF('Formulario PPGR3'!$G393="","",'Formulario PPGR1'!#REF!)</f>
        <v/>
      </c>
      <c r="D393" s="190" t="str">
        <f>IF('Formulario PPGR3'!$G393="","",'Formulario PPGR1'!#REF!)</f>
        <v/>
      </c>
      <c r="E393" s="190" t="str">
        <f>IF('Formulario PPGR3'!$G393="","",'Formulario PPGR1'!#REF!)</f>
        <v/>
      </c>
      <c r="F393" s="190" t="str">
        <f>IF('Formulario PPGR3'!$G393="","",'Formulario PPGR1'!#REF!)</f>
        <v/>
      </c>
      <c r="G393" s="241"/>
      <c r="H393" s="503" t="str">
        <f>IF(Tabla1[[#This Row],[Código_Actividad]]="","",_xlfn.XLOOKUP(Tabla1[[#This Row],[Código_Actividad]],Tabla2[Código],Tabla2[Actividades Programables Presupuestables],"",0))</f>
        <v/>
      </c>
      <c r="I393" s="504" t="str">
        <f>IFERROR(VLOOKUP('Formulario PPGR3'!$G393,'Formulario PPGR2'!$H$9:$V$269,15,FALSE),"")</f>
        <v/>
      </c>
      <c r="J393" s="509"/>
      <c r="K393" s="507" t="str">
        <f>IF(Tabla1[[#This Row],[Insumos]]="","",_xlfn.XLOOKUP(Tabla1[[#This Row],[Insumos]],Tabla10[Insumo],Tabla10[InsumoAbrev],"",0))</f>
        <v/>
      </c>
      <c r="L393" s="508"/>
      <c r="M393" s="505" t="str">
        <f>IF(Tabla1[[#This Row],[Descripción]]="","",_xlfn.XLOOKUP(Tabla1[[#This Row],[Descripción]],Tabla10[Descripción],Tabla10[Unidad de Medida],"",0))</f>
        <v/>
      </c>
      <c r="N393" s="295"/>
      <c r="O393" s="506" t="str">
        <f>IF(Tabla1[[#This Row],[Descripción]]="","",_xlfn.XLOOKUP(Tabla1[[#This Row],[Descripción]],Tabla10[Descripción],Tabla10[Precio Unitario],0))</f>
        <v/>
      </c>
      <c r="P393" s="506" t="str">
        <f>IF(Tabla1[[#This Row],[Cantidad de Insumos]]="","",Tabla1[[#This Row],[Precio Unitario]]*Tabla1[[#This Row],[Cantidad de Insumos]])</f>
        <v/>
      </c>
      <c r="Q393" s="506" t="str">
        <f>IF(Tabla1[[#This Row],[Descripción]]="","",_xlfn.XLOOKUP(Tabla1[[#This Row],[Descripción]],Tabla10[Descripción],Tabla10[CODIGO PRESUPUESTARIO],0))</f>
        <v/>
      </c>
      <c r="R393" s="507"/>
    </row>
    <row r="394" spans="2:18" x14ac:dyDescent="0.3">
      <c r="B394" s="190" t="str">
        <f>IF('Formulario PPGR3'!$G394="","",CONCATENATE('Formulario PPGR3'!$C394,".",'Formulario PPGR3'!$D394,".",'Formulario PPGR3'!$E394,".",'Formulario PPGR3'!$F394))</f>
        <v/>
      </c>
      <c r="C394" s="190" t="str">
        <f>IF('Formulario PPGR3'!$G394="","",'Formulario PPGR1'!#REF!)</f>
        <v/>
      </c>
      <c r="D394" s="190" t="str">
        <f>IF('Formulario PPGR3'!$G394="","",'Formulario PPGR1'!#REF!)</f>
        <v/>
      </c>
      <c r="E394" s="190" t="str">
        <f>IF('Formulario PPGR3'!$G394="","",'Formulario PPGR1'!#REF!)</f>
        <v/>
      </c>
      <c r="F394" s="190" t="str">
        <f>IF('Formulario PPGR3'!$G394="","",'Formulario PPGR1'!#REF!)</f>
        <v/>
      </c>
      <c r="G394" s="241"/>
      <c r="H394" s="503" t="str">
        <f>IF(Tabla1[[#This Row],[Código_Actividad]]="","",_xlfn.XLOOKUP(Tabla1[[#This Row],[Código_Actividad]],Tabla2[Código],Tabla2[Actividades Programables Presupuestables],"",0))</f>
        <v/>
      </c>
      <c r="I394" s="504" t="str">
        <f>IFERROR(VLOOKUP('Formulario PPGR3'!$G394,'Formulario PPGR2'!$H$9:$V$269,15,FALSE),"")</f>
        <v/>
      </c>
      <c r="J394" s="509"/>
      <c r="K394" s="507" t="str">
        <f>IF(Tabla1[[#This Row],[Insumos]]="","",_xlfn.XLOOKUP(Tabla1[[#This Row],[Insumos]],Tabla10[Insumo],Tabla10[InsumoAbrev],"",0))</f>
        <v/>
      </c>
      <c r="L394" s="508"/>
      <c r="M394" s="505" t="str">
        <f>IF(Tabla1[[#This Row],[Descripción]]="","",_xlfn.XLOOKUP(Tabla1[[#This Row],[Descripción]],Tabla10[Descripción],Tabla10[Unidad de Medida],"",0))</f>
        <v/>
      </c>
      <c r="N394" s="295"/>
      <c r="O394" s="506" t="str">
        <f>IF(Tabla1[[#This Row],[Descripción]]="","",_xlfn.XLOOKUP(Tabla1[[#This Row],[Descripción]],Tabla10[Descripción],Tabla10[Precio Unitario],0))</f>
        <v/>
      </c>
      <c r="P394" s="506" t="str">
        <f>IF(Tabla1[[#This Row],[Cantidad de Insumos]]="","",Tabla1[[#This Row],[Precio Unitario]]*Tabla1[[#This Row],[Cantidad de Insumos]])</f>
        <v/>
      </c>
      <c r="Q394" s="506" t="str">
        <f>IF(Tabla1[[#This Row],[Descripción]]="","",_xlfn.XLOOKUP(Tabla1[[#This Row],[Descripción]],Tabla10[Descripción],Tabla10[CODIGO PRESUPUESTARIO],0))</f>
        <v/>
      </c>
      <c r="R394" s="507"/>
    </row>
    <row r="395" spans="2:18" x14ac:dyDescent="0.3">
      <c r="B395" s="190" t="str">
        <f>IF('Formulario PPGR3'!$G395="","",CONCATENATE('Formulario PPGR3'!$C395,".",'Formulario PPGR3'!$D395,".",'Formulario PPGR3'!$E395,".",'Formulario PPGR3'!$F395))</f>
        <v/>
      </c>
      <c r="C395" s="190" t="str">
        <f>IF('Formulario PPGR3'!$G395="","",'Formulario PPGR1'!#REF!)</f>
        <v/>
      </c>
      <c r="D395" s="190" t="str">
        <f>IF('Formulario PPGR3'!$G395="","",'Formulario PPGR1'!#REF!)</f>
        <v/>
      </c>
      <c r="E395" s="190" t="str">
        <f>IF('Formulario PPGR3'!$G395="","",'Formulario PPGR1'!#REF!)</f>
        <v/>
      </c>
      <c r="F395" s="190" t="str">
        <f>IF('Formulario PPGR3'!$G395="","",'Formulario PPGR1'!#REF!)</f>
        <v/>
      </c>
      <c r="G395" s="241"/>
      <c r="H395" s="503" t="str">
        <f>IF(Tabla1[[#This Row],[Código_Actividad]]="","",_xlfn.XLOOKUP(Tabla1[[#This Row],[Código_Actividad]],Tabla2[Código],Tabla2[Actividades Programables Presupuestables],"",0))</f>
        <v/>
      </c>
      <c r="I395" s="504" t="str">
        <f>IFERROR(VLOOKUP('Formulario PPGR3'!$G395,'Formulario PPGR2'!$H$9:$V$269,15,FALSE),"")</f>
        <v/>
      </c>
      <c r="J395" s="509"/>
      <c r="K395" s="507" t="str">
        <f>IF(Tabla1[[#This Row],[Insumos]]="","",_xlfn.XLOOKUP(Tabla1[[#This Row],[Insumos]],Tabla10[Insumo],Tabla10[InsumoAbrev],"",0))</f>
        <v/>
      </c>
      <c r="L395" s="508"/>
      <c r="M395" s="505" t="str">
        <f>IF(Tabla1[[#This Row],[Descripción]]="","",_xlfn.XLOOKUP(Tabla1[[#This Row],[Descripción]],Tabla10[Descripción],Tabla10[Unidad de Medida],"",0))</f>
        <v/>
      </c>
      <c r="N395" s="295"/>
      <c r="O395" s="506" t="str">
        <f>IF(Tabla1[[#This Row],[Descripción]]="","",_xlfn.XLOOKUP(Tabla1[[#This Row],[Descripción]],Tabla10[Descripción],Tabla10[Precio Unitario],0))</f>
        <v/>
      </c>
      <c r="P395" s="506" t="str">
        <f>IF(Tabla1[[#This Row],[Cantidad de Insumos]]="","",Tabla1[[#This Row],[Precio Unitario]]*Tabla1[[#This Row],[Cantidad de Insumos]])</f>
        <v/>
      </c>
      <c r="Q395" s="506" t="str">
        <f>IF(Tabla1[[#This Row],[Descripción]]="","",_xlfn.XLOOKUP(Tabla1[[#This Row],[Descripción]],Tabla10[Descripción],Tabla10[CODIGO PRESUPUESTARIO],0))</f>
        <v/>
      </c>
      <c r="R395" s="507"/>
    </row>
    <row r="396" spans="2:18" x14ac:dyDescent="0.3">
      <c r="B396" s="190" t="str">
        <f>IF('Formulario PPGR3'!$G396="","",CONCATENATE('Formulario PPGR3'!$C396,".",'Formulario PPGR3'!$D396,".",'Formulario PPGR3'!$E396,".",'Formulario PPGR3'!$F396))</f>
        <v/>
      </c>
      <c r="C396" s="190" t="str">
        <f>IF('Formulario PPGR3'!$G396="","",'Formulario PPGR1'!#REF!)</f>
        <v/>
      </c>
      <c r="D396" s="190" t="str">
        <f>IF('Formulario PPGR3'!$G396="","",'Formulario PPGR1'!#REF!)</f>
        <v/>
      </c>
      <c r="E396" s="190" t="str">
        <f>IF('Formulario PPGR3'!$G396="","",'Formulario PPGR1'!#REF!)</f>
        <v/>
      </c>
      <c r="F396" s="190" t="str">
        <f>IF('Formulario PPGR3'!$G396="","",'Formulario PPGR1'!#REF!)</f>
        <v/>
      </c>
      <c r="G396" s="241"/>
      <c r="H396" s="503" t="str">
        <f>IF(Tabla1[[#This Row],[Código_Actividad]]="","",_xlfn.XLOOKUP(Tabla1[[#This Row],[Código_Actividad]],Tabla2[Código],Tabla2[Actividades Programables Presupuestables],"",0))</f>
        <v/>
      </c>
      <c r="I396" s="504" t="str">
        <f>IFERROR(VLOOKUP('Formulario PPGR3'!$G396,'Formulario PPGR2'!$H$9:$V$269,15,FALSE),"")</f>
        <v/>
      </c>
      <c r="J396" s="509"/>
      <c r="K396" s="507" t="str">
        <f>IF(Tabla1[[#This Row],[Insumos]]="","",_xlfn.XLOOKUP(Tabla1[[#This Row],[Insumos]],Tabla10[Insumo],Tabla10[InsumoAbrev],"",0))</f>
        <v/>
      </c>
      <c r="L396" s="508"/>
      <c r="M396" s="505" t="str">
        <f>IF(Tabla1[[#This Row],[Descripción]]="","",_xlfn.XLOOKUP(Tabla1[[#This Row],[Descripción]],Tabla10[Descripción],Tabla10[Unidad de Medida],"",0))</f>
        <v/>
      </c>
      <c r="N396" s="295"/>
      <c r="O396" s="506" t="str">
        <f>IF(Tabla1[[#This Row],[Descripción]]="","",_xlfn.XLOOKUP(Tabla1[[#This Row],[Descripción]],Tabla10[Descripción],Tabla10[Precio Unitario],0))</f>
        <v/>
      </c>
      <c r="P396" s="506" t="str">
        <f>IF(Tabla1[[#This Row],[Cantidad de Insumos]]="","",Tabla1[[#This Row],[Precio Unitario]]*Tabla1[[#This Row],[Cantidad de Insumos]])</f>
        <v/>
      </c>
      <c r="Q396" s="506" t="str">
        <f>IF(Tabla1[[#This Row],[Descripción]]="","",_xlfn.XLOOKUP(Tabla1[[#This Row],[Descripción]],Tabla10[Descripción],Tabla10[CODIGO PRESUPUESTARIO],0))</f>
        <v/>
      </c>
      <c r="R396" s="507"/>
    </row>
    <row r="397" spans="2:18" x14ac:dyDescent="0.3">
      <c r="B397" s="190" t="str">
        <f>IF('Formulario PPGR3'!$G397="","",CONCATENATE('Formulario PPGR3'!$C397,".",'Formulario PPGR3'!$D397,".",'Formulario PPGR3'!$E397,".",'Formulario PPGR3'!$F397))</f>
        <v/>
      </c>
      <c r="C397" s="190" t="str">
        <f>IF('Formulario PPGR3'!$G397="","",'Formulario PPGR1'!#REF!)</f>
        <v/>
      </c>
      <c r="D397" s="190" t="str">
        <f>IF('Formulario PPGR3'!$G397="","",'Formulario PPGR1'!#REF!)</f>
        <v/>
      </c>
      <c r="E397" s="190" t="str">
        <f>IF('Formulario PPGR3'!$G397="","",'Formulario PPGR1'!#REF!)</f>
        <v/>
      </c>
      <c r="F397" s="190" t="str">
        <f>IF('Formulario PPGR3'!$G397="","",'Formulario PPGR1'!#REF!)</f>
        <v/>
      </c>
      <c r="G397" s="241"/>
      <c r="H397" s="503" t="str">
        <f>IF(Tabla1[[#This Row],[Código_Actividad]]="","",_xlfn.XLOOKUP(Tabla1[[#This Row],[Código_Actividad]],Tabla2[Código],Tabla2[Actividades Programables Presupuestables],"",0))</f>
        <v/>
      </c>
      <c r="I397" s="504" t="str">
        <f>IFERROR(VLOOKUP('Formulario PPGR3'!$G397,'Formulario PPGR2'!$H$9:$V$269,15,FALSE),"")</f>
        <v/>
      </c>
      <c r="J397" s="509"/>
      <c r="K397" s="507" t="str">
        <f>IF(Tabla1[[#This Row],[Insumos]]="","",_xlfn.XLOOKUP(Tabla1[[#This Row],[Insumos]],Tabla10[Insumo],Tabla10[InsumoAbrev],"",0))</f>
        <v/>
      </c>
      <c r="L397" s="508"/>
      <c r="M397" s="505" t="str">
        <f>IF(Tabla1[[#This Row],[Descripción]]="","",_xlfn.XLOOKUP(Tabla1[[#This Row],[Descripción]],Tabla10[Descripción],Tabla10[Unidad de Medida],"",0))</f>
        <v/>
      </c>
      <c r="N397" s="295"/>
      <c r="O397" s="506" t="str">
        <f>IF(Tabla1[[#This Row],[Descripción]]="","",_xlfn.XLOOKUP(Tabla1[[#This Row],[Descripción]],Tabla10[Descripción],Tabla10[Precio Unitario],0))</f>
        <v/>
      </c>
      <c r="P397" s="506" t="str">
        <f>IF(Tabla1[[#This Row],[Cantidad de Insumos]]="","",Tabla1[[#This Row],[Precio Unitario]]*Tabla1[[#This Row],[Cantidad de Insumos]])</f>
        <v/>
      </c>
      <c r="Q397" s="506" t="str">
        <f>IF(Tabla1[[#This Row],[Descripción]]="","",_xlfn.XLOOKUP(Tabla1[[#This Row],[Descripción]],Tabla10[Descripción],Tabla10[CODIGO PRESUPUESTARIO],0))</f>
        <v/>
      </c>
      <c r="R397" s="507"/>
    </row>
    <row r="398" spans="2:18" x14ac:dyDescent="0.3">
      <c r="B398" s="190" t="str">
        <f>IF('Formulario PPGR3'!$G398="","",CONCATENATE('Formulario PPGR3'!$C398,".",'Formulario PPGR3'!$D398,".",'Formulario PPGR3'!$E398,".",'Formulario PPGR3'!$F398))</f>
        <v/>
      </c>
      <c r="C398" s="190" t="str">
        <f>IF('Formulario PPGR3'!$G398="","",'Formulario PPGR1'!#REF!)</f>
        <v/>
      </c>
      <c r="D398" s="190" t="str">
        <f>IF('Formulario PPGR3'!$G398="","",'Formulario PPGR1'!#REF!)</f>
        <v/>
      </c>
      <c r="E398" s="190" t="str">
        <f>IF('Formulario PPGR3'!$G398="","",'Formulario PPGR1'!#REF!)</f>
        <v/>
      </c>
      <c r="F398" s="190" t="str">
        <f>IF('Formulario PPGR3'!$G398="","",'Formulario PPGR1'!#REF!)</f>
        <v/>
      </c>
      <c r="G398" s="241"/>
      <c r="H398" s="503" t="str">
        <f>IF(Tabla1[[#This Row],[Código_Actividad]]="","",_xlfn.XLOOKUP(Tabla1[[#This Row],[Código_Actividad]],Tabla2[Código],Tabla2[Actividades Programables Presupuestables],"",0))</f>
        <v/>
      </c>
      <c r="I398" s="504" t="str">
        <f>IFERROR(VLOOKUP('Formulario PPGR3'!$G398,'Formulario PPGR2'!$H$9:$V$269,15,FALSE),"")</f>
        <v/>
      </c>
      <c r="J398" s="509"/>
      <c r="K398" s="507" t="str">
        <f>IF(Tabla1[[#This Row],[Insumos]]="","",_xlfn.XLOOKUP(Tabla1[[#This Row],[Insumos]],Tabla10[Insumo],Tabla10[InsumoAbrev],"",0))</f>
        <v/>
      </c>
      <c r="L398" s="508"/>
      <c r="M398" s="505" t="str">
        <f>IF(Tabla1[[#This Row],[Descripción]]="","",_xlfn.XLOOKUP(Tabla1[[#This Row],[Descripción]],Tabla10[Descripción],Tabla10[Unidad de Medida],"",0))</f>
        <v/>
      </c>
      <c r="N398" s="295"/>
      <c r="O398" s="506" t="str">
        <f>IF(Tabla1[[#This Row],[Descripción]]="","",_xlfn.XLOOKUP(Tabla1[[#This Row],[Descripción]],Tabla10[Descripción],Tabla10[Precio Unitario],0))</f>
        <v/>
      </c>
      <c r="P398" s="506" t="str">
        <f>IF(Tabla1[[#This Row],[Cantidad de Insumos]]="","",Tabla1[[#This Row],[Precio Unitario]]*Tabla1[[#This Row],[Cantidad de Insumos]])</f>
        <v/>
      </c>
      <c r="Q398" s="506" t="str">
        <f>IF(Tabla1[[#This Row],[Descripción]]="","",_xlfn.XLOOKUP(Tabla1[[#This Row],[Descripción]],Tabla10[Descripción],Tabla10[CODIGO PRESUPUESTARIO],0))</f>
        <v/>
      </c>
      <c r="R398" s="507"/>
    </row>
    <row r="399" spans="2:18" x14ac:dyDescent="0.3">
      <c r="B399" s="190" t="str">
        <f>IF('Formulario PPGR3'!$G399="","",CONCATENATE('Formulario PPGR3'!$C399,".",'Formulario PPGR3'!$D399,".",'Formulario PPGR3'!$E399,".",'Formulario PPGR3'!$F399))</f>
        <v/>
      </c>
      <c r="C399" s="190" t="str">
        <f>IF('Formulario PPGR3'!$G399="","",'Formulario PPGR1'!#REF!)</f>
        <v/>
      </c>
      <c r="D399" s="190" t="str">
        <f>IF('Formulario PPGR3'!$G399="","",'Formulario PPGR1'!#REF!)</f>
        <v/>
      </c>
      <c r="E399" s="190" t="str">
        <f>IF('Formulario PPGR3'!$G399="","",'Formulario PPGR1'!#REF!)</f>
        <v/>
      </c>
      <c r="F399" s="190" t="str">
        <f>IF('Formulario PPGR3'!$G399="","",'Formulario PPGR1'!#REF!)</f>
        <v/>
      </c>
      <c r="G399" s="241"/>
      <c r="H399" s="503" t="str">
        <f>IF(Tabla1[[#This Row],[Código_Actividad]]="","",_xlfn.XLOOKUP(Tabla1[[#This Row],[Código_Actividad]],Tabla2[Código],Tabla2[Actividades Programables Presupuestables],"",0))</f>
        <v/>
      </c>
      <c r="I399" s="504" t="str">
        <f>IFERROR(VLOOKUP('Formulario PPGR3'!$G399,'Formulario PPGR2'!$H$9:$V$269,15,FALSE),"")</f>
        <v/>
      </c>
      <c r="J399" s="509"/>
      <c r="K399" s="507" t="str">
        <f>IF(Tabla1[[#This Row],[Insumos]]="","",_xlfn.XLOOKUP(Tabla1[[#This Row],[Insumos]],Tabla10[Insumo],Tabla10[InsumoAbrev],"",0))</f>
        <v/>
      </c>
      <c r="L399" s="508"/>
      <c r="M399" s="505" t="str">
        <f>IF(Tabla1[[#This Row],[Descripción]]="","",_xlfn.XLOOKUP(Tabla1[[#This Row],[Descripción]],Tabla10[Descripción],Tabla10[Unidad de Medida],"",0))</f>
        <v/>
      </c>
      <c r="N399" s="295"/>
      <c r="O399" s="506" t="str">
        <f>IF(Tabla1[[#This Row],[Descripción]]="","",_xlfn.XLOOKUP(Tabla1[[#This Row],[Descripción]],Tabla10[Descripción],Tabla10[Precio Unitario],0))</f>
        <v/>
      </c>
      <c r="P399" s="506" t="str">
        <f>IF(Tabla1[[#This Row],[Cantidad de Insumos]]="","",Tabla1[[#This Row],[Precio Unitario]]*Tabla1[[#This Row],[Cantidad de Insumos]])</f>
        <v/>
      </c>
      <c r="Q399" s="506" t="str">
        <f>IF(Tabla1[[#This Row],[Descripción]]="","",_xlfn.XLOOKUP(Tabla1[[#This Row],[Descripción]],Tabla10[Descripción],Tabla10[CODIGO PRESUPUESTARIO],0))</f>
        <v/>
      </c>
      <c r="R399" s="507"/>
    </row>
    <row r="400" spans="2:18" x14ac:dyDescent="0.3">
      <c r="B400" s="190" t="str">
        <f>IF('Formulario PPGR3'!$G400="","",CONCATENATE('Formulario PPGR3'!$C400,".",'Formulario PPGR3'!$D400,".",'Formulario PPGR3'!$E400,".",'Formulario PPGR3'!$F400))</f>
        <v/>
      </c>
      <c r="C400" s="190" t="str">
        <f>IF('Formulario PPGR3'!$G400="","",'Formulario PPGR1'!#REF!)</f>
        <v/>
      </c>
      <c r="D400" s="190" t="str">
        <f>IF('Formulario PPGR3'!$G400="","",'Formulario PPGR1'!#REF!)</f>
        <v/>
      </c>
      <c r="E400" s="190" t="str">
        <f>IF('Formulario PPGR3'!$G400="","",'Formulario PPGR1'!#REF!)</f>
        <v/>
      </c>
      <c r="F400" s="190" t="str">
        <f>IF('Formulario PPGR3'!$G400="","",'Formulario PPGR1'!#REF!)</f>
        <v/>
      </c>
      <c r="G400" s="241"/>
      <c r="H400" s="503" t="str">
        <f>IF(Tabla1[[#This Row],[Código_Actividad]]="","",_xlfn.XLOOKUP(Tabla1[[#This Row],[Código_Actividad]],Tabla2[Código],Tabla2[Actividades Programables Presupuestables],"",0))</f>
        <v/>
      </c>
      <c r="I400" s="504" t="str">
        <f>IFERROR(VLOOKUP('Formulario PPGR3'!$G400,'Formulario PPGR2'!$H$9:$V$269,15,FALSE),"")</f>
        <v/>
      </c>
      <c r="J400" s="509"/>
      <c r="K400" s="507" t="str">
        <f>IF(Tabla1[[#This Row],[Insumos]]="","",_xlfn.XLOOKUP(Tabla1[[#This Row],[Insumos]],Tabla10[Insumo],Tabla10[InsumoAbrev],"",0))</f>
        <v/>
      </c>
      <c r="L400" s="508"/>
      <c r="M400" s="505" t="str">
        <f>IF(Tabla1[[#This Row],[Descripción]]="","",_xlfn.XLOOKUP(Tabla1[[#This Row],[Descripción]],Tabla10[Descripción],Tabla10[Unidad de Medida],"",0))</f>
        <v/>
      </c>
      <c r="N400" s="295"/>
      <c r="O400" s="506" t="str">
        <f>IF(Tabla1[[#This Row],[Descripción]]="","",_xlfn.XLOOKUP(Tabla1[[#This Row],[Descripción]],Tabla10[Descripción],Tabla10[Precio Unitario],0))</f>
        <v/>
      </c>
      <c r="P400" s="506" t="str">
        <f>IF(Tabla1[[#This Row],[Cantidad de Insumos]]="","",Tabla1[[#This Row],[Precio Unitario]]*Tabla1[[#This Row],[Cantidad de Insumos]])</f>
        <v/>
      </c>
      <c r="Q400" s="506" t="str">
        <f>IF(Tabla1[[#This Row],[Descripción]]="","",_xlfn.XLOOKUP(Tabla1[[#This Row],[Descripción]],Tabla10[Descripción],Tabla10[CODIGO PRESUPUESTARIO],0))</f>
        <v/>
      </c>
      <c r="R400" s="507"/>
    </row>
    <row r="401" spans="2:18" x14ac:dyDescent="0.3">
      <c r="B401" s="190" t="str">
        <f>IF('Formulario PPGR3'!$G401="","",CONCATENATE('Formulario PPGR3'!$C401,".",'Formulario PPGR3'!$D401,".",'Formulario PPGR3'!$E401,".",'Formulario PPGR3'!$F401))</f>
        <v/>
      </c>
      <c r="C401" s="190" t="str">
        <f>IF('Formulario PPGR3'!$G401="","",'Formulario PPGR1'!#REF!)</f>
        <v/>
      </c>
      <c r="D401" s="190" t="str">
        <f>IF('Formulario PPGR3'!$G401="","",'Formulario PPGR1'!#REF!)</f>
        <v/>
      </c>
      <c r="E401" s="190" t="str">
        <f>IF('Formulario PPGR3'!$G401="","",'Formulario PPGR1'!#REF!)</f>
        <v/>
      </c>
      <c r="F401" s="190" t="str">
        <f>IF('Formulario PPGR3'!$G401="","",'Formulario PPGR1'!#REF!)</f>
        <v/>
      </c>
      <c r="G401" s="241"/>
      <c r="H401" s="503" t="str">
        <f>IF(Tabla1[[#This Row],[Código_Actividad]]="","",_xlfn.XLOOKUP(Tabla1[[#This Row],[Código_Actividad]],Tabla2[Código],Tabla2[Actividades Programables Presupuestables],"",0))</f>
        <v/>
      </c>
      <c r="I401" s="504" t="str">
        <f>IFERROR(VLOOKUP('Formulario PPGR3'!$G401,'Formulario PPGR2'!$H$9:$V$269,15,FALSE),"")</f>
        <v/>
      </c>
      <c r="J401" s="509"/>
      <c r="K401" s="507" t="str">
        <f>IF(Tabla1[[#This Row],[Insumos]]="","",_xlfn.XLOOKUP(Tabla1[[#This Row],[Insumos]],Tabla10[Insumo],Tabla10[InsumoAbrev],"",0))</f>
        <v/>
      </c>
      <c r="L401" s="508"/>
      <c r="M401" s="505" t="str">
        <f>IF(Tabla1[[#This Row],[Descripción]]="","",_xlfn.XLOOKUP(Tabla1[[#This Row],[Descripción]],Tabla10[Descripción],Tabla10[Unidad de Medida],"",0))</f>
        <v/>
      </c>
      <c r="N401" s="295"/>
      <c r="O401" s="506" t="str">
        <f>IF(Tabla1[[#This Row],[Descripción]]="","",_xlfn.XLOOKUP(Tabla1[[#This Row],[Descripción]],Tabla10[Descripción],Tabla10[Precio Unitario],0))</f>
        <v/>
      </c>
      <c r="P401" s="506" t="str">
        <f>IF(Tabla1[[#This Row],[Cantidad de Insumos]]="","",Tabla1[[#This Row],[Precio Unitario]]*Tabla1[[#This Row],[Cantidad de Insumos]])</f>
        <v/>
      </c>
      <c r="Q401" s="506" t="str">
        <f>IF(Tabla1[[#This Row],[Descripción]]="","",_xlfn.XLOOKUP(Tabla1[[#This Row],[Descripción]],Tabla10[Descripción],Tabla10[CODIGO PRESUPUESTARIO],0))</f>
        <v/>
      </c>
      <c r="R401" s="507"/>
    </row>
    <row r="402" spans="2:18" x14ac:dyDescent="0.3">
      <c r="B402" s="190" t="str">
        <f>IF('Formulario PPGR3'!$G402="","",CONCATENATE('Formulario PPGR3'!$C402,".",'Formulario PPGR3'!$D402,".",'Formulario PPGR3'!$E402,".",'Formulario PPGR3'!$F402))</f>
        <v/>
      </c>
      <c r="C402" s="190" t="str">
        <f>IF('Formulario PPGR3'!$G402="","",'Formulario PPGR1'!#REF!)</f>
        <v/>
      </c>
      <c r="D402" s="190" t="str">
        <f>IF('Formulario PPGR3'!$G402="","",'Formulario PPGR1'!#REF!)</f>
        <v/>
      </c>
      <c r="E402" s="190" t="str">
        <f>IF('Formulario PPGR3'!$G402="","",'Formulario PPGR1'!#REF!)</f>
        <v/>
      </c>
      <c r="F402" s="190" t="str">
        <f>IF('Formulario PPGR3'!$G402="","",'Formulario PPGR1'!#REF!)</f>
        <v/>
      </c>
      <c r="G402" s="241"/>
      <c r="H402" s="503" t="str">
        <f>IF(Tabla1[[#This Row],[Código_Actividad]]="","",_xlfn.XLOOKUP(Tabla1[[#This Row],[Código_Actividad]],Tabla2[Código],Tabla2[Actividades Programables Presupuestables],"",0))</f>
        <v/>
      </c>
      <c r="I402" s="504" t="str">
        <f>IFERROR(VLOOKUP('Formulario PPGR3'!$G402,'Formulario PPGR2'!$H$9:$V$269,15,FALSE),"")</f>
        <v/>
      </c>
      <c r="J402" s="509"/>
      <c r="K402" s="507" t="str">
        <f>IF(Tabla1[[#This Row],[Insumos]]="","",_xlfn.XLOOKUP(Tabla1[[#This Row],[Insumos]],Tabla10[Insumo],Tabla10[InsumoAbrev],"",0))</f>
        <v/>
      </c>
      <c r="L402" s="508"/>
      <c r="M402" s="505" t="str">
        <f>IF(Tabla1[[#This Row],[Descripción]]="","",_xlfn.XLOOKUP(Tabla1[[#This Row],[Descripción]],Tabla10[Descripción],Tabla10[Unidad de Medida],"",0))</f>
        <v/>
      </c>
      <c r="N402" s="295"/>
      <c r="O402" s="506" t="str">
        <f>IF(Tabla1[[#This Row],[Descripción]]="","",_xlfn.XLOOKUP(Tabla1[[#This Row],[Descripción]],Tabla10[Descripción],Tabla10[Precio Unitario],0))</f>
        <v/>
      </c>
      <c r="P402" s="506" t="str">
        <f>IF(Tabla1[[#This Row],[Cantidad de Insumos]]="","",Tabla1[[#This Row],[Precio Unitario]]*Tabla1[[#This Row],[Cantidad de Insumos]])</f>
        <v/>
      </c>
      <c r="Q402" s="506" t="str">
        <f>IF(Tabla1[[#This Row],[Descripción]]="","",_xlfn.XLOOKUP(Tabla1[[#This Row],[Descripción]],Tabla10[Descripción],Tabla10[CODIGO PRESUPUESTARIO],0))</f>
        <v/>
      </c>
      <c r="R402" s="507"/>
    </row>
    <row r="403" spans="2:18" x14ac:dyDescent="0.3">
      <c r="B403" s="190" t="str">
        <f>IF('Formulario PPGR3'!$G403="","",CONCATENATE('Formulario PPGR3'!$C403,".",'Formulario PPGR3'!$D403,".",'Formulario PPGR3'!$E403,".",'Formulario PPGR3'!$F403))</f>
        <v/>
      </c>
      <c r="C403" s="190" t="str">
        <f>IF('Formulario PPGR3'!$G403="","",'Formulario PPGR1'!#REF!)</f>
        <v/>
      </c>
      <c r="D403" s="190" t="str">
        <f>IF('Formulario PPGR3'!$G403="","",'Formulario PPGR1'!#REF!)</f>
        <v/>
      </c>
      <c r="E403" s="190" t="str">
        <f>IF('Formulario PPGR3'!$G403="","",'Formulario PPGR1'!#REF!)</f>
        <v/>
      </c>
      <c r="F403" s="190" t="str">
        <f>IF('Formulario PPGR3'!$G403="","",'Formulario PPGR1'!#REF!)</f>
        <v/>
      </c>
      <c r="G403" s="241"/>
      <c r="H403" s="503" t="str">
        <f>IF(Tabla1[[#This Row],[Código_Actividad]]="","",_xlfn.XLOOKUP(Tabla1[[#This Row],[Código_Actividad]],Tabla2[Código],Tabla2[Actividades Programables Presupuestables],"",0))</f>
        <v/>
      </c>
      <c r="I403" s="504" t="str">
        <f>IFERROR(VLOOKUP('Formulario PPGR3'!$G403,'Formulario PPGR2'!$H$9:$V$269,15,FALSE),"")</f>
        <v/>
      </c>
      <c r="J403" s="509"/>
      <c r="K403" s="507" t="str">
        <f>IF(Tabla1[[#This Row],[Insumos]]="","",_xlfn.XLOOKUP(Tabla1[[#This Row],[Insumos]],Tabla10[Insumo],Tabla10[InsumoAbrev],"",0))</f>
        <v/>
      </c>
      <c r="L403" s="508"/>
      <c r="M403" s="505" t="str">
        <f>IF(Tabla1[[#This Row],[Descripción]]="","",_xlfn.XLOOKUP(Tabla1[[#This Row],[Descripción]],Tabla10[Descripción],Tabla10[Unidad de Medida],"",0))</f>
        <v/>
      </c>
      <c r="N403" s="295"/>
      <c r="O403" s="506" t="str">
        <f>IF(Tabla1[[#This Row],[Descripción]]="","",_xlfn.XLOOKUP(Tabla1[[#This Row],[Descripción]],Tabla10[Descripción],Tabla10[Precio Unitario],0))</f>
        <v/>
      </c>
      <c r="P403" s="506" t="str">
        <f>IF(Tabla1[[#This Row],[Cantidad de Insumos]]="","",Tabla1[[#This Row],[Precio Unitario]]*Tabla1[[#This Row],[Cantidad de Insumos]])</f>
        <v/>
      </c>
      <c r="Q403" s="506" t="str">
        <f>IF(Tabla1[[#This Row],[Descripción]]="","",_xlfn.XLOOKUP(Tabla1[[#This Row],[Descripción]],Tabla10[Descripción],Tabla10[CODIGO PRESUPUESTARIO],0))</f>
        <v/>
      </c>
      <c r="R403" s="507"/>
    </row>
    <row r="404" spans="2:18" x14ac:dyDescent="0.3">
      <c r="B404" s="190" t="str">
        <f>IF('Formulario PPGR3'!$G404="","",CONCATENATE('Formulario PPGR3'!$C404,".",'Formulario PPGR3'!$D404,".",'Formulario PPGR3'!$E404,".",'Formulario PPGR3'!$F404))</f>
        <v/>
      </c>
      <c r="C404" s="190" t="str">
        <f>IF('Formulario PPGR3'!$G404="","",'Formulario PPGR1'!#REF!)</f>
        <v/>
      </c>
      <c r="D404" s="190" t="str">
        <f>IF('Formulario PPGR3'!$G404="","",'Formulario PPGR1'!#REF!)</f>
        <v/>
      </c>
      <c r="E404" s="190" t="str">
        <f>IF('Formulario PPGR3'!$G404="","",'Formulario PPGR1'!#REF!)</f>
        <v/>
      </c>
      <c r="F404" s="190" t="str">
        <f>IF('Formulario PPGR3'!$G404="","",'Formulario PPGR1'!#REF!)</f>
        <v/>
      </c>
      <c r="G404" s="241"/>
      <c r="H404" s="503" t="str">
        <f>IF(Tabla1[[#This Row],[Código_Actividad]]="","",_xlfn.XLOOKUP(Tabla1[[#This Row],[Código_Actividad]],Tabla2[Código],Tabla2[Actividades Programables Presupuestables],"",0))</f>
        <v/>
      </c>
      <c r="I404" s="504" t="str">
        <f>IFERROR(VLOOKUP('Formulario PPGR3'!$G404,'Formulario PPGR2'!$H$9:$V$269,15,FALSE),"")</f>
        <v/>
      </c>
      <c r="J404" s="509"/>
      <c r="K404" s="507" t="str">
        <f>IF(Tabla1[[#This Row],[Insumos]]="","",_xlfn.XLOOKUP(Tabla1[[#This Row],[Insumos]],Tabla10[Insumo],Tabla10[InsumoAbrev],"",0))</f>
        <v/>
      </c>
      <c r="L404" s="508"/>
      <c r="M404" s="505" t="str">
        <f>IF(Tabla1[[#This Row],[Descripción]]="","",_xlfn.XLOOKUP(Tabla1[[#This Row],[Descripción]],Tabla10[Descripción],Tabla10[Unidad de Medida],"",0))</f>
        <v/>
      </c>
      <c r="N404" s="295"/>
      <c r="O404" s="506" t="str">
        <f>IF(Tabla1[[#This Row],[Descripción]]="","",_xlfn.XLOOKUP(Tabla1[[#This Row],[Descripción]],Tabla10[Descripción],Tabla10[Precio Unitario],0))</f>
        <v/>
      </c>
      <c r="P404" s="506" t="str">
        <f>IF(Tabla1[[#This Row],[Cantidad de Insumos]]="","",Tabla1[[#This Row],[Precio Unitario]]*Tabla1[[#This Row],[Cantidad de Insumos]])</f>
        <v/>
      </c>
      <c r="Q404" s="506" t="str">
        <f>IF(Tabla1[[#This Row],[Descripción]]="","",_xlfn.XLOOKUP(Tabla1[[#This Row],[Descripción]],Tabla10[Descripción],Tabla10[CODIGO PRESUPUESTARIO],0))</f>
        <v/>
      </c>
      <c r="R404" s="507"/>
    </row>
    <row r="405" spans="2:18" x14ac:dyDescent="0.3">
      <c r="B405" s="190" t="str">
        <f>IF('Formulario PPGR3'!$G405="","",CONCATENATE('Formulario PPGR3'!$C405,".",'Formulario PPGR3'!$D405,".",'Formulario PPGR3'!$E405,".",'Formulario PPGR3'!$F405))</f>
        <v/>
      </c>
      <c r="C405" s="190" t="str">
        <f>IF('Formulario PPGR3'!$G405="","",'Formulario PPGR1'!#REF!)</f>
        <v/>
      </c>
      <c r="D405" s="190" t="str">
        <f>IF('Formulario PPGR3'!$G405="","",'Formulario PPGR1'!#REF!)</f>
        <v/>
      </c>
      <c r="E405" s="190" t="str">
        <f>IF('Formulario PPGR3'!$G405="","",'Formulario PPGR1'!#REF!)</f>
        <v/>
      </c>
      <c r="F405" s="190" t="str">
        <f>IF('Formulario PPGR3'!$G405="","",'Formulario PPGR1'!#REF!)</f>
        <v/>
      </c>
      <c r="G405" s="241"/>
      <c r="H405" s="503" t="str">
        <f>IF(Tabla1[[#This Row],[Código_Actividad]]="","",_xlfn.XLOOKUP(Tabla1[[#This Row],[Código_Actividad]],Tabla2[Código],Tabla2[Actividades Programables Presupuestables],"",0))</f>
        <v/>
      </c>
      <c r="I405" s="504" t="str">
        <f>IFERROR(VLOOKUP('Formulario PPGR3'!$G405,'Formulario PPGR2'!$H$9:$V$269,15,FALSE),"")</f>
        <v/>
      </c>
      <c r="J405" s="509"/>
      <c r="K405" s="507" t="str">
        <f>IF(Tabla1[[#This Row],[Insumos]]="","",_xlfn.XLOOKUP(Tabla1[[#This Row],[Insumos]],Tabla10[Insumo],Tabla10[InsumoAbrev],"",0))</f>
        <v/>
      </c>
      <c r="L405" s="508"/>
      <c r="M405" s="505" t="str">
        <f>IF(Tabla1[[#This Row],[Descripción]]="","",_xlfn.XLOOKUP(Tabla1[[#This Row],[Descripción]],Tabla10[Descripción],Tabla10[Unidad de Medida],"",0))</f>
        <v/>
      </c>
      <c r="N405" s="295"/>
      <c r="O405" s="506" t="str">
        <f>IF(Tabla1[[#This Row],[Descripción]]="","",_xlfn.XLOOKUP(Tabla1[[#This Row],[Descripción]],Tabla10[Descripción],Tabla10[Precio Unitario],0))</f>
        <v/>
      </c>
      <c r="P405" s="506" t="str">
        <f>IF(Tabla1[[#This Row],[Cantidad de Insumos]]="","",Tabla1[[#This Row],[Precio Unitario]]*Tabla1[[#This Row],[Cantidad de Insumos]])</f>
        <v/>
      </c>
      <c r="Q405" s="506" t="str">
        <f>IF(Tabla1[[#This Row],[Descripción]]="","",_xlfn.XLOOKUP(Tabla1[[#This Row],[Descripción]],Tabla10[Descripción],Tabla10[CODIGO PRESUPUESTARIO],0))</f>
        <v/>
      </c>
      <c r="R405" s="507"/>
    </row>
    <row r="406" spans="2:18" x14ac:dyDescent="0.3">
      <c r="B406" s="190" t="str">
        <f>IF('Formulario PPGR3'!$G406="","",CONCATENATE('Formulario PPGR3'!$C406,".",'Formulario PPGR3'!$D406,".",'Formulario PPGR3'!$E406,".",'Formulario PPGR3'!$F406))</f>
        <v/>
      </c>
      <c r="C406" s="190" t="str">
        <f>IF('Formulario PPGR3'!$G406="","",'Formulario PPGR1'!#REF!)</f>
        <v/>
      </c>
      <c r="D406" s="190" t="str">
        <f>IF('Formulario PPGR3'!$G406="","",'Formulario PPGR1'!#REF!)</f>
        <v/>
      </c>
      <c r="E406" s="190" t="str">
        <f>IF('Formulario PPGR3'!$G406="","",'Formulario PPGR1'!#REF!)</f>
        <v/>
      </c>
      <c r="F406" s="190" t="str">
        <f>IF('Formulario PPGR3'!$G406="","",'Formulario PPGR1'!#REF!)</f>
        <v/>
      </c>
      <c r="G406" s="241"/>
      <c r="H406" s="503" t="str">
        <f>IF(Tabla1[[#This Row],[Código_Actividad]]="","",_xlfn.XLOOKUP(Tabla1[[#This Row],[Código_Actividad]],Tabla2[Código],Tabla2[Actividades Programables Presupuestables],"",0))</f>
        <v/>
      </c>
      <c r="I406" s="504" t="str">
        <f>IFERROR(VLOOKUP('Formulario PPGR3'!$G406,'Formulario PPGR2'!$H$9:$V$269,15,FALSE),"")</f>
        <v/>
      </c>
      <c r="J406" s="509"/>
      <c r="K406" s="507" t="str">
        <f>IF(Tabla1[[#This Row],[Insumos]]="","",_xlfn.XLOOKUP(Tabla1[[#This Row],[Insumos]],Tabla10[Insumo],Tabla10[InsumoAbrev],"",0))</f>
        <v/>
      </c>
      <c r="L406" s="508"/>
      <c r="M406" s="505" t="str">
        <f>IF(Tabla1[[#This Row],[Descripción]]="","",_xlfn.XLOOKUP(Tabla1[[#This Row],[Descripción]],Tabla10[Descripción],Tabla10[Unidad de Medida],"",0))</f>
        <v/>
      </c>
      <c r="N406" s="295"/>
      <c r="O406" s="506" t="str">
        <f>IF(Tabla1[[#This Row],[Descripción]]="","",_xlfn.XLOOKUP(Tabla1[[#This Row],[Descripción]],Tabla10[Descripción],Tabla10[Precio Unitario],0))</f>
        <v/>
      </c>
      <c r="P406" s="506" t="str">
        <f>IF(Tabla1[[#This Row],[Cantidad de Insumos]]="","",Tabla1[[#This Row],[Precio Unitario]]*Tabla1[[#This Row],[Cantidad de Insumos]])</f>
        <v/>
      </c>
      <c r="Q406" s="506" t="str">
        <f>IF(Tabla1[[#This Row],[Descripción]]="","",_xlfn.XLOOKUP(Tabla1[[#This Row],[Descripción]],Tabla10[Descripción],Tabla10[CODIGO PRESUPUESTARIO],0))</f>
        <v/>
      </c>
      <c r="R406" s="507"/>
    </row>
    <row r="407" spans="2:18" x14ac:dyDescent="0.3">
      <c r="B407" s="190" t="str">
        <f>IF('Formulario PPGR3'!$G407="","",CONCATENATE('Formulario PPGR3'!$C407,".",'Formulario PPGR3'!$D407,".",'Formulario PPGR3'!$E407,".",'Formulario PPGR3'!$F407))</f>
        <v/>
      </c>
      <c r="C407" s="190" t="str">
        <f>IF('Formulario PPGR3'!$G407="","",'Formulario PPGR1'!#REF!)</f>
        <v/>
      </c>
      <c r="D407" s="190" t="str">
        <f>IF('Formulario PPGR3'!$G407="","",'Formulario PPGR1'!#REF!)</f>
        <v/>
      </c>
      <c r="E407" s="190" t="str">
        <f>IF('Formulario PPGR3'!$G407="","",'Formulario PPGR1'!#REF!)</f>
        <v/>
      </c>
      <c r="F407" s="190" t="str">
        <f>IF('Formulario PPGR3'!$G407="","",'Formulario PPGR1'!#REF!)</f>
        <v/>
      </c>
      <c r="G407" s="241"/>
      <c r="H407" s="503" t="str">
        <f>IF(Tabla1[[#This Row],[Código_Actividad]]="","",_xlfn.XLOOKUP(Tabla1[[#This Row],[Código_Actividad]],Tabla2[Código],Tabla2[Actividades Programables Presupuestables],"",0))</f>
        <v/>
      </c>
      <c r="I407" s="504" t="str">
        <f>IFERROR(VLOOKUP('Formulario PPGR3'!$G407,'Formulario PPGR2'!$H$9:$V$269,15,FALSE),"")</f>
        <v/>
      </c>
      <c r="J407" s="509"/>
      <c r="K407" s="507" t="str">
        <f>IF(Tabla1[[#This Row],[Insumos]]="","",_xlfn.XLOOKUP(Tabla1[[#This Row],[Insumos]],Tabla10[Insumo],Tabla10[InsumoAbrev],"",0))</f>
        <v/>
      </c>
      <c r="L407" s="508"/>
      <c r="M407" s="505" t="str">
        <f>IF(Tabla1[[#This Row],[Descripción]]="","",_xlfn.XLOOKUP(Tabla1[[#This Row],[Descripción]],Tabla10[Descripción],Tabla10[Unidad de Medida],"",0))</f>
        <v/>
      </c>
      <c r="N407" s="295"/>
      <c r="O407" s="506" t="str">
        <f>IF(Tabla1[[#This Row],[Descripción]]="","",_xlfn.XLOOKUP(Tabla1[[#This Row],[Descripción]],Tabla10[Descripción],Tabla10[Precio Unitario],0))</f>
        <v/>
      </c>
      <c r="P407" s="506" t="str">
        <f>IF(Tabla1[[#This Row],[Cantidad de Insumos]]="","",Tabla1[[#This Row],[Precio Unitario]]*Tabla1[[#This Row],[Cantidad de Insumos]])</f>
        <v/>
      </c>
      <c r="Q407" s="506" t="str">
        <f>IF(Tabla1[[#This Row],[Descripción]]="","",_xlfn.XLOOKUP(Tabla1[[#This Row],[Descripción]],Tabla10[Descripción],Tabla10[CODIGO PRESUPUESTARIO],0))</f>
        <v/>
      </c>
      <c r="R407" s="507"/>
    </row>
    <row r="408" spans="2:18" x14ac:dyDescent="0.3">
      <c r="B408" s="190" t="str">
        <f>IF('Formulario PPGR3'!$G408="","",CONCATENATE('Formulario PPGR3'!$C408,".",'Formulario PPGR3'!$D408,".",'Formulario PPGR3'!$E408,".",'Formulario PPGR3'!$F408))</f>
        <v/>
      </c>
      <c r="C408" s="190" t="str">
        <f>IF('Formulario PPGR3'!$G408="","",'Formulario PPGR1'!#REF!)</f>
        <v/>
      </c>
      <c r="D408" s="190" t="str">
        <f>IF('Formulario PPGR3'!$G408="","",'Formulario PPGR1'!#REF!)</f>
        <v/>
      </c>
      <c r="E408" s="190" t="str">
        <f>IF('Formulario PPGR3'!$G408="","",'Formulario PPGR1'!#REF!)</f>
        <v/>
      </c>
      <c r="F408" s="190" t="str">
        <f>IF('Formulario PPGR3'!$G408="","",'Formulario PPGR1'!#REF!)</f>
        <v/>
      </c>
      <c r="G408" s="241"/>
      <c r="H408" s="503" t="str">
        <f>IF(Tabla1[[#This Row],[Código_Actividad]]="","",_xlfn.XLOOKUP(Tabla1[[#This Row],[Código_Actividad]],Tabla2[Código],Tabla2[Actividades Programables Presupuestables],"",0))</f>
        <v/>
      </c>
      <c r="I408" s="504" t="str">
        <f>IFERROR(VLOOKUP('Formulario PPGR3'!$G408,'Formulario PPGR2'!$H$9:$V$269,15,FALSE),"")</f>
        <v/>
      </c>
      <c r="J408" s="509"/>
      <c r="K408" s="507" t="str">
        <f>IF(Tabla1[[#This Row],[Insumos]]="","",_xlfn.XLOOKUP(Tabla1[[#This Row],[Insumos]],Tabla10[Insumo],Tabla10[InsumoAbrev],"",0))</f>
        <v/>
      </c>
      <c r="L408" s="508"/>
      <c r="M408" s="505" t="str">
        <f>IF(Tabla1[[#This Row],[Descripción]]="","",_xlfn.XLOOKUP(Tabla1[[#This Row],[Descripción]],Tabla10[Descripción],Tabla10[Unidad de Medida],"",0))</f>
        <v/>
      </c>
      <c r="N408" s="295"/>
      <c r="O408" s="506" t="str">
        <f>IF(Tabla1[[#This Row],[Descripción]]="","",_xlfn.XLOOKUP(Tabla1[[#This Row],[Descripción]],Tabla10[Descripción],Tabla10[Precio Unitario],0))</f>
        <v/>
      </c>
      <c r="P408" s="506" t="str">
        <f>IF(Tabla1[[#This Row],[Cantidad de Insumos]]="","",Tabla1[[#This Row],[Precio Unitario]]*Tabla1[[#This Row],[Cantidad de Insumos]])</f>
        <v/>
      </c>
      <c r="Q408" s="506" t="str">
        <f>IF(Tabla1[[#This Row],[Descripción]]="","",_xlfn.XLOOKUP(Tabla1[[#This Row],[Descripción]],Tabla10[Descripción],Tabla10[CODIGO PRESUPUESTARIO],0))</f>
        <v/>
      </c>
      <c r="R408" s="507"/>
    </row>
    <row r="409" spans="2:18" x14ac:dyDescent="0.3">
      <c r="B409" s="190" t="str">
        <f>IF('Formulario PPGR3'!$G409="","",CONCATENATE('Formulario PPGR3'!$C409,".",'Formulario PPGR3'!$D409,".",'Formulario PPGR3'!$E409,".",'Formulario PPGR3'!$F409))</f>
        <v/>
      </c>
      <c r="C409" s="190" t="str">
        <f>IF('Formulario PPGR3'!$G409="","",'Formulario PPGR1'!#REF!)</f>
        <v/>
      </c>
      <c r="D409" s="190" t="str">
        <f>IF('Formulario PPGR3'!$G409="","",'Formulario PPGR1'!#REF!)</f>
        <v/>
      </c>
      <c r="E409" s="190" t="str">
        <f>IF('Formulario PPGR3'!$G409="","",'Formulario PPGR1'!#REF!)</f>
        <v/>
      </c>
      <c r="F409" s="190" t="str">
        <f>IF('Formulario PPGR3'!$G409="","",'Formulario PPGR1'!#REF!)</f>
        <v/>
      </c>
      <c r="G409" s="241"/>
      <c r="H409" s="503" t="str">
        <f>IF(Tabla1[[#This Row],[Código_Actividad]]="","",_xlfn.XLOOKUP(Tabla1[[#This Row],[Código_Actividad]],Tabla2[Código],Tabla2[Actividades Programables Presupuestables],"",0))</f>
        <v/>
      </c>
      <c r="I409" s="504" t="str">
        <f>IFERROR(VLOOKUP('Formulario PPGR3'!$G409,'Formulario PPGR2'!$H$9:$V$269,15,FALSE),"")</f>
        <v/>
      </c>
      <c r="J409" s="509"/>
      <c r="K409" s="507" t="str">
        <f>IF(Tabla1[[#This Row],[Insumos]]="","",_xlfn.XLOOKUP(Tabla1[[#This Row],[Insumos]],Tabla10[Insumo],Tabla10[InsumoAbrev],"",0))</f>
        <v/>
      </c>
      <c r="L409" s="508"/>
      <c r="M409" s="505" t="str">
        <f>IF(Tabla1[[#This Row],[Descripción]]="","",_xlfn.XLOOKUP(Tabla1[[#This Row],[Descripción]],Tabla10[Descripción],Tabla10[Unidad de Medida],"",0))</f>
        <v/>
      </c>
      <c r="N409" s="295"/>
      <c r="O409" s="506" t="str">
        <f>IF(Tabla1[[#This Row],[Descripción]]="","",_xlfn.XLOOKUP(Tabla1[[#This Row],[Descripción]],Tabla10[Descripción],Tabla10[Precio Unitario],0))</f>
        <v/>
      </c>
      <c r="P409" s="506" t="str">
        <f>IF(Tabla1[[#This Row],[Cantidad de Insumos]]="","",Tabla1[[#This Row],[Precio Unitario]]*Tabla1[[#This Row],[Cantidad de Insumos]])</f>
        <v/>
      </c>
      <c r="Q409" s="506" t="str">
        <f>IF(Tabla1[[#This Row],[Descripción]]="","",_xlfn.XLOOKUP(Tabla1[[#This Row],[Descripción]],Tabla10[Descripción],Tabla10[CODIGO PRESUPUESTARIO],0))</f>
        <v/>
      </c>
      <c r="R409" s="507"/>
    </row>
    <row r="410" spans="2:18" x14ac:dyDescent="0.3">
      <c r="B410" s="190" t="str">
        <f>IF('Formulario PPGR3'!$G410="","",CONCATENATE('Formulario PPGR3'!$C410,".",'Formulario PPGR3'!$D410,".",'Formulario PPGR3'!$E410,".",'Formulario PPGR3'!$F410))</f>
        <v/>
      </c>
      <c r="C410" s="190" t="str">
        <f>IF('Formulario PPGR3'!$G410="","",'Formulario PPGR1'!#REF!)</f>
        <v/>
      </c>
      <c r="D410" s="190" t="str">
        <f>IF('Formulario PPGR3'!$G410="","",'Formulario PPGR1'!#REF!)</f>
        <v/>
      </c>
      <c r="E410" s="190" t="str">
        <f>IF('Formulario PPGR3'!$G410="","",'Formulario PPGR1'!#REF!)</f>
        <v/>
      </c>
      <c r="F410" s="190" t="str">
        <f>IF('Formulario PPGR3'!$G410="","",'Formulario PPGR1'!#REF!)</f>
        <v/>
      </c>
      <c r="G410" s="241"/>
      <c r="H410" s="503" t="str">
        <f>IF(Tabla1[[#This Row],[Código_Actividad]]="","",_xlfn.XLOOKUP(Tabla1[[#This Row],[Código_Actividad]],Tabla2[Código],Tabla2[Actividades Programables Presupuestables],"",0))</f>
        <v/>
      </c>
      <c r="I410" s="504" t="str">
        <f>IFERROR(VLOOKUP('Formulario PPGR3'!$G410,'Formulario PPGR2'!$H$9:$V$269,15,FALSE),"")</f>
        <v/>
      </c>
      <c r="J410" s="509"/>
      <c r="K410" s="507" t="str">
        <f>IF(Tabla1[[#This Row],[Insumos]]="","",_xlfn.XLOOKUP(Tabla1[[#This Row],[Insumos]],Tabla10[Insumo],Tabla10[InsumoAbrev],"",0))</f>
        <v/>
      </c>
      <c r="L410" s="508"/>
      <c r="M410" s="505" t="str">
        <f>IF(Tabla1[[#This Row],[Descripción]]="","",_xlfn.XLOOKUP(Tabla1[[#This Row],[Descripción]],Tabla10[Descripción],Tabla10[Unidad de Medida],"",0))</f>
        <v/>
      </c>
      <c r="N410" s="295"/>
      <c r="O410" s="506" t="str">
        <f>IF(Tabla1[[#This Row],[Descripción]]="","",_xlfn.XLOOKUP(Tabla1[[#This Row],[Descripción]],Tabla10[Descripción],Tabla10[Precio Unitario],0))</f>
        <v/>
      </c>
      <c r="P410" s="506" t="str">
        <f>IF(Tabla1[[#This Row],[Cantidad de Insumos]]="","",Tabla1[[#This Row],[Precio Unitario]]*Tabla1[[#This Row],[Cantidad de Insumos]])</f>
        <v/>
      </c>
      <c r="Q410" s="506" t="str">
        <f>IF(Tabla1[[#This Row],[Descripción]]="","",_xlfn.XLOOKUP(Tabla1[[#This Row],[Descripción]],Tabla10[Descripción],Tabla10[CODIGO PRESUPUESTARIO],0))</f>
        <v/>
      </c>
      <c r="R410" s="507"/>
    </row>
    <row r="411" spans="2:18" x14ac:dyDescent="0.3">
      <c r="B411" s="190" t="str">
        <f>IF('Formulario PPGR3'!$G411="","",CONCATENATE('Formulario PPGR3'!$C411,".",'Formulario PPGR3'!$D411,".",'Formulario PPGR3'!$E411,".",'Formulario PPGR3'!$F411))</f>
        <v/>
      </c>
      <c r="C411" s="190" t="str">
        <f>IF('Formulario PPGR3'!$G411="","",'Formulario PPGR1'!#REF!)</f>
        <v/>
      </c>
      <c r="D411" s="190" t="str">
        <f>IF('Formulario PPGR3'!$G411="","",'Formulario PPGR1'!#REF!)</f>
        <v/>
      </c>
      <c r="E411" s="190" t="str">
        <f>IF('Formulario PPGR3'!$G411="","",'Formulario PPGR1'!#REF!)</f>
        <v/>
      </c>
      <c r="F411" s="190" t="str">
        <f>IF('Formulario PPGR3'!$G411="","",'Formulario PPGR1'!#REF!)</f>
        <v/>
      </c>
      <c r="G411" s="241"/>
      <c r="H411" s="503" t="str">
        <f>IF(Tabla1[[#This Row],[Código_Actividad]]="","",_xlfn.XLOOKUP(Tabla1[[#This Row],[Código_Actividad]],Tabla2[Código],Tabla2[Actividades Programables Presupuestables],"",0))</f>
        <v/>
      </c>
      <c r="I411" s="504" t="str">
        <f>IFERROR(VLOOKUP('Formulario PPGR3'!$G411,'Formulario PPGR2'!$H$9:$V$269,15,FALSE),"")</f>
        <v/>
      </c>
      <c r="J411" s="509"/>
      <c r="K411" s="507" t="str">
        <f>IF(Tabla1[[#This Row],[Insumos]]="","",_xlfn.XLOOKUP(Tabla1[[#This Row],[Insumos]],Tabla10[Insumo],Tabla10[InsumoAbrev],"",0))</f>
        <v/>
      </c>
      <c r="L411" s="508"/>
      <c r="M411" s="505" t="str">
        <f>IF(Tabla1[[#This Row],[Descripción]]="","",_xlfn.XLOOKUP(Tabla1[[#This Row],[Descripción]],Tabla10[Descripción],Tabla10[Unidad de Medida],"",0))</f>
        <v/>
      </c>
      <c r="N411" s="295"/>
      <c r="O411" s="506" t="str">
        <f>IF(Tabla1[[#This Row],[Descripción]]="","",_xlfn.XLOOKUP(Tabla1[[#This Row],[Descripción]],Tabla10[Descripción],Tabla10[Precio Unitario],0))</f>
        <v/>
      </c>
      <c r="P411" s="506" t="str">
        <f>IF(Tabla1[[#This Row],[Cantidad de Insumos]]="","",Tabla1[[#This Row],[Precio Unitario]]*Tabla1[[#This Row],[Cantidad de Insumos]])</f>
        <v/>
      </c>
      <c r="Q411" s="506" t="str">
        <f>IF(Tabla1[[#This Row],[Descripción]]="","",_xlfn.XLOOKUP(Tabla1[[#This Row],[Descripción]],Tabla10[Descripción],Tabla10[CODIGO PRESUPUESTARIO],0))</f>
        <v/>
      </c>
      <c r="R411" s="507"/>
    </row>
    <row r="412" spans="2:18" x14ac:dyDescent="0.3">
      <c r="B412" s="190" t="str">
        <f>IF('Formulario PPGR3'!$G412="","",CONCATENATE('Formulario PPGR3'!$C412,".",'Formulario PPGR3'!$D412,".",'Formulario PPGR3'!$E412,".",'Formulario PPGR3'!$F412))</f>
        <v/>
      </c>
      <c r="C412" s="190" t="str">
        <f>IF('Formulario PPGR3'!$G412="","",'Formulario PPGR1'!#REF!)</f>
        <v/>
      </c>
      <c r="D412" s="190" t="str">
        <f>IF('Formulario PPGR3'!$G412="","",'Formulario PPGR1'!#REF!)</f>
        <v/>
      </c>
      <c r="E412" s="190" t="str">
        <f>IF('Formulario PPGR3'!$G412="","",'Formulario PPGR1'!#REF!)</f>
        <v/>
      </c>
      <c r="F412" s="190" t="str">
        <f>IF('Formulario PPGR3'!$G412="","",'Formulario PPGR1'!#REF!)</f>
        <v/>
      </c>
      <c r="G412" s="241"/>
      <c r="H412" s="503" t="str">
        <f>IF(Tabla1[[#This Row],[Código_Actividad]]="","",_xlfn.XLOOKUP(Tabla1[[#This Row],[Código_Actividad]],Tabla2[Código],Tabla2[Actividades Programables Presupuestables],"",0))</f>
        <v/>
      </c>
      <c r="I412" s="504" t="str">
        <f>IFERROR(VLOOKUP('Formulario PPGR3'!$G412,'Formulario PPGR2'!$H$9:$V$269,15,FALSE),"")</f>
        <v/>
      </c>
      <c r="J412" s="509"/>
      <c r="K412" s="507" t="str">
        <f>IF(Tabla1[[#This Row],[Insumos]]="","",_xlfn.XLOOKUP(Tabla1[[#This Row],[Insumos]],Tabla10[Insumo],Tabla10[InsumoAbrev],"",0))</f>
        <v/>
      </c>
      <c r="L412" s="508"/>
      <c r="M412" s="505" t="str">
        <f>IF(Tabla1[[#This Row],[Descripción]]="","",_xlfn.XLOOKUP(Tabla1[[#This Row],[Descripción]],Tabla10[Descripción],Tabla10[Unidad de Medida],"",0))</f>
        <v/>
      </c>
      <c r="N412" s="295"/>
      <c r="O412" s="506" t="str">
        <f>IF(Tabla1[[#This Row],[Descripción]]="","",_xlfn.XLOOKUP(Tabla1[[#This Row],[Descripción]],Tabla10[Descripción],Tabla10[Precio Unitario],0))</f>
        <v/>
      </c>
      <c r="P412" s="506" t="str">
        <f>IF(Tabla1[[#This Row],[Cantidad de Insumos]]="","",Tabla1[[#This Row],[Precio Unitario]]*Tabla1[[#This Row],[Cantidad de Insumos]])</f>
        <v/>
      </c>
      <c r="Q412" s="506" t="str">
        <f>IF(Tabla1[[#This Row],[Descripción]]="","",_xlfn.XLOOKUP(Tabla1[[#This Row],[Descripción]],Tabla10[Descripción],Tabla10[CODIGO PRESUPUESTARIO],0))</f>
        <v/>
      </c>
      <c r="R412" s="507"/>
    </row>
    <row r="413" spans="2:18" x14ac:dyDescent="0.3">
      <c r="B413" s="190" t="str">
        <f>IF('Formulario PPGR3'!$G413="","",CONCATENATE('Formulario PPGR3'!$C413,".",'Formulario PPGR3'!$D413,".",'Formulario PPGR3'!$E413,".",'Formulario PPGR3'!$F413))</f>
        <v/>
      </c>
      <c r="C413" s="190" t="str">
        <f>IF('Formulario PPGR3'!$G413="","",'Formulario PPGR1'!#REF!)</f>
        <v/>
      </c>
      <c r="D413" s="190" t="str">
        <f>IF('Formulario PPGR3'!$G413="","",'Formulario PPGR1'!#REF!)</f>
        <v/>
      </c>
      <c r="E413" s="190" t="str">
        <f>IF('Formulario PPGR3'!$G413="","",'Formulario PPGR1'!#REF!)</f>
        <v/>
      </c>
      <c r="F413" s="190" t="str">
        <f>IF('Formulario PPGR3'!$G413="","",'Formulario PPGR1'!#REF!)</f>
        <v/>
      </c>
      <c r="G413" s="241"/>
      <c r="H413" s="503" t="str">
        <f>IF(Tabla1[[#This Row],[Código_Actividad]]="","",_xlfn.XLOOKUP(Tabla1[[#This Row],[Código_Actividad]],Tabla2[Código],Tabla2[Actividades Programables Presupuestables],"",0))</f>
        <v/>
      </c>
      <c r="I413" s="504" t="str">
        <f>IFERROR(VLOOKUP('Formulario PPGR3'!$G413,'Formulario PPGR2'!$H$9:$V$269,15,FALSE),"")</f>
        <v/>
      </c>
      <c r="J413" s="509"/>
      <c r="K413" s="507" t="str">
        <f>IF(Tabla1[[#This Row],[Insumos]]="","",_xlfn.XLOOKUP(Tabla1[[#This Row],[Insumos]],Tabla10[Insumo],Tabla10[InsumoAbrev],"",0))</f>
        <v/>
      </c>
      <c r="L413" s="508"/>
      <c r="M413" s="505" t="str">
        <f>IF(Tabla1[[#This Row],[Descripción]]="","",_xlfn.XLOOKUP(Tabla1[[#This Row],[Descripción]],Tabla10[Descripción],Tabla10[Unidad de Medida],"",0))</f>
        <v/>
      </c>
      <c r="N413" s="295"/>
      <c r="O413" s="506" t="str">
        <f>IF(Tabla1[[#This Row],[Descripción]]="","",_xlfn.XLOOKUP(Tabla1[[#This Row],[Descripción]],Tabla10[Descripción],Tabla10[Precio Unitario],0))</f>
        <v/>
      </c>
      <c r="P413" s="506" t="str">
        <f>IF(Tabla1[[#This Row],[Cantidad de Insumos]]="","",Tabla1[[#This Row],[Precio Unitario]]*Tabla1[[#This Row],[Cantidad de Insumos]])</f>
        <v/>
      </c>
      <c r="Q413" s="506" t="str">
        <f>IF(Tabla1[[#This Row],[Descripción]]="","",_xlfn.XLOOKUP(Tabla1[[#This Row],[Descripción]],Tabla10[Descripción],Tabla10[CODIGO PRESUPUESTARIO],0))</f>
        <v/>
      </c>
      <c r="R413" s="507"/>
    </row>
    <row r="414" spans="2:18" x14ac:dyDescent="0.3">
      <c r="B414" s="190" t="str">
        <f>IF('Formulario PPGR3'!$G414="","",CONCATENATE('Formulario PPGR3'!$C414,".",'Formulario PPGR3'!$D414,".",'Formulario PPGR3'!$E414,".",'Formulario PPGR3'!$F414))</f>
        <v/>
      </c>
      <c r="C414" s="190" t="str">
        <f>IF('Formulario PPGR3'!$G414="","",'Formulario PPGR1'!#REF!)</f>
        <v/>
      </c>
      <c r="D414" s="190" t="str">
        <f>IF('Formulario PPGR3'!$G414="","",'Formulario PPGR1'!#REF!)</f>
        <v/>
      </c>
      <c r="E414" s="190" t="str">
        <f>IF('Formulario PPGR3'!$G414="","",'Formulario PPGR1'!#REF!)</f>
        <v/>
      </c>
      <c r="F414" s="190" t="str">
        <f>IF('Formulario PPGR3'!$G414="","",'Formulario PPGR1'!#REF!)</f>
        <v/>
      </c>
      <c r="G414" s="241"/>
      <c r="H414" s="503" t="str">
        <f>IF(Tabla1[[#This Row],[Código_Actividad]]="","",_xlfn.XLOOKUP(Tabla1[[#This Row],[Código_Actividad]],Tabla2[Código],Tabla2[Actividades Programables Presupuestables],"",0))</f>
        <v/>
      </c>
      <c r="I414" s="504" t="str">
        <f>IFERROR(VLOOKUP('Formulario PPGR3'!$G414,'Formulario PPGR2'!$H$9:$V$269,15,FALSE),"")</f>
        <v/>
      </c>
      <c r="J414" s="509"/>
      <c r="K414" s="507" t="str">
        <f>IF(Tabla1[[#This Row],[Insumos]]="","",_xlfn.XLOOKUP(Tabla1[[#This Row],[Insumos]],Tabla10[Insumo],Tabla10[InsumoAbrev],"",0))</f>
        <v/>
      </c>
      <c r="L414" s="508"/>
      <c r="M414" s="505" t="str">
        <f>IF(Tabla1[[#This Row],[Descripción]]="","",_xlfn.XLOOKUP(Tabla1[[#This Row],[Descripción]],Tabla10[Descripción],Tabla10[Unidad de Medida],"",0))</f>
        <v/>
      </c>
      <c r="N414" s="295"/>
      <c r="O414" s="506" t="str">
        <f>IF(Tabla1[[#This Row],[Descripción]]="","",_xlfn.XLOOKUP(Tabla1[[#This Row],[Descripción]],Tabla10[Descripción],Tabla10[Precio Unitario],0))</f>
        <v/>
      </c>
      <c r="P414" s="506" t="str">
        <f>IF(Tabla1[[#This Row],[Cantidad de Insumos]]="","",Tabla1[[#This Row],[Precio Unitario]]*Tabla1[[#This Row],[Cantidad de Insumos]])</f>
        <v/>
      </c>
      <c r="Q414" s="506" t="str">
        <f>IF(Tabla1[[#This Row],[Descripción]]="","",_xlfn.XLOOKUP(Tabla1[[#This Row],[Descripción]],Tabla10[Descripción],Tabla10[CODIGO PRESUPUESTARIO],0))</f>
        <v/>
      </c>
      <c r="R414" s="507"/>
    </row>
    <row r="415" spans="2:18" x14ac:dyDescent="0.3">
      <c r="B415" s="190" t="str">
        <f>IF('Formulario PPGR3'!$G415="","",CONCATENATE('Formulario PPGR3'!$C415,".",'Formulario PPGR3'!$D415,".",'Formulario PPGR3'!$E415,".",'Formulario PPGR3'!$F415))</f>
        <v/>
      </c>
      <c r="C415" s="190" t="str">
        <f>IF('Formulario PPGR3'!$G415="","",'Formulario PPGR1'!#REF!)</f>
        <v/>
      </c>
      <c r="D415" s="190" t="str">
        <f>IF('Formulario PPGR3'!$G415="","",'Formulario PPGR1'!#REF!)</f>
        <v/>
      </c>
      <c r="E415" s="190" t="str">
        <f>IF('Formulario PPGR3'!$G415="","",'Formulario PPGR1'!#REF!)</f>
        <v/>
      </c>
      <c r="F415" s="190" t="str">
        <f>IF('Formulario PPGR3'!$G415="","",'Formulario PPGR1'!#REF!)</f>
        <v/>
      </c>
      <c r="G415" s="241"/>
      <c r="H415" s="503" t="str">
        <f>IF(Tabla1[[#This Row],[Código_Actividad]]="","",_xlfn.XLOOKUP(Tabla1[[#This Row],[Código_Actividad]],Tabla2[Código],Tabla2[Actividades Programables Presupuestables],"",0))</f>
        <v/>
      </c>
      <c r="I415" s="504" t="str">
        <f>IFERROR(VLOOKUP('Formulario PPGR3'!$G415,'Formulario PPGR2'!$H$9:$V$269,15,FALSE),"")</f>
        <v/>
      </c>
      <c r="J415" s="509"/>
      <c r="K415" s="507" t="str">
        <f>IF(Tabla1[[#This Row],[Insumos]]="","",_xlfn.XLOOKUP(Tabla1[[#This Row],[Insumos]],Tabla10[Insumo],Tabla10[InsumoAbrev],"",0))</f>
        <v/>
      </c>
      <c r="L415" s="508"/>
      <c r="M415" s="505" t="str">
        <f>IF(Tabla1[[#This Row],[Descripción]]="","",_xlfn.XLOOKUP(Tabla1[[#This Row],[Descripción]],Tabla10[Descripción],Tabla10[Unidad de Medida],"",0))</f>
        <v/>
      </c>
      <c r="N415" s="295"/>
      <c r="O415" s="506" t="str">
        <f>IF(Tabla1[[#This Row],[Descripción]]="","",_xlfn.XLOOKUP(Tabla1[[#This Row],[Descripción]],Tabla10[Descripción],Tabla10[Precio Unitario],0))</f>
        <v/>
      </c>
      <c r="P415" s="506" t="str">
        <f>IF(Tabla1[[#This Row],[Cantidad de Insumos]]="","",Tabla1[[#This Row],[Precio Unitario]]*Tabla1[[#This Row],[Cantidad de Insumos]])</f>
        <v/>
      </c>
      <c r="Q415" s="506" t="str">
        <f>IF(Tabla1[[#This Row],[Descripción]]="","",_xlfn.XLOOKUP(Tabla1[[#This Row],[Descripción]],Tabla10[Descripción],Tabla10[CODIGO PRESUPUESTARIO],0))</f>
        <v/>
      </c>
      <c r="R415" s="507"/>
    </row>
    <row r="416" spans="2:18" x14ac:dyDescent="0.3">
      <c r="B416" s="190" t="str">
        <f>IF('Formulario PPGR3'!$G416="","",CONCATENATE('Formulario PPGR3'!$C416,".",'Formulario PPGR3'!$D416,".",'Formulario PPGR3'!$E416,".",'Formulario PPGR3'!$F416))</f>
        <v/>
      </c>
      <c r="C416" s="190" t="str">
        <f>IF('Formulario PPGR3'!$G416="","",'Formulario PPGR1'!#REF!)</f>
        <v/>
      </c>
      <c r="D416" s="190" t="str">
        <f>IF('Formulario PPGR3'!$G416="","",'Formulario PPGR1'!#REF!)</f>
        <v/>
      </c>
      <c r="E416" s="190" t="str">
        <f>IF('Formulario PPGR3'!$G416="","",'Formulario PPGR1'!#REF!)</f>
        <v/>
      </c>
      <c r="F416" s="190" t="str">
        <f>IF('Formulario PPGR3'!$G416="","",'Formulario PPGR1'!#REF!)</f>
        <v/>
      </c>
      <c r="G416" s="241"/>
      <c r="H416" s="503" t="str">
        <f>IF(Tabla1[[#This Row],[Código_Actividad]]="","",_xlfn.XLOOKUP(Tabla1[[#This Row],[Código_Actividad]],Tabla2[Código],Tabla2[Actividades Programables Presupuestables],"",0))</f>
        <v/>
      </c>
      <c r="I416" s="504" t="str">
        <f>IFERROR(VLOOKUP('Formulario PPGR3'!$G416,'Formulario PPGR2'!$H$9:$V$269,15,FALSE),"")</f>
        <v/>
      </c>
      <c r="J416" s="509"/>
      <c r="K416" s="507" t="str">
        <f>IF(Tabla1[[#This Row],[Insumos]]="","",_xlfn.XLOOKUP(Tabla1[[#This Row],[Insumos]],Tabla10[Insumo],Tabla10[InsumoAbrev],"",0))</f>
        <v/>
      </c>
      <c r="L416" s="508"/>
      <c r="M416" s="505" t="str">
        <f>IF(Tabla1[[#This Row],[Descripción]]="","",_xlfn.XLOOKUP(Tabla1[[#This Row],[Descripción]],Tabla10[Descripción],Tabla10[Unidad de Medida],"",0))</f>
        <v/>
      </c>
      <c r="N416" s="295"/>
      <c r="O416" s="506" t="str">
        <f>IF(Tabla1[[#This Row],[Descripción]]="","",_xlfn.XLOOKUP(Tabla1[[#This Row],[Descripción]],Tabla10[Descripción],Tabla10[Precio Unitario],0))</f>
        <v/>
      </c>
      <c r="P416" s="506" t="str">
        <f>IF(Tabla1[[#This Row],[Cantidad de Insumos]]="","",Tabla1[[#This Row],[Precio Unitario]]*Tabla1[[#This Row],[Cantidad de Insumos]])</f>
        <v/>
      </c>
      <c r="Q416" s="506" t="str">
        <f>IF(Tabla1[[#This Row],[Descripción]]="","",_xlfn.XLOOKUP(Tabla1[[#This Row],[Descripción]],Tabla10[Descripción],Tabla10[CODIGO PRESUPUESTARIO],0))</f>
        <v/>
      </c>
      <c r="R416" s="507"/>
    </row>
    <row r="417" spans="2:18" x14ac:dyDescent="0.3">
      <c r="B417" s="190" t="str">
        <f>IF('Formulario PPGR3'!$G417="","",CONCATENATE('Formulario PPGR3'!$C417,".",'Formulario PPGR3'!$D417,".",'Formulario PPGR3'!$E417,".",'Formulario PPGR3'!$F417))</f>
        <v/>
      </c>
      <c r="C417" s="190" t="str">
        <f>IF('Formulario PPGR3'!$G417="","",'Formulario PPGR1'!#REF!)</f>
        <v/>
      </c>
      <c r="D417" s="190" t="str">
        <f>IF('Formulario PPGR3'!$G417="","",'Formulario PPGR1'!#REF!)</f>
        <v/>
      </c>
      <c r="E417" s="190" t="str">
        <f>IF('Formulario PPGR3'!$G417="","",'Formulario PPGR1'!#REF!)</f>
        <v/>
      </c>
      <c r="F417" s="190" t="str">
        <f>IF('Formulario PPGR3'!$G417="","",'Formulario PPGR1'!#REF!)</f>
        <v/>
      </c>
      <c r="G417" s="241"/>
      <c r="H417" s="503" t="str">
        <f>IF(Tabla1[[#This Row],[Código_Actividad]]="","",_xlfn.XLOOKUP(Tabla1[[#This Row],[Código_Actividad]],Tabla2[Código],Tabla2[Actividades Programables Presupuestables],"",0))</f>
        <v/>
      </c>
      <c r="I417" s="504" t="str">
        <f>IFERROR(VLOOKUP('Formulario PPGR3'!$G417,'Formulario PPGR2'!$H$9:$V$269,15,FALSE),"")</f>
        <v/>
      </c>
      <c r="J417" s="509"/>
      <c r="K417" s="507" t="str">
        <f>IF(Tabla1[[#This Row],[Insumos]]="","",_xlfn.XLOOKUP(Tabla1[[#This Row],[Insumos]],Tabla10[Insumo],Tabla10[InsumoAbrev],"",0))</f>
        <v/>
      </c>
      <c r="L417" s="508"/>
      <c r="M417" s="505" t="str">
        <f>IF(Tabla1[[#This Row],[Descripción]]="","",_xlfn.XLOOKUP(Tabla1[[#This Row],[Descripción]],Tabla10[Descripción],Tabla10[Unidad de Medida],"",0))</f>
        <v/>
      </c>
      <c r="N417" s="295"/>
      <c r="O417" s="506" t="str">
        <f>IF(Tabla1[[#This Row],[Descripción]]="","",_xlfn.XLOOKUP(Tabla1[[#This Row],[Descripción]],Tabla10[Descripción],Tabla10[Precio Unitario],0))</f>
        <v/>
      </c>
      <c r="P417" s="506" t="str">
        <f>IF(Tabla1[[#This Row],[Cantidad de Insumos]]="","",Tabla1[[#This Row],[Precio Unitario]]*Tabla1[[#This Row],[Cantidad de Insumos]])</f>
        <v/>
      </c>
      <c r="Q417" s="506" t="str">
        <f>IF(Tabla1[[#This Row],[Descripción]]="","",_xlfn.XLOOKUP(Tabla1[[#This Row],[Descripción]],Tabla10[Descripción],Tabla10[CODIGO PRESUPUESTARIO],0))</f>
        <v/>
      </c>
      <c r="R417" s="507"/>
    </row>
    <row r="418" spans="2:18" x14ac:dyDescent="0.3">
      <c r="B418" s="190" t="str">
        <f>IF('Formulario PPGR3'!$G418="","",CONCATENATE('Formulario PPGR3'!$C418,".",'Formulario PPGR3'!$D418,".",'Formulario PPGR3'!$E418,".",'Formulario PPGR3'!$F418))</f>
        <v/>
      </c>
      <c r="C418" s="190" t="str">
        <f>IF('Formulario PPGR3'!$G418="","",'Formulario PPGR1'!#REF!)</f>
        <v/>
      </c>
      <c r="D418" s="190" t="str">
        <f>IF('Formulario PPGR3'!$G418="","",'Formulario PPGR1'!#REF!)</f>
        <v/>
      </c>
      <c r="E418" s="190" t="str">
        <f>IF('Formulario PPGR3'!$G418="","",'Formulario PPGR1'!#REF!)</f>
        <v/>
      </c>
      <c r="F418" s="190" t="str">
        <f>IF('Formulario PPGR3'!$G418="","",'Formulario PPGR1'!#REF!)</f>
        <v/>
      </c>
      <c r="G418" s="241"/>
      <c r="H418" s="503" t="str">
        <f>IF(Tabla1[[#This Row],[Código_Actividad]]="","",_xlfn.XLOOKUP(Tabla1[[#This Row],[Código_Actividad]],Tabla2[Código],Tabla2[Actividades Programables Presupuestables],"",0))</f>
        <v/>
      </c>
      <c r="I418" s="504" t="str">
        <f>IFERROR(VLOOKUP('Formulario PPGR3'!$G418,'Formulario PPGR2'!$H$9:$V$269,15,FALSE),"")</f>
        <v/>
      </c>
      <c r="J418" s="509"/>
      <c r="K418" s="507" t="str">
        <f>IF(Tabla1[[#This Row],[Insumos]]="","",_xlfn.XLOOKUP(Tabla1[[#This Row],[Insumos]],Tabla10[Insumo],Tabla10[InsumoAbrev],"",0))</f>
        <v/>
      </c>
      <c r="L418" s="508"/>
      <c r="M418" s="505" t="str">
        <f>IF(Tabla1[[#This Row],[Descripción]]="","",_xlfn.XLOOKUP(Tabla1[[#This Row],[Descripción]],Tabla10[Descripción],Tabla10[Unidad de Medida],"",0))</f>
        <v/>
      </c>
      <c r="N418" s="295"/>
      <c r="O418" s="506" t="str">
        <f>IF(Tabla1[[#This Row],[Descripción]]="","",_xlfn.XLOOKUP(Tabla1[[#This Row],[Descripción]],Tabla10[Descripción],Tabla10[Precio Unitario],0))</f>
        <v/>
      </c>
      <c r="P418" s="506" t="str">
        <f>IF(Tabla1[[#This Row],[Cantidad de Insumos]]="","",Tabla1[[#This Row],[Precio Unitario]]*Tabla1[[#This Row],[Cantidad de Insumos]])</f>
        <v/>
      </c>
      <c r="Q418" s="506" t="str">
        <f>IF(Tabla1[[#This Row],[Descripción]]="","",_xlfn.XLOOKUP(Tabla1[[#This Row],[Descripción]],Tabla10[Descripción],Tabla10[CODIGO PRESUPUESTARIO],0))</f>
        <v/>
      </c>
      <c r="R418" s="507"/>
    </row>
    <row r="419" spans="2:18" x14ac:dyDescent="0.3">
      <c r="B419" s="190" t="str">
        <f>IF('Formulario PPGR3'!$G419="","",CONCATENATE('Formulario PPGR3'!$C419,".",'Formulario PPGR3'!$D419,".",'Formulario PPGR3'!$E419,".",'Formulario PPGR3'!$F419))</f>
        <v/>
      </c>
      <c r="C419" s="190" t="str">
        <f>IF('Formulario PPGR3'!$G419="","",'Formulario PPGR1'!#REF!)</f>
        <v/>
      </c>
      <c r="D419" s="190" t="str">
        <f>IF('Formulario PPGR3'!$G419="","",'Formulario PPGR1'!#REF!)</f>
        <v/>
      </c>
      <c r="E419" s="190" t="str">
        <f>IF('Formulario PPGR3'!$G419="","",'Formulario PPGR1'!#REF!)</f>
        <v/>
      </c>
      <c r="F419" s="190" t="str">
        <f>IF('Formulario PPGR3'!$G419="","",'Formulario PPGR1'!#REF!)</f>
        <v/>
      </c>
      <c r="G419" s="241"/>
      <c r="H419" s="503" t="str">
        <f>IF(Tabla1[[#This Row],[Código_Actividad]]="","",_xlfn.XLOOKUP(Tabla1[[#This Row],[Código_Actividad]],Tabla2[Código],Tabla2[Actividades Programables Presupuestables],"",0))</f>
        <v/>
      </c>
      <c r="I419" s="504" t="str">
        <f>IFERROR(VLOOKUP('Formulario PPGR3'!$G419,'Formulario PPGR2'!$H$9:$V$269,15,FALSE),"")</f>
        <v/>
      </c>
      <c r="J419" s="509"/>
      <c r="K419" s="507" t="str">
        <f>IF(Tabla1[[#This Row],[Insumos]]="","",_xlfn.XLOOKUP(Tabla1[[#This Row],[Insumos]],Tabla10[Insumo],Tabla10[InsumoAbrev],"",0))</f>
        <v/>
      </c>
      <c r="L419" s="508"/>
      <c r="M419" s="505" t="str">
        <f>IF(Tabla1[[#This Row],[Descripción]]="","",_xlfn.XLOOKUP(Tabla1[[#This Row],[Descripción]],Tabla10[Descripción],Tabla10[Unidad de Medida],"",0))</f>
        <v/>
      </c>
      <c r="N419" s="295"/>
      <c r="O419" s="506" t="str">
        <f>IF(Tabla1[[#This Row],[Descripción]]="","",_xlfn.XLOOKUP(Tabla1[[#This Row],[Descripción]],Tabla10[Descripción],Tabla10[Precio Unitario],0))</f>
        <v/>
      </c>
      <c r="P419" s="506" t="str">
        <f>IF(Tabla1[[#This Row],[Cantidad de Insumos]]="","",Tabla1[[#This Row],[Precio Unitario]]*Tabla1[[#This Row],[Cantidad de Insumos]])</f>
        <v/>
      </c>
      <c r="Q419" s="506" t="str">
        <f>IF(Tabla1[[#This Row],[Descripción]]="","",_xlfn.XLOOKUP(Tabla1[[#This Row],[Descripción]],Tabla10[Descripción],Tabla10[CODIGO PRESUPUESTARIO],0))</f>
        <v/>
      </c>
      <c r="R419" s="507"/>
    </row>
    <row r="420" spans="2:18" x14ac:dyDescent="0.3">
      <c r="B420" s="190" t="str">
        <f>IF('Formulario PPGR3'!$G420="","",CONCATENATE('Formulario PPGR3'!$C420,".",'Formulario PPGR3'!$D420,".",'Formulario PPGR3'!$E420,".",'Formulario PPGR3'!$F420))</f>
        <v/>
      </c>
      <c r="C420" s="190" t="str">
        <f>IF('Formulario PPGR3'!$G420="","",'Formulario PPGR1'!#REF!)</f>
        <v/>
      </c>
      <c r="D420" s="190" t="str">
        <f>IF('Formulario PPGR3'!$G420="","",'Formulario PPGR1'!#REF!)</f>
        <v/>
      </c>
      <c r="E420" s="190" t="str">
        <f>IF('Formulario PPGR3'!$G420="","",'Formulario PPGR1'!#REF!)</f>
        <v/>
      </c>
      <c r="F420" s="190" t="str">
        <f>IF('Formulario PPGR3'!$G420="","",'Formulario PPGR1'!#REF!)</f>
        <v/>
      </c>
      <c r="G420" s="241"/>
      <c r="H420" s="503" t="str">
        <f>IF(Tabla1[[#This Row],[Código_Actividad]]="","",_xlfn.XLOOKUP(Tabla1[[#This Row],[Código_Actividad]],Tabla2[Código],Tabla2[Actividades Programables Presupuestables],"",0))</f>
        <v/>
      </c>
      <c r="I420" s="504" t="str">
        <f>IFERROR(VLOOKUP('Formulario PPGR3'!$G420,'Formulario PPGR2'!$H$9:$V$269,15,FALSE),"")</f>
        <v/>
      </c>
      <c r="J420" s="509"/>
      <c r="K420" s="507" t="str">
        <f>IF(Tabla1[[#This Row],[Insumos]]="","",_xlfn.XLOOKUP(Tabla1[[#This Row],[Insumos]],Tabla10[Insumo],Tabla10[InsumoAbrev],"",0))</f>
        <v/>
      </c>
      <c r="L420" s="508"/>
      <c r="M420" s="505" t="str">
        <f>IF(Tabla1[[#This Row],[Descripción]]="","",_xlfn.XLOOKUP(Tabla1[[#This Row],[Descripción]],Tabla10[Descripción],Tabla10[Unidad de Medida],"",0))</f>
        <v/>
      </c>
      <c r="N420" s="295"/>
      <c r="O420" s="506" t="str">
        <f>IF(Tabla1[[#This Row],[Descripción]]="","",_xlfn.XLOOKUP(Tabla1[[#This Row],[Descripción]],Tabla10[Descripción],Tabla10[Precio Unitario],0))</f>
        <v/>
      </c>
      <c r="P420" s="506" t="str">
        <f>IF(Tabla1[[#This Row],[Cantidad de Insumos]]="","",Tabla1[[#This Row],[Precio Unitario]]*Tabla1[[#This Row],[Cantidad de Insumos]])</f>
        <v/>
      </c>
      <c r="Q420" s="506" t="str">
        <f>IF(Tabla1[[#This Row],[Descripción]]="","",_xlfn.XLOOKUP(Tabla1[[#This Row],[Descripción]],Tabla10[Descripción],Tabla10[CODIGO PRESUPUESTARIO],0))</f>
        <v/>
      </c>
      <c r="R420" s="507"/>
    </row>
    <row r="421" spans="2:18" x14ac:dyDescent="0.3">
      <c r="B421" s="190" t="str">
        <f>IF('Formulario PPGR3'!$G421="","",CONCATENATE('Formulario PPGR3'!$C421,".",'Formulario PPGR3'!$D421,".",'Formulario PPGR3'!$E421,".",'Formulario PPGR3'!$F421))</f>
        <v/>
      </c>
      <c r="C421" s="190" t="str">
        <f>IF('Formulario PPGR3'!$G421="","",'Formulario PPGR1'!#REF!)</f>
        <v/>
      </c>
      <c r="D421" s="190" t="str">
        <f>IF('Formulario PPGR3'!$G421="","",'Formulario PPGR1'!#REF!)</f>
        <v/>
      </c>
      <c r="E421" s="190" t="str">
        <f>IF('Formulario PPGR3'!$G421="","",'Formulario PPGR1'!#REF!)</f>
        <v/>
      </c>
      <c r="F421" s="190" t="str">
        <f>IF('Formulario PPGR3'!$G421="","",'Formulario PPGR1'!#REF!)</f>
        <v/>
      </c>
      <c r="G421" s="241"/>
      <c r="H421" s="503" t="str">
        <f>IF(Tabla1[[#This Row],[Código_Actividad]]="","",_xlfn.XLOOKUP(Tabla1[[#This Row],[Código_Actividad]],Tabla2[Código],Tabla2[Actividades Programables Presupuestables],"",0))</f>
        <v/>
      </c>
      <c r="I421" s="504" t="str">
        <f>IFERROR(VLOOKUP('Formulario PPGR3'!$G421,'Formulario PPGR2'!$H$9:$V$269,15,FALSE),"")</f>
        <v/>
      </c>
      <c r="J421" s="509"/>
      <c r="K421" s="507" t="str">
        <f>IF(Tabla1[[#This Row],[Insumos]]="","",_xlfn.XLOOKUP(Tabla1[[#This Row],[Insumos]],Tabla10[Insumo],Tabla10[InsumoAbrev],"",0))</f>
        <v/>
      </c>
      <c r="L421" s="508"/>
      <c r="M421" s="505" t="str">
        <f>IF(Tabla1[[#This Row],[Descripción]]="","",_xlfn.XLOOKUP(Tabla1[[#This Row],[Descripción]],Tabla10[Descripción],Tabla10[Unidad de Medida],"",0))</f>
        <v/>
      </c>
      <c r="N421" s="295"/>
      <c r="O421" s="506" t="str">
        <f>IF(Tabla1[[#This Row],[Descripción]]="","",_xlfn.XLOOKUP(Tabla1[[#This Row],[Descripción]],Tabla10[Descripción],Tabla10[Precio Unitario],0))</f>
        <v/>
      </c>
      <c r="P421" s="506" t="str">
        <f>IF(Tabla1[[#This Row],[Cantidad de Insumos]]="","",Tabla1[[#This Row],[Precio Unitario]]*Tabla1[[#This Row],[Cantidad de Insumos]])</f>
        <v/>
      </c>
      <c r="Q421" s="506" t="str">
        <f>IF(Tabla1[[#This Row],[Descripción]]="","",_xlfn.XLOOKUP(Tabla1[[#This Row],[Descripción]],Tabla10[Descripción],Tabla10[CODIGO PRESUPUESTARIO],0))</f>
        <v/>
      </c>
      <c r="R421" s="507"/>
    </row>
    <row r="422" spans="2:18" x14ac:dyDescent="0.3">
      <c r="B422" s="190" t="str">
        <f>IF('Formulario PPGR3'!$G422="","",CONCATENATE('Formulario PPGR3'!$C422,".",'Formulario PPGR3'!$D422,".",'Formulario PPGR3'!$E422,".",'Formulario PPGR3'!$F422))</f>
        <v/>
      </c>
      <c r="C422" s="190" t="str">
        <f>IF('Formulario PPGR3'!$G422="","",'Formulario PPGR1'!#REF!)</f>
        <v/>
      </c>
      <c r="D422" s="190" t="str">
        <f>IF('Formulario PPGR3'!$G422="","",'Formulario PPGR1'!#REF!)</f>
        <v/>
      </c>
      <c r="E422" s="190" t="str">
        <f>IF('Formulario PPGR3'!$G422="","",'Formulario PPGR1'!#REF!)</f>
        <v/>
      </c>
      <c r="F422" s="190" t="str">
        <f>IF('Formulario PPGR3'!$G422="","",'Formulario PPGR1'!#REF!)</f>
        <v/>
      </c>
      <c r="G422" s="241"/>
      <c r="H422" s="503" t="str">
        <f>IF(Tabla1[[#This Row],[Código_Actividad]]="","",_xlfn.XLOOKUP(Tabla1[[#This Row],[Código_Actividad]],Tabla2[Código],Tabla2[Actividades Programables Presupuestables],"",0))</f>
        <v/>
      </c>
      <c r="I422" s="504" t="str">
        <f>IFERROR(VLOOKUP('Formulario PPGR3'!$G422,'Formulario PPGR2'!$H$9:$V$269,15,FALSE),"")</f>
        <v/>
      </c>
      <c r="J422" s="509"/>
      <c r="K422" s="507" t="str">
        <f>IF(Tabla1[[#This Row],[Insumos]]="","",_xlfn.XLOOKUP(Tabla1[[#This Row],[Insumos]],Tabla10[Insumo],Tabla10[InsumoAbrev],"",0))</f>
        <v/>
      </c>
      <c r="L422" s="508"/>
      <c r="M422" s="505" t="str">
        <f>IF(Tabla1[[#This Row],[Descripción]]="","",_xlfn.XLOOKUP(Tabla1[[#This Row],[Descripción]],Tabla10[Descripción],Tabla10[Unidad de Medida],"",0))</f>
        <v/>
      </c>
      <c r="N422" s="295"/>
      <c r="O422" s="506" t="str">
        <f>IF(Tabla1[[#This Row],[Descripción]]="","",_xlfn.XLOOKUP(Tabla1[[#This Row],[Descripción]],Tabla10[Descripción],Tabla10[Precio Unitario],0))</f>
        <v/>
      </c>
      <c r="P422" s="506" t="str">
        <f>IF(Tabla1[[#This Row],[Cantidad de Insumos]]="","",Tabla1[[#This Row],[Precio Unitario]]*Tabla1[[#This Row],[Cantidad de Insumos]])</f>
        <v/>
      </c>
      <c r="Q422" s="506" t="str">
        <f>IF(Tabla1[[#This Row],[Descripción]]="","",_xlfn.XLOOKUP(Tabla1[[#This Row],[Descripción]],Tabla10[Descripción],Tabla10[CODIGO PRESUPUESTARIO],0))</f>
        <v/>
      </c>
      <c r="R422" s="507"/>
    </row>
    <row r="423" spans="2:18" x14ac:dyDescent="0.3">
      <c r="B423" s="190" t="str">
        <f>IF('Formulario PPGR3'!$G423="","",CONCATENATE('Formulario PPGR3'!$C423,".",'Formulario PPGR3'!$D423,".",'Formulario PPGR3'!$E423,".",'Formulario PPGR3'!$F423))</f>
        <v/>
      </c>
      <c r="C423" s="190" t="str">
        <f>IF('Formulario PPGR3'!$G423="","",'Formulario PPGR1'!#REF!)</f>
        <v/>
      </c>
      <c r="D423" s="190" t="str">
        <f>IF('Formulario PPGR3'!$G423="","",'Formulario PPGR1'!#REF!)</f>
        <v/>
      </c>
      <c r="E423" s="190" t="str">
        <f>IF('Formulario PPGR3'!$G423="","",'Formulario PPGR1'!#REF!)</f>
        <v/>
      </c>
      <c r="F423" s="190" t="str">
        <f>IF('Formulario PPGR3'!$G423="","",'Formulario PPGR1'!#REF!)</f>
        <v/>
      </c>
      <c r="G423" s="241"/>
      <c r="H423" s="503" t="str">
        <f>IF(Tabla1[[#This Row],[Código_Actividad]]="","",_xlfn.XLOOKUP(Tabla1[[#This Row],[Código_Actividad]],Tabla2[Código],Tabla2[Actividades Programables Presupuestables],"",0))</f>
        <v/>
      </c>
      <c r="I423" s="504" t="str">
        <f>IFERROR(VLOOKUP('Formulario PPGR3'!$G423,'Formulario PPGR2'!$H$9:$V$269,15,FALSE),"")</f>
        <v/>
      </c>
      <c r="J423" s="509"/>
      <c r="K423" s="507" t="str">
        <f>IF(Tabla1[[#This Row],[Insumos]]="","",_xlfn.XLOOKUP(Tabla1[[#This Row],[Insumos]],Tabla10[Insumo],Tabla10[InsumoAbrev],"",0))</f>
        <v/>
      </c>
      <c r="L423" s="508"/>
      <c r="M423" s="505" t="str">
        <f>IF(Tabla1[[#This Row],[Descripción]]="","",_xlfn.XLOOKUP(Tabla1[[#This Row],[Descripción]],Tabla10[Descripción],Tabla10[Unidad de Medida],"",0))</f>
        <v/>
      </c>
      <c r="N423" s="295"/>
      <c r="O423" s="506" t="str">
        <f>IF(Tabla1[[#This Row],[Descripción]]="","",_xlfn.XLOOKUP(Tabla1[[#This Row],[Descripción]],Tabla10[Descripción],Tabla10[Precio Unitario],0))</f>
        <v/>
      </c>
      <c r="P423" s="506" t="str">
        <f>IF(Tabla1[[#This Row],[Cantidad de Insumos]]="","",Tabla1[[#This Row],[Precio Unitario]]*Tabla1[[#This Row],[Cantidad de Insumos]])</f>
        <v/>
      </c>
      <c r="Q423" s="506" t="str">
        <f>IF(Tabla1[[#This Row],[Descripción]]="","",_xlfn.XLOOKUP(Tabla1[[#This Row],[Descripción]],Tabla10[Descripción],Tabla10[CODIGO PRESUPUESTARIO],0))</f>
        <v/>
      </c>
      <c r="R423" s="507"/>
    </row>
    <row r="424" spans="2:18" x14ac:dyDescent="0.3">
      <c r="B424" s="190" t="str">
        <f>IF('Formulario PPGR3'!$G424="","",CONCATENATE('Formulario PPGR3'!$C424,".",'Formulario PPGR3'!$D424,".",'Formulario PPGR3'!$E424,".",'Formulario PPGR3'!$F424))</f>
        <v/>
      </c>
      <c r="C424" s="190" t="str">
        <f>IF('Formulario PPGR3'!$G424="","",'Formulario PPGR1'!#REF!)</f>
        <v/>
      </c>
      <c r="D424" s="190" t="str">
        <f>IF('Formulario PPGR3'!$G424="","",'Formulario PPGR1'!#REF!)</f>
        <v/>
      </c>
      <c r="E424" s="190" t="str">
        <f>IF('Formulario PPGR3'!$G424="","",'Formulario PPGR1'!#REF!)</f>
        <v/>
      </c>
      <c r="F424" s="190" t="str">
        <f>IF('Formulario PPGR3'!$G424="","",'Formulario PPGR1'!#REF!)</f>
        <v/>
      </c>
      <c r="G424" s="241"/>
      <c r="H424" s="503" t="str">
        <f>IF(Tabla1[[#This Row],[Código_Actividad]]="","",_xlfn.XLOOKUP(Tabla1[[#This Row],[Código_Actividad]],Tabla2[Código],Tabla2[Actividades Programables Presupuestables],"",0))</f>
        <v/>
      </c>
      <c r="I424" s="504" t="str">
        <f>IFERROR(VLOOKUP('Formulario PPGR3'!$G424,'Formulario PPGR2'!$H$9:$V$269,15,FALSE),"")</f>
        <v/>
      </c>
      <c r="J424" s="509"/>
      <c r="K424" s="507" t="str">
        <f>IF(Tabla1[[#This Row],[Insumos]]="","",_xlfn.XLOOKUP(Tabla1[[#This Row],[Insumos]],Tabla10[Insumo],Tabla10[InsumoAbrev],"",0))</f>
        <v/>
      </c>
      <c r="L424" s="508"/>
      <c r="M424" s="505" t="str">
        <f>IF(Tabla1[[#This Row],[Descripción]]="","",_xlfn.XLOOKUP(Tabla1[[#This Row],[Descripción]],Tabla10[Descripción],Tabla10[Unidad de Medida],"",0))</f>
        <v/>
      </c>
      <c r="N424" s="295"/>
      <c r="O424" s="506" t="str">
        <f>IF(Tabla1[[#This Row],[Descripción]]="","",_xlfn.XLOOKUP(Tabla1[[#This Row],[Descripción]],Tabla10[Descripción],Tabla10[Precio Unitario],0))</f>
        <v/>
      </c>
      <c r="P424" s="506" t="str">
        <f>IF(Tabla1[[#This Row],[Cantidad de Insumos]]="","",Tabla1[[#This Row],[Precio Unitario]]*Tabla1[[#This Row],[Cantidad de Insumos]])</f>
        <v/>
      </c>
      <c r="Q424" s="506" t="str">
        <f>IF(Tabla1[[#This Row],[Descripción]]="","",_xlfn.XLOOKUP(Tabla1[[#This Row],[Descripción]],Tabla10[Descripción],Tabla10[CODIGO PRESUPUESTARIO],0))</f>
        <v/>
      </c>
      <c r="R424" s="507"/>
    </row>
    <row r="425" spans="2:18" x14ac:dyDescent="0.3">
      <c r="B425" s="190" t="str">
        <f>IF('Formulario PPGR3'!$G425="","",CONCATENATE('Formulario PPGR3'!$C425,".",'Formulario PPGR3'!$D425,".",'Formulario PPGR3'!$E425,".",'Formulario PPGR3'!$F425))</f>
        <v/>
      </c>
      <c r="C425" s="190" t="str">
        <f>IF('Formulario PPGR3'!$G425="","",'Formulario PPGR1'!#REF!)</f>
        <v/>
      </c>
      <c r="D425" s="190" t="str">
        <f>IF('Formulario PPGR3'!$G425="","",'Formulario PPGR1'!#REF!)</f>
        <v/>
      </c>
      <c r="E425" s="190" t="str">
        <f>IF('Formulario PPGR3'!$G425="","",'Formulario PPGR1'!#REF!)</f>
        <v/>
      </c>
      <c r="F425" s="190" t="str">
        <f>IF('Formulario PPGR3'!$G425="","",'Formulario PPGR1'!#REF!)</f>
        <v/>
      </c>
      <c r="G425" s="241"/>
      <c r="H425" s="503" t="str">
        <f>IF(Tabla1[[#This Row],[Código_Actividad]]="","",_xlfn.XLOOKUP(Tabla1[[#This Row],[Código_Actividad]],Tabla2[Código],Tabla2[Actividades Programables Presupuestables],"",0))</f>
        <v/>
      </c>
      <c r="I425" s="504" t="str">
        <f>IFERROR(VLOOKUP('Formulario PPGR3'!$G425,'Formulario PPGR2'!$H$9:$V$269,15,FALSE),"")</f>
        <v/>
      </c>
      <c r="J425" s="509"/>
      <c r="K425" s="507" t="str">
        <f>IF(Tabla1[[#This Row],[Insumos]]="","",_xlfn.XLOOKUP(Tabla1[[#This Row],[Insumos]],Tabla10[Insumo],Tabla10[InsumoAbrev],"",0))</f>
        <v/>
      </c>
      <c r="L425" s="508"/>
      <c r="M425" s="505" t="str">
        <f>IF(Tabla1[[#This Row],[Descripción]]="","",_xlfn.XLOOKUP(Tabla1[[#This Row],[Descripción]],Tabla10[Descripción],Tabla10[Unidad de Medida],"",0))</f>
        <v/>
      </c>
      <c r="N425" s="295"/>
      <c r="O425" s="506" t="str">
        <f>IF(Tabla1[[#This Row],[Descripción]]="","",_xlfn.XLOOKUP(Tabla1[[#This Row],[Descripción]],Tabla10[Descripción],Tabla10[Precio Unitario],0))</f>
        <v/>
      </c>
      <c r="P425" s="506" t="str">
        <f>IF(Tabla1[[#This Row],[Cantidad de Insumos]]="","",Tabla1[[#This Row],[Precio Unitario]]*Tabla1[[#This Row],[Cantidad de Insumos]])</f>
        <v/>
      </c>
      <c r="Q425" s="506" t="str">
        <f>IF(Tabla1[[#This Row],[Descripción]]="","",_xlfn.XLOOKUP(Tabla1[[#This Row],[Descripción]],Tabla10[Descripción],Tabla10[CODIGO PRESUPUESTARIO],0))</f>
        <v/>
      </c>
      <c r="R425" s="507"/>
    </row>
    <row r="426" spans="2:18" x14ac:dyDescent="0.3">
      <c r="B426" s="190" t="str">
        <f>IF('Formulario PPGR3'!$G426="","",CONCATENATE('Formulario PPGR3'!$C426,".",'Formulario PPGR3'!$D426,".",'Formulario PPGR3'!$E426,".",'Formulario PPGR3'!$F426))</f>
        <v/>
      </c>
      <c r="C426" s="190" t="str">
        <f>IF('Formulario PPGR3'!$G426="","",'Formulario PPGR1'!#REF!)</f>
        <v/>
      </c>
      <c r="D426" s="190" t="str">
        <f>IF('Formulario PPGR3'!$G426="","",'Formulario PPGR1'!#REF!)</f>
        <v/>
      </c>
      <c r="E426" s="190" t="str">
        <f>IF('Formulario PPGR3'!$G426="","",'Formulario PPGR1'!#REF!)</f>
        <v/>
      </c>
      <c r="F426" s="190" t="str">
        <f>IF('Formulario PPGR3'!$G426="","",'Formulario PPGR1'!#REF!)</f>
        <v/>
      </c>
      <c r="G426" s="241"/>
      <c r="H426" s="503" t="str">
        <f>IF(Tabla1[[#This Row],[Código_Actividad]]="","",_xlfn.XLOOKUP(Tabla1[[#This Row],[Código_Actividad]],Tabla2[Código],Tabla2[Actividades Programables Presupuestables],"",0))</f>
        <v/>
      </c>
      <c r="I426" s="504" t="str">
        <f>IFERROR(VLOOKUP('Formulario PPGR3'!$G426,'Formulario PPGR2'!$H$9:$V$269,15,FALSE),"")</f>
        <v/>
      </c>
      <c r="J426" s="509"/>
      <c r="K426" s="507" t="str">
        <f>IF(Tabla1[[#This Row],[Insumos]]="","",_xlfn.XLOOKUP(Tabla1[[#This Row],[Insumos]],Tabla10[Insumo],Tabla10[InsumoAbrev],"",0))</f>
        <v/>
      </c>
      <c r="L426" s="508"/>
      <c r="M426" s="505" t="str">
        <f>IF(Tabla1[[#This Row],[Descripción]]="","",_xlfn.XLOOKUP(Tabla1[[#This Row],[Descripción]],Tabla10[Descripción],Tabla10[Unidad de Medida],"",0))</f>
        <v/>
      </c>
      <c r="N426" s="295"/>
      <c r="O426" s="506" t="str">
        <f>IF(Tabla1[[#This Row],[Descripción]]="","",_xlfn.XLOOKUP(Tabla1[[#This Row],[Descripción]],Tabla10[Descripción],Tabla10[Precio Unitario],0))</f>
        <v/>
      </c>
      <c r="P426" s="506" t="str">
        <f>IF(Tabla1[[#This Row],[Cantidad de Insumos]]="","",Tabla1[[#This Row],[Precio Unitario]]*Tabla1[[#This Row],[Cantidad de Insumos]])</f>
        <v/>
      </c>
      <c r="Q426" s="506" t="str">
        <f>IF(Tabla1[[#This Row],[Descripción]]="","",_xlfn.XLOOKUP(Tabla1[[#This Row],[Descripción]],Tabla10[Descripción],Tabla10[CODIGO PRESUPUESTARIO],0))</f>
        <v/>
      </c>
      <c r="R426" s="507"/>
    </row>
    <row r="427" spans="2:18" x14ac:dyDescent="0.3">
      <c r="B427" s="190" t="str">
        <f>IF('Formulario PPGR3'!$G427="","",CONCATENATE('Formulario PPGR3'!$C427,".",'Formulario PPGR3'!$D427,".",'Formulario PPGR3'!$E427,".",'Formulario PPGR3'!$F427))</f>
        <v/>
      </c>
      <c r="C427" s="190" t="str">
        <f>IF('Formulario PPGR3'!$G427="","",'Formulario PPGR1'!#REF!)</f>
        <v/>
      </c>
      <c r="D427" s="190" t="str">
        <f>IF('Formulario PPGR3'!$G427="","",'Formulario PPGR1'!#REF!)</f>
        <v/>
      </c>
      <c r="E427" s="190" t="str">
        <f>IF('Formulario PPGR3'!$G427="","",'Formulario PPGR1'!#REF!)</f>
        <v/>
      </c>
      <c r="F427" s="190" t="str">
        <f>IF('Formulario PPGR3'!$G427="","",'Formulario PPGR1'!#REF!)</f>
        <v/>
      </c>
      <c r="G427" s="241"/>
      <c r="H427" s="503" t="str">
        <f>IF(Tabla1[[#This Row],[Código_Actividad]]="","",_xlfn.XLOOKUP(Tabla1[[#This Row],[Código_Actividad]],Tabla2[Código],Tabla2[Actividades Programables Presupuestables],"",0))</f>
        <v/>
      </c>
      <c r="I427" s="504" t="str">
        <f>IFERROR(VLOOKUP('Formulario PPGR3'!$G427,'Formulario PPGR2'!$H$9:$V$269,15,FALSE),"")</f>
        <v/>
      </c>
      <c r="J427" s="509"/>
      <c r="K427" s="507" t="str">
        <f>IF(Tabla1[[#This Row],[Insumos]]="","",_xlfn.XLOOKUP(Tabla1[[#This Row],[Insumos]],Tabla10[Insumo],Tabla10[InsumoAbrev],"",0))</f>
        <v/>
      </c>
      <c r="L427" s="508"/>
      <c r="M427" s="505" t="str">
        <f>IF(Tabla1[[#This Row],[Descripción]]="","",_xlfn.XLOOKUP(Tabla1[[#This Row],[Descripción]],Tabla10[Descripción],Tabla10[Unidad de Medida],"",0))</f>
        <v/>
      </c>
      <c r="N427" s="295"/>
      <c r="O427" s="506" t="str">
        <f>IF(Tabla1[[#This Row],[Descripción]]="","",_xlfn.XLOOKUP(Tabla1[[#This Row],[Descripción]],Tabla10[Descripción],Tabla10[Precio Unitario],0))</f>
        <v/>
      </c>
      <c r="P427" s="506" t="str">
        <f>IF(Tabla1[[#This Row],[Cantidad de Insumos]]="","",Tabla1[[#This Row],[Precio Unitario]]*Tabla1[[#This Row],[Cantidad de Insumos]])</f>
        <v/>
      </c>
      <c r="Q427" s="506" t="str">
        <f>IF(Tabla1[[#This Row],[Descripción]]="","",_xlfn.XLOOKUP(Tabla1[[#This Row],[Descripción]],Tabla10[Descripción],Tabla10[CODIGO PRESUPUESTARIO],0))</f>
        <v/>
      </c>
      <c r="R427" s="507"/>
    </row>
    <row r="428" spans="2:18" x14ac:dyDescent="0.3">
      <c r="B428" s="190" t="str">
        <f>IF('Formulario PPGR3'!$G428="","",CONCATENATE('Formulario PPGR3'!$C428,".",'Formulario PPGR3'!$D428,".",'Formulario PPGR3'!$E428,".",'Formulario PPGR3'!$F428))</f>
        <v/>
      </c>
      <c r="C428" s="190" t="str">
        <f>IF('Formulario PPGR3'!$G428="","",'Formulario PPGR1'!#REF!)</f>
        <v/>
      </c>
      <c r="D428" s="190" t="str">
        <f>IF('Formulario PPGR3'!$G428="","",'Formulario PPGR1'!#REF!)</f>
        <v/>
      </c>
      <c r="E428" s="190" t="str">
        <f>IF('Formulario PPGR3'!$G428="","",'Formulario PPGR1'!#REF!)</f>
        <v/>
      </c>
      <c r="F428" s="190" t="str">
        <f>IF('Formulario PPGR3'!$G428="","",'Formulario PPGR1'!#REF!)</f>
        <v/>
      </c>
      <c r="G428" s="241"/>
      <c r="H428" s="503" t="str">
        <f>IF(Tabla1[[#This Row],[Código_Actividad]]="","",_xlfn.XLOOKUP(Tabla1[[#This Row],[Código_Actividad]],Tabla2[Código],Tabla2[Actividades Programables Presupuestables],"",0))</f>
        <v/>
      </c>
      <c r="I428" s="504" t="str">
        <f>IFERROR(VLOOKUP('Formulario PPGR3'!$G428,'Formulario PPGR2'!$H$9:$V$269,15,FALSE),"")</f>
        <v/>
      </c>
      <c r="J428" s="509"/>
      <c r="K428" s="507" t="str">
        <f>IF(Tabla1[[#This Row],[Insumos]]="","",_xlfn.XLOOKUP(Tabla1[[#This Row],[Insumos]],Tabla10[Insumo],Tabla10[InsumoAbrev],"",0))</f>
        <v/>
      </c>
      <c r="L428" s="508"/>
      <c r="M428" s="505" t="str">
        <f>IF(Tabla1[[#This Row],[Descripción]]="","",_xlfn.XLOOKUP(Tabla1[[#This Row],[Descripción]],Tabla10[Descripción],Tabla10[Unidad de Medida],"",0))</f>
        <v/>
      </c>
      <c r="N428" s="295"/>
      <c r="O428" s="506" t="str">
        <f>IF(Tabla1[[#This Row],[Descripción]]="","",_xlfn.XLOOKUP(Tabla1[[#This Row],[Descripción]],Tabla10[Descripción],Tabla10[Precio Unitario],0))</f>
        <v/>
      </c>
      <c r="P428" s="506" t="str">
        <f>IF(Tabla1[[#This Row],[Cantidad de Insumos]]="","",Tabla1[[#This Row],[Precio Unitario]]*Tabla1[[#This Row],[Cantidad de Insumos]])</f>
        <v/>
      </c>
      <c r="Q428" s="506" t="str">
        <f>IF(Tabla1[[#This Row],[Descripción]]="","",_xlfn.XLOOKUP(Tabla1[[#This Row],[Descripción]],Tabla10[Descripción],Tabla10[CODIGO PRESUPUESTARIO],0))</f>
        <v/>
      </c>
      <c r="R428" s="507"/>
    </row>
    <row r="429" spans="2:18" x14ac:dyDescent="0.3">
      <c r="B429" s="190" t="str">
        <f>IF('Formulario PPGR3'!$G429="","",CONCATENATE('Formulario PPGR3'!$C429,".",'Formulario PPGR3'!$D429,".",'Formulario PPGR3'!$E429,".",'Formulario PPGR3'!$F429))</f>
        <v/>
      </c>
      <c r="C429" s="190" t="str">
        <f>IF('Formulario PPGR3'!$G429="","",'Formulario PPGR1'!#REF!)</f>
        <v/>
      </c>
      <c r="D429" s="190" t="str">
        <f>IF('Formulario PPGR3'!$G429="","",'Formulario PPGR1'!#REF!)</f>
        <v/>
      </c>
      <c r="E429" s="190" t="str">
        <f>IF('Formulario PPGR3'!$G429="","",'Formulario PPGR1'!#REF!)</f>
        <v/>
      </c>
      <c r="F429" s="190" t="str">
        <f>IF('Formulario PPGR3'!$G429="","",'Formulario PPGR1'!#REF!)</f>
        <v/>
      </c>
      <c r="G429" s="241"/>
      <c r="H429" s="503" t="str">
        <f>IF(Tabla1[[#This Row],[Código_Actividad]]="","",_xlfn.XLOOKUP(Tabla1[[#This Row],[Código_Actividad]],Tabla2[Código],Tabla2[Actividades Programables Presupuestables],"",0))</f>
        <v/>
      </c>
      <c r="I429" s="504" t="str">
        <f>IFERROR(VLOOKUP('Formulario PPGR3'!$G429,'Formulario PPGR2'!$H$9:$V$269,15,FALSE),"")</f>
        <v/>
      </c>
      <c r="J429" s="509"/>
      <c r="K429" s="507" t="str">
        <f>IF(Tabla1[[#This Row],[Insumos]]="","",_xlfn.XLOOKUP(Tabla1[[#This Row],[Insumos]],Tabla10[Insumo],Tabla10[InsumoAbrev],"",0))</f>
        <v/>
      </c>
      <c r="L429" s="508"/>
      <c r="M429" s="505" t="str">
        <f>IF(Tabla1[[#This Row],[Descripción]]="","",_xlfn.XLOOKUP(Tabla1[[#This Row],[Descripción]],Tabla10[Descripción],Tabla10[Unidad de Medida],"",0))</f>
        <v/>
      </c>
      <c r="N429" s="295"/>
      <c r="O429" s="506" t="str">
        <f>IF(Tabla1[[#This Row],[Descripción]]="","",_xlfn.XLOOKUP(Tabla1[[#This Row],[Descripción]],Tabla10[Descripción],Tabla10[Precio Unitario],0))</f>
        <v/>
      </c>
      <c r="P429" s="506" t="str">
        <f>IF(Tabla1[[#This Row],[Cantidad de Insumos]]="","",Tabla1[[#This Row],[Precio Unitario]]*Tabla1[[#This Row],[Cantidad de Insumos]])</f>
        <v/>
      </c>
      <c r="Q429" s="506" t="str">
        <f>IF(Tabla1[[#This Row],[Descripción]]="","",_xlfn.XLOOKUP(Tabla1[[#This Row],[Descripción]],Tabla10[Descripción],Tabla10[CODIGO PRESUPUESTARIO],0))</f>
        <v/>
      </c>
      <c r="R429" s="507"/>
    </row>
    <row r="430" spans="2:18" x14ac:dyDescent="0.3">
      <c r="B430" s="190" t="str">
        <f>IF('Formulario PPGR3'!$G430="","",CONCATENATE('Formulario PPGR3'!$C430,".",'Formulario PPGR3'!$D430,".",'Formulario PPGR3'!$E430,".",'Formulario PPGR3'!$F430))</f>
        <v/>
      </c>
      <c r="C430" s="190" t="str">
        <f>IF('Formulario PPGR3'!$G430="","",'Formulario PPGR1'!#REF!)</f>
        <v/>
      </c>
      <c r="D430" s="190" t="str">
        <f>IF('Formulario PPGR3'!$G430="","",'Formulario PPGR1'!#REF!)</f>
        <v/>
      </c>
      <c r="E430" s="190" t="str">
        <f>IF('Formulario PPGR3'!$G430="","",'Formulario PPGR1'!#REF!)</f>
        <v/>
      </c>
      <c r="F430" s="190" t="str">
        <f>IF('Formulario PPGR3'!$G430="","",'Formulario PPGR1'!#REF!)</f>
        <v/>
      </c>
      <c r="G430" s="241"/>
      <c r="H430" s="503" t="str">
        <f>IF(Tabla1[[#This Row],[Código_Actividad]]="","",_xlfn.XLOOKUP(Tabla1[[#This Row],[Código_Actividad]],Tabla2[Código],Tabla2[Actividades Programables Presupuestables],"",0))</f>
        <v/>
      </c>
      <c r="I430" s="504" t="str">
        <f>IFERROR(VLOOKUP('Formulario PPGR3'!$G430,'Formulario PPGR2'!$H$9:$V$269,15,FALSE),"")</f>
        <v/>
      </c>
      <c r="J430" s="509"/>
      <c r="K430" s="507" t="str">
        <f>IF(Tabla1[[#This Row],[Insumos]]="","",_xlfn.XLOOKUP(Tabla1[[#This Row],[Insumos]],Tabla10[Insumo],Tabla10[InsumoAbrev],"",0))</f>
        <v/>
      </c>
      <c r="L430" s="508"/>
      <c r="M430" s="505" t="str">
        <f>IF(Tabla1[[#This Row],[Descripción]]="","",_xlfn.XLOOKUP(Tabla1[[#This Row],[Descripción]],Tabla10[Descripción],Tabla10[Unidad de Medida],"",0))</f>
        <v/>
      </c>
      <c r="N430" s="295"/>
      <c r="O430" s="506" t="str">
        <f>IF(Tabla1[[#This Row],[Descripción]]="","",_xlfn.XLOOKUP(Tabla1[[#This Row],[Descripción]],Tabla10[Descripción],Tabla10[Precio Unitario],0))</f>
        <v/>
      </c>
      <c r="P430" s="506" t="str">
        <f>IF(Tabla1[[#This Row],[Cantidad de Insumos]]="","",Tabla1[[#This Row],[Precio Unitario]]*Tabla1[[#This Row],[Cantidad de Insumos]])</f>
        <v/>
      </c>
      <c r="Q430" s="506" t="str">
        <f>IF(Tabla1[[#This Row],[Descripción]]="","",_xlfn.XLOOKUP(Tabla1[[#This Row],[Descripción]],Tabla10[Descripción],Tabla10[CODIGO PRESUPUESTARIO],0))</f>
        <v/>
      </c>
      <c r="R430" s="507"/>
    </row>
    <row r="431" spans="2:18" x14ac:dyDescent="0.3">
      <c r="B431" s="190" t="str">
        <f>IF('Formulario PPGR3'!$G431="","",CONCATENATE('Formulario PPGR3'!$C431,".",'Formulario PPGR3'!$D431,".",'Formulario PPGR3'!$E431,".",'Formulario PPGR3'!$F431))</f>
        <v/>
      </c>
      <c r="C431" s="190" t="str">
        <f>IF('Formulario PPGR3'!$G431="","",'Formulario PPGR1'!#REF!)</f>
        <v/>
      </c>
      <c r="D431" s="190" t="str">
        <f>IF('Formulario PPGR3'!$G431="","",'Formulario PPGR1'!#REF!)</f>
        <v/>
      </c>
      <c r="E431" s="190" t="str">
        <f>IF('Formulario PPGR3'!$G431="","",'Formulario PPGR1'!#REF!)</f>
        <v/>
      </c>
      <c r="F431" s="190" t="str">
        <f>IF('Formulario PPGR3'!$G431="","",'Formulario PPGR1'!#REF!)</f>
        <v/>
      </c>
      <c r="G431" s="241"/>
      <c r="H431" s="503" t="str">
        <f>IF(Tabla1[[#This Row],[Código_Actividad]]="","",_xlfn.XLOOKUP(Tabla1[[#This Row],[Código_Actividad]],Tabla2[Código],Tabla2[Actividades Programables Presupuestables],"",0))</f>
        <v/>
      </c>
      <c r="I431" s="504" t="str">
        <f>IFERROR(VLOOKUP('Formulario PPGR3'!$G431,'Formulario PPGR2'!$H$9:$V$269,15,FALSE),"")</f>
        <v/>
      </c>
      <c r="J431" s="509"/>
      <c r="K431" s="507" t="str">
        <f>IF(Tabla1[[#This Row],[Insumos]]="","",_xlfn.XLOOKUP(Tabla1[[#This Row],[Insumos]],Tabla10[Insumo],Tabla10[InsumoAbrev],"",0))</f>
        <v/>
      </c>
      <c r="L431" s="508"/>
      <c r="M431" s="505" t="str">
        <f>IF(Tabla1[[#This Row],[Descripción]]="","",_xlfn.XLOOKUP(Tabla1[[#This Row],[Descripción]],Tabla10[Descripción],Tabla10[Unidad de Medida],"",0))</f>
        <v/>
      </c>
      <c r="N431" s="295"/>
      <c r="O431" s="506" t="str">
        <f>IF(Tabla1[[#This Row],[Descripción]]="","",_xlfn.XLOOKUP(Tabla1[[#This Row],[Descripción]],Tabla10[Descripción],Tabla10[Precio Unitario],0))</f>
        <v/>
      </c>
      <c r="P431" s="506" t="str">
        <f>IF(Tabla1[[#This Row],[Cantidad de Insumos]]="","",Tabla1[[#This Row],[Precio Unitario]]*Tabla1[[#This Row],[Cantidad de Insumos]])</f>
        <v/>
      </c>
      <c r="Q431" s="506" t="str">
        <f>IF(Tabla1[[#This Row],[Descripción]]="","",_xlfn.XLOOKUP(Tabla1[[#This Row],[Descripción]],Tabla10[Descripción],Tabla10[CODIGO PRESUPUESTARIO],0))</f>
        <v/>
      </c>
      <c r="R431" s="507"/>
    </row>
    <row r="432" spans="2:18" x14ac:dyDescent="0.3">
      <c r="B432" s="190" t="str">
        <f>IF('Formulario PPGR3'!$G432="","",CONCATENATE('Formulario PPGR3'!$C432,".",'Formulario PPGR3'!$D432,".",'Formulario PPGR3'!$E432,".",'Formulario PPGR3'!$F432))</f>
        <v/>
      </c>
      <c r="C432" s="190" t="str">
        <f>IF('Formulario PPGR3'!$G432="","",'Formulario PPGR1'!#REF!)</f>
        <v/>
      </c>
      <c r="D432" s="190" t="str">
        <f>IF('Formulario PPGR3'!$G432="","",'Formulario PPGR1'!#REF!)</f>
        <v/>
      </c>
      <c r="E432" s="190" t="str">
        <f>IF('Formulario PPGR3'!$G432="","",'Formulario PPGR1'!#REF!)</f>
        <v/>
      </c>
      <c r="F432" s="190" t="str">
        <f>IF('Formulario PPGR3'!$G432="","",'Formulario PPGR1'!#REF!)</f>
        <v/>
      </c>
      <c r="G432" s="241"/>
      <c r="H432" s="503" t="str">
        <f>IF(Tabla1[[#This Row],[Código_Actividad]]="","",_xlfn.XLOOKUP(Tabla1[[#This Row],[Código_Actividad]],Tabla2[Código],Tabla2[Actividades Programables Presupuestables],"",0))</f>
        <v/>
      </c>
      <c r="I432" s="504" t="str">
        <f>IFERROR(VLOOKUP('Formulario PPGR3'!$G432,'Formulario PPGR2'!$H$9:$V$269,15,FALSE),"")</f>
        <v/>
      </c>
      <c r="J432" s="509"/>
      <c r="K432" s="507" t="str">
        <f>IF(Tabla1[[#This Row],[Insumos]]="","",_xlfn.XLOOKUP(Tabla1[[#This Row],[Insumos]],Tabla10[Insumo],Tabla10[InsumoAbrev],"",0))</f>
        <v/>
      </c>
      <c r="L432" s="508"/>
      <c r="M432" s="505" t="str">
        <f>IF(Tabla1[[#This Row],[Descripción]]="","",_xlfn.XLOOKUP(Tabla1[[#This Row],[Descripción]],Tabla10[Descripción],Tabla10[Unidad de Medida],"",0))</f>
        <v/>
      </c>
      <c r="N432" s="295"/>
      <c r="O432" s="506" t="str">
        <f>IF(Tabla1[[#This Row],[Descripción]]="","",_xlfn.XLOOKUP(Tabla1[[#This Row],[Descripción]],Tabla10[Descripción],Tabla10[Precio Unitario],0))</f>
        <v/>
      </c>
      <c r="P432" s="506" t="str">
        <f>IF(Tabla1[[#This Row],[Cantidad de Insumos]]="","",Tabla1[[#This Row],[Precio Unitario]]*Tabla1[[#This Row],[Cantidad de Insumos]])</f>
        <v/>
      </c>
      <c r="Q432" s="506" t="str">
        <f>IF(Tabla1[[#This Row],[Descripción]]="","",_xlfn.XLOOKUP(Tabla1[[#This Row],[Descripción]],Tabla10[Descripción],Tabla10[CODIGO PRESUPUESTARIO],0))</f>
        <v/>
      </c>
      <c r="R432" s="507"/>
    </row>
    <row r="433" spans="2:18" x14ac:dyDescent="0.3">
      <c r="B433" s="190" t="str">
        <f>IF('Formulario PPGR3'!$G433="","",CONCATENATE('Formulario PPGR3'!$C433,".",'Formulario PPGR3'!$D433,".",'Formulario PPGR3'!$E433,".",'Formulario PPGR3'!$F433))</f>
        <v/>
      </c>
      <c r="C433" s="190" t="str">
        <f>IF('Formulario PPGR3'!$G433="","",'Formulario PPGR1'!#REF!)</f>
        <v/>
      </c>
      <c r="D433" s="190" t="str">
        <f>IF('Formulario PPGR3'!$G433="","",'Formulario PPGR1'!#REF!)</f>
        <v/>
      </c>
      <c r="E433" s="190" t="str">
        <f>IF('Formulario PPGR3'!$G433="","",'Formulario PPGR1'!#REF!)</f>
        <v/>
      </c>
      <c r="F433" s="190" t="str">
        <f>IF('Formulario PPGR3'!$G433="","",'Formulario PPGR1'!#REF!)</f>
        <v/>
      </c>
      <c r="G433" s="241"/>
      <c r="H433" s="503" t="str">
        <f>IF(Tabla1[[#This Row],[Código_Actividad]]="","",_xlfn.XLOOKUP(Tabla1[[#This Row],[Código_Actividad]],Tabla2[Código],Tabla2[Actividades Programables Presupuestables],"",0))</f>
        <v/>
      </c>
      <c r="I433" s="504" t="str">
        <f>IFERROR(VLOOKUP('Formulario PPGR3'!$G433,'Formulario PPGR2'!$H$9:$V$269,15,FALSE),"")</f>
        <v/>
      </c>
      <c r="J433" s="509"/>
      <c r="K433" s="507" t="str">
        <f>IF(Tabla1[[#This Row],[Insumos]]="","",_xlfn.XLOOKUP(Tabla1[[#This Row],[Insumos]],Tabla10[Insumo],Tabla10[InsumoAbrev],"",0))</f>
        <v/>
      </c>
      <c r="L433" s="508"/>
      <c r="M433" s="505" t="str">
        <f>IF(Tabla1[[#This Row],[Descripción]]="","",_xlfn.XLOOKUP(Tabla1[[#This Row],[Descripción]],Tabla10[Descripción],Tabla10[Unidad de Medida],"",0))</f>
        <v/>
      </c>
      <c r="N433" s="295"/>
      <c r="O433" s="506" t="str">
        <f>IF(Tabla1[[#This Row],[Descripción]]="","",_xlfn.XLOOKUP(Tabla1[[#This Row],[Descripción]],Tabla10[Descripción],Tabla10[Precio Unitario],0))</f>
        <v/>
      </c>
      <c r="P433" s="506" t="str">
        <f>IF(Tabla1[[#This Row],[Cantidad de Insumos]]="","",Tabla1[[#This Row],[Precio Unitario]]*Tabla1[[#This Row],[Cantidad de Insumos]])</f>
        <v/>
      </c>
      <c r="Q433" s="506" t="str">
        <f>IF(Tabla1[[#This Row],[Descripción]]="","",_xlfn.XLOOKUP(Tabla1[[#This Row],[Descripción]],Tabla10[Descripción],Tabla10[CODIGO PRESUPUESTARIO],0))</f>
        <v/>
      </c>
      <c r="R433" s="507"/>
    </row>
    <row r="434" spans="2:18" x14ac:dyDescent="0.3">
      <c r="B434" s="190" t="str">
        <f>IF('Formulario PPGR3'!$G434="","",CONCATENATE('Formulario PPGR3'!$C434,".",'Formulario PPGR3'!$D434,".",'Formulario PPGR3'!$E434,".",'Formulario PPGR3'!$F434))</f>
        <v/>
      </c>
      <c r="C434" s="190" t="str">
        <f>IF('Formulario PPGR3'!$G434="","",'Formulario PPGR1'!#REF!)</f>
        <v/>
      </c>
      <c r="D434" s="190" t="str">
        <f>IF('Formulario PPGR3'!$G434="","",'Formulario PPGR1'!#REF!)</f>
        <v/>
      </c>
      <c r="E434" s="190" t="str">
        <f>IF('Formulario PPGR3'!$G434="","",'Formulario PPGR1'!#REF!)</f>
        <v/>
      </c>
      <c r="F434" s="190" t="str">
        <f>IF('Formulario PPGR3'!$G434="","",'Formulario PPGR1'!#REF!)</f>
        <v/>
      </c>
      <c r="G434" s="241"/>
      <c r="H434" s="503" t="str">
        <f>IF(Tabla1[[#This Row],[Código_Actividad]]="","",_xlfn.XLOOKUP(Tabla1[[#This Row],[Código_Actividad]],Tabla2[Código],Tabla2[Actividades Programables Presupuestables],"",0))</f>
        <v/>
      </c>
      <c r="I434" s="504" t="str">
        <f>IFERROR(VLOOKUP('Formulario PPGR3'!$G434,'Formulario PPGR2'!$H$9:$V$269,15,FALSE),"")</f>
        <v/>
      </c>
      <c r="J434" s="509"/>
      <c r="K434" s="507" t="str">
        <f>IF(Tabla1[[#This Row],[Insumos]]="","",_xlfn.XLOOKUP(Tabla1[[#This Row],[Insumos]],Tabla10[Insumo],Tabla10[InsumoAbrev],"",0))</f>
        <v/>
      </c>
      <c r="L434" s="508"/>
      <c r="M434" s="505" t="str">
        <f>IF(Tabla1[[#This Row],[Descripción]]="","",_xlfn.XLOOKUP(Tabla1[[#This Row],[Descripción]],Tabla10[Descripción],Tabla10[Unidad de Medida],"",0))</f>
        <v/>
      </c>
      <c r="N434" s="295"/>
      <c r="O434" s="506" t="str">
        <f>IF(Tabla1[[#This Row],[Descripción]]="","",_xlfn.XLOOKUP(Tabla1[[#This Row],[Descripción]],Tabla10[Descripción],Tabla10[Precio Unitario],0))</f>
        <v/>
      </c>
      <c r="P434" s="506" t="str">
        <f>IF(Tabla1[[#This Row],[Cantidad de Insumos]]="","",Tabla1[[#This Row],[Precio Unitario]]*Tabla1[[#This Row],[Cantidad de Insumos]])</f>
        <v/>
      </c>
      <c r="Q434" s="506" t="str">
        <f>IF(Tabla1[[#This Row],[Descripción]]="","",_xlfn.XLOOKUP(Tabla1[[#This Row],[Descripción]],Tabla10[Descripción],Tabla10[CODIGO PRESUPUESTARIO],0))</f>
        <v/>
      </c>
      <c r="R434" s="507"/>
    </row>
    <row r="435" spans="2:18" x14ac:dyDescent="0.3">
      <c r="B435" s="190" t="str">
        <f>IF('Formulario PPGR3'!$G435="","",CONCATENATE('Formulario PPGR3'!$C435,".",'Formulario PPGR3'!$D435,".",'Formulario PPGR3'!$E435,".",'Formulario PPGR3'!$F435))</f>
        <v/>
      </c>
      <c r="C435" s="190" t="str">
        <f>IF('Formulario PPGR3'!$G435="","",'Formulario PPGR1'!#REF!)</f>
        <v/>
      </c>
      <c r="D435" s="190" t="str">
        <f>IF('Formulario PPGR3'!$G435="","",'Formulario PPGR1'!#REF!)</f>
        <v/>
      </c>
      <c r="E435" s="190" t="str">
        <f>IF('Formulario PPGR3'!$G435="","",'Formulario PPGR1'!#REF!)</f>
        <v/>
      </c>
      <c r="F435" s="190" t="str">
        <f>IF('Formulario PPGR3'!$G435="","",'Formulario PPGR1'!#REF!)</f>
        <v/>
      </c>
      <c r="G435" s="241"/>
      <c r="H435" s="503" t="str">
        <f>IF(Tabla1[[#This Row],[Código_Actividad]]="","",_xlfn.XLOOKUP(Tabla1[[#This Row],[Código_Actividad]],Tabla2[Código],Tabla2[Actividades Programables Presupuestables],"",0))</f>
        <v/>
      </c>
      <c r="I435" s="504" t="str">
        <f>IFERROR(VLOOKUP('Formulario PPGR3'!$G435,'Formulario PPGR2'!$H$9:$V$269,15,FALSE),"")</f>
        <v/>
      </c>
      <c r="J435" s="509"/>
      <c r="K435" s="507" t="str">
        <f>IF(Tabla1[[#This Row],[Insumos]]="","",_xlfn.XLOOKUP(Tabla1[[#This Row],[Insumos]],Tabla10[Insumo],Tabla10[InsumoAbrev],"",0))</f>
        <v/>
      </c>
      <c r="L435" s="508"/>
      <c r="M435" s="505" t="str">
        <f>IF(Tabla1[[#This Row],[Descripción]]="","",_xlfn.XLOOKUP(Tabla1[[#This Row],[Descripción]],Tabla10[Descripción],Tabla10[Unidad de Medida],"",0))</f>
        <v/>
      </c>
      <c r="N435" s="295"/>
      <c r="O435" s="506" t="str">
        <f>IF(Tabla1[[#This Row],[Descripción]]="","",_xlfn.XLOOKUP(Tabla1[[#This Row],[Descripción]],Tabla10[Descripción],Tabla10[Precio Unitario],0))</f>
        <v/>
      </c>
      <c r="P435" s="506" t="str">
        <f>IF(Tabla1[[#This Row],[Cantidad de Insumos]]="","",Tabla1[[#This Row],[Precio Unitario]]*Tabla1[[#This Row],[Cantidad de Insumos]])</f>
        <v/>
      </c>
      <c r="Q435" s="506" t="str">
        <f>IF(Tabla1[[#This Row],[Descripción]]="","",_xlfn.XLOOKUP(Tabla1[[#This Row],[Descripción]],Tabla10[Descripción],Tabla10[CODIGO PRESUPUESTARIO],0))</f>
        <v/>
      </c>
      <c r="R435" s="507"/>
    </row>
    <row r="436" spans="2:18" x14ac:dyDescent="0.3">
      <c r="B436" s="190" t="str">
        <f>IF('Formulario PPGR3'!$G436="","",CONCATENATE('Formulario PPGR3'!$C436,".",'Formulario PPGR3'!$D436,".",'Formulario PPGR3'!$E436,".",'Formulario PPGR3'!$F436))</f>
        <v/>
      </c>
      <c r="C436" s="190" t="str">
        <f>IF('Formulario PPGR3'!$G436="","",'Formulario PPGR1'!#REF!)</f>
        <v/>
      </c>
      <c r="D436" s="190" t="str">
        <f>IF('Formulario PPGR3'!$G436="","",'Formulario PPGR1'!#REF!)</f>
        <v/>
      </c>
      <c r="E436" s="190" t="str">
        <f>IF('Formulario PPGR3'!$G436="","",'Formulario PPGR1'!#REF!)</f>
        <v/>
      </c>
      <c r="F436" s="190" t="str">
        <f>IF('Formulario PPGR3'!$G436="","",'Formulario PPGR1'!#REF!)</f>
        <v/>
      </c>
      <c r="G436" s="241"/>
      <c r="H436" s="503" t="str">
        <f>IF(Tabla1[[#This Row],[Código_Actividad]]="","",_xlfn.XLOOKUP(Tabla1[[#This Row],[Código_Actividad]],Tabla2[Código],Tabla2[Actividades Programables Presupuestables],"",0))</f>
        <v/>
      </c>
      <c r="I436" s="504" t="str">
        <f>IFERROR(VLOOKUP('Formulario PPGR3'!$G436,'Formulario PPGR2'!$H$9:$V$269,15,FALSE),"")</f>
        <v/>
      </c>
      <c r="J436" s="509"/>
      <c r="K436" s="507" t="str">
        <f>IF(Tabla1[[#This Row],[Insumos]]="","",_xlfn.XLOOKUP(Tabla1[[#This Row],[Insumos]],Tabla10[Insumo],Tabla10[InsumoAbrev],"",0))</f>
        <v/>
      </c>
      <c r="L436" s="508"/>
      <c r="M436" s="505" t="str">
        <f>IF(Tabla1[[#This Row],[Descripción]]="","",_xlfn.XLOOKUP(Tabla1[[#This Row],[Descripción]],Tabla10[Descripción],Tabla10[Unidad de Medida],"",0))</f>
        <v/>
      </c>
      <c r="N436" s="295"/>
      <c r="O436" s="506" t="str">
        <f>IF(Tabla1[[#This Row],[Descripción]]="","",_xlfn.XLOOKUP(Tabla1[[#This Row],[Descripción]],Tabla10[Descripción],Tabla10[Precio Unitario],0))</f>
        <v/>
      </c>
      <c r="P436" s="506" t="str">
        <f>IF(Tabla1[[#This Row],[Cantidad de Insumos]]="","",Tabla1[[#This Row],[Precio Unitario]]*Tabla1[[#This Row],[Cantidad de Insumos]])</f>
        <v/>
      </c>
      <c r="Q436" s="506" t="str">
        <f>IF(Tabla1[[#This Row],[Descripción]]="","",_xlfn.XLOOKUP(Tabla1[[#This Row],[Descripción]],Tabla10[Descripción],Tabla10[CODIGO PRESUPUESTARIO],0))</f>
        <v/>
      </c>
      <c r="R436" s="507"/>
    </row>
    <row r="437" spans="2:18" x14ac:dyDescent="0.3">
      <c r="B437" s="190" t="str">
        <f>IF('Formulario PPGR3'!$G437="","",CONCATENATE('Formulario PPGR3'!$C437,".",'Formulario PPGR3'!$D437,".",'Formulario PPGR3'!$E437,".",'Formulario PPGR3'!$F437))</f>
        <v/>
      </c>
      <c r="C437" s="190" t="str">
        <f>IF('Formulario PPGR3'!$G437="","",'Formulario PPGR1'!#REF!)</f>
        <v/>
      </c>
      <c r="D437" s="190" t="str">
        <f>IF('Formulario PPGR3'!$G437="","",'Formulario PPGR1'!#REF!)</f>
        <v/>
      </c>
      <c r="E437" s="190" t="str">
        <f>IF('Formulario PPGR3'!$G437="","",'Formulario PPGR1'!#REF!)</f>
        <v/>
      </c>
      <c r="F437" s="190" t="str">
        <f>IF('Formulario PPGR3'!$G437="","",'Formulario PPGR1'!#REF!)</f>
        <v/>
      </c>
      <c r="G437" s="241"/>
      <c r="H437" s="503" t="str">
        <f>IF(Tabla1[[#This Row],[Código_Actividad]]="","",_xlfn.XLOOKUP(Tabla1[[#This Row],[Código_Actividad]],Tabla2[Código],Tabla2[Actividades Programables Presupuestables],"",0))</f>
        <v/>
      </c>
      <c r="I437" s="504" t="str">
        <f>IFERROR(VLOOKUP('Formulario PPGR3'!$G437,'Formulario PPGR2'!$H$9:$V$269,15,FALSE),"")</f>
        <v/>
      </c>
      <c r="J437" s="509"/>
      <c r="K437" s="507" t="str">
        <f>IF(Tabla1[[#This Row],[Insumos]]="","",_xlfn.XLOOKUP(Tabla1[[#This Row],[Insumos]],Tabla10[Insumo],Tabla10[InsumoAbrev],"",0))</f>
        <v/>
      </c>
      <c r="L437" s="508"/>
      <c r="M437" s="505" t="str">
        <f>IF(Tabla1[[#This Row],[Descripción]]="","",_xlfn.XLOOKUP(Tabla1[[#This Row],[Descripción]],Tabla10[Descripción],Tabla10[Unidad de Medida],"",0))</f>
        <v/>
      </c>
      <c r="N437" s="295"/>
      <c r="O437" s="506" t="str">
        <f>IF(Tabla1[[#This Row],[Descripción]]="","",_xlfn.XLOOKUP(Tabla1[[#This Row],[Descripción]],Tabla10[Descripción],Tabla10[Precio Unitario],0))</f>
        <v/>
      </c>
      <c r="P437" s="506" t="str">
        <f>IF(Tabla1[[#This Row],[Cantidad de Insumos]]="","",Tabla1[[#This Row],[Precio Unitario]]*Tabla1[[#This Row],[Cantidad de Insumos]])</f>
        <v/>
      </c>
      <c r="Q437" s="506" t="str">
        <f>IF(Tabla1[[#This Row],[Descripción]]="","",_xlfn.XLOOKUP(Tabla1[[#This Row],[Descripción]],Tabla10[Descripción],Tabla10[CODIGO PRESUPUESTARIO],0))</f>
        <v/>
      </c>
      <c r="R437" s="507"/>
    </row>
    <row r="438" spans="2:18" x14ac:dyDescent="0.3">
      <c r="B438" s="190" t="str">
        <f>IF('Formulario PPGR3'!$G438="","",CONCATENATE('Formulario PPGR3'!$C438,".",'Formulario PPGR3'!$D438,".",'Formulario PPGR3'!$E438,".",'Formulario PPGR3'!$F438))</f>
        <v/>
      </c>
      <c r="C438" s="190" t="str">
        <f>IF('Formulario PPGR3'!$G438="","",'Formulario PPGR1'!#REF!)</f>
        <v/>
      </c>
      <c r="D438" s="190" t="str">
        <f>IF('Formulario PPGR3'!$G438="","",'Formulario PPGR1'!#REF!)</f>
        <v/>
      </c>
      <c r="E438" s="190" t="str">
        <f>IF('Formulario PPGR3'!$G438="","",'Formulario PPGR1'!#REF!)</f>
        <v/>
      </c>
      <c r="F438" s="190" t="str">
        <f>IF('Formulario PPGR3'!$G438="","",'Formulario PPGR1'!#REF!)</f>
        <v/>
      </c>
      <c r="G438" s="241"/>
      <c r="H438" s="503" t="str">
        <f>IF(Tabla1[[#This Row],[Código_Actividad]]="","",_xlfn.XLOOKUP(Tabla1[[#This Row],[Código_Actividad]],Tabla2[Código],Tabla2[Actividades Programables Presupuestables],"",0))</f>
        <v/>
      </c>
      <c r="I438" s="504" t="str">
        <f>IFERROR(VLOOKUP('Formulario PPGR3'!$G438,'Formulario PPGR2'!$H$9:$V$269,15,FALSE),"")</f>
        <v/>
      </c>
      <c r="J438" s="509"/>
      <c r="K438" s="507" t="str">
        <f>IF(Tabla1[[#This Row],[Insumos]]="","",_xlfn.XLOOKUP(Tabla1[[#This Row],[Insumos]],Tabla10[Insumo],Tabla10[InsumoAbrev],"",0))</f>
        <v/>
      </c>
      <c r="L438" s="508"/>
      <c r="M438" s="505" t="str">
        <f>IF(Tabla1[[#This Row],[Descripción]]="","",_xlfn.XLOOKUP(Tabla1[[#This Row],[Descripción]],Tabla10[Descripción],Tabla10[Unidad de Medida],"",0))</f>
        <v/>
      </c>
      <c r="N438" s="295"/>
      <c r="O438" s="506" t="str">
        <f>IF(Tabla1[[#This Row],[Descripción]]="","",_xlfn.XLOOKUP(Tabla1[[#This Row],[Descripción]],Tabla10[Descripción],Tabla10[Precio Unitario],0))</f>
        <v/>
      </c>
      <c r="P438" s="506" t="str">
        <f>IF(Tabla1[[#This Row],[Cantidad de Insumos]]="","",Tabla1[[#This Row],[Precio Unitario]]*Tabla1[[#This Row],[Cantidad de Insumos]])</f>
        <v/>
      </c>
      <c r="Q438" s="506" t="str">
        <f>IF(Tabla1[[#This Row],[Descripción]]="","",_xlfn.XLOOKUP(Tabla1[[#This Row],[Descripción]],Tabla10[Descripción],Tabla10[CODIGO PRESUPUESTARIO],0))</f>
        <v/>
      </c>
      <c r="R438" s="507"/>
    </row>
    <row r="439" spans="2:18" x14ac:dyDescent="0.3">
      <c r="B439" s="190" t="str">
        <f>IF('Formulario PPGR3'!$G439="","",CONCATENATE('Formulario PPGR3'!$C439,".",'Formulario PPGR3'!$D439,".",'Formulario PPGR3'!$E439,".",'Formulario PPGR3'!$F439))</f>
        <v/>
      </c>
      <c r="C439" s="190" t="str">
        <f>IF('Formulario PPGR3'!$G439="","",'Formulario PPGR1'!#REF!)</f>
        <v/>
      </c>
      <c r="D439" s="190" t="str">
        <f>IF('Formulario PPGR3'!$G439="","",'Formulario PPGR1'!#REF!)</f>
        <v/>
      </c>
      <c r="E439" s="190" t="str">
        <f>IF('Formulario PPGR3'!$G439="","",'Formulario PPGR1'!#REF!)</f>
        <v/>
      </c>
      <c r="F439" s="190" t="str">
        <f>IF('Formulario PPGR3'!$G439="","",'Formulario PPGR1'!#REF!)</f>
        <v/>
      </c>
      <c r="G439" s="241"/>
      <c r="H439" s="503" t="str">
        <f>IF(Tabla1[[#This Row],[Código_Actividad]]="","",_xlfn.XLOOKUP(Tabla1[[#This Row],[Código_Actividad]],Tabla2[Código],Tabla2[Actividades Programables Presupuestables],"",0))</f>
        <v/>
      </c>
      <c r="I439" s="504" t="str">
        <f>IFERROR(VLOOKUP('Formulario PPGR3'!$G439,'Formulario PPGR2'!$H$9:$V$269,15,FALSE),"")</f>
        <v/>
      </c>
      <c r="J439" s="509"/>
      <c r="K439" s="507" t="str">
        <f>IF(Tabla1[[#This Row],[Insumos]]="","",_xlfn.XLOOKUP(Tabla1[[#This Row],[Insumos]],Tabla10[Insumo],Tabla10[InsumoAbrev],"",0))</f>
        <v/>
      </c>
      <c r="L439" s="508"/>
      <c r="M439" s="505" t="str">
        <f>IF(Tabla1[[#This Row],[Descripción]]="","",_xlfn.XLOOKUP(Tabla1[[#This Row],[Descripción]],Tabla10[Descripción],Tabla10[Unidad de Medida],"",0))</f>
        <v/>
      </c>
      <c r="N439" s="295"/>
      <c r="O439" s="506" t="str">
        <f>IF(Tabla1[[#This Row],[Descripción]]="","",_xlfn.XLOOKUP(Tabla1[[#This Row],[Descripción]],Tabla10[Descripción],Tabla10[Precio Unitario],0))</f>
        <v/>
      </c>
      <c r="P439" s="506" t="str">
        <f>IF(Tabla1[[#This Row],[Cantidad de Insumos]]="","",Tabla1[[#This Row],[Precio Unitario]]*Tabla1[[#This Row],[Cantidad de Insumos]])</f>
        <v/>
      </c>
      <c r="Q439" s="506" t="str">
        <f>IF(Tabla1[[#This Row],[Descripción]]="","",_xlfn.XLOOKUP(Tabla1[[#This Row],[Descripción]],Tabla10[Descripción],Tabla10[CODIGO PRESUPUESTARIO],0))</f>
        <v/>
      </c>
      <c r="R439" s="507"/>
    </row>
    <row r="440" spans="2:18" x14ac:dyDescent="0.3">
      <c r="B440" s="190" t="str">
        <f>IF('Formulario PPGR3'!$G440="","",CONCATENATE('Formulario PPGR3'!$C440,".",'Formulario PPGR3'!$D440,".",'Formulario PPGR3'!$E440,".",'Formulario PPGR3'!$F440))</f>
        <v/>
      </c>
      <c r="C440" s="190" t="str">
        <f>IF('Formulario PPGR3'!$G440="","",'Formulario PPGR1'!#REF!)</f>
        <v/>
      </c>
      <c r="D440" s="190" t="str">
        <f>IF('Formulario PPGR3'!$G440="","",'Formulario PPGR1'!#REF!)</f>
        <v/>
      </c>
      <c r="E440" s="190" t="str">
        <f>IF('Formulario PPGR3'!$G440="","",'Formulario PPGR1'!#REF!)</f>
        <v/>
      </c>
      <c r="F440" s="190" t="str">
        <f>IF('Formulario PPGR3'!$G440="","",'Formulario PPGR1'!#REF!)</f>
        <v/>
      </c>
      <c r="G440" s="241"/>
      <c r="H440" s="503" t="str">
        <f>IF(Tabla1[[#This Row],[Código_Actividad]]="","",_xlfn.XLOOKUP(Tabla1[[#This Row],[Código_Actividad]],Tabla2[Código],Tabla2[Actividades Programables Presupuestables],"",0))</f>
        <v/>
      </c>
      <c r="I440" s="504" t="str">
        <f>IFERROR(VLOOKUP('Formulario PPGR3'!$G440,'Formulario PPGR2'!$H$9:$V$269,15,FALSE),"")</f>
        <v/>
      </c>
      <c r="J440" s="509"/>
      <c r="K440" s="507" t="str">
        <f>IF(Tabla1[[#This Row],[Insumos]]="","",_xlfn.XLOOKUP(Tabla1[[#This Row],[Insumos]],Tabla10[Insumo],Tabla10[InsumoAbrev],"",0))</f>
        <v/>
      </c>
      <c r="L440" s="508"/>
      <c r="M440" s="505" t="str">
        <f>IF(Tabla1[[#This Row],[Descripción]]="","",_xlfn.XLOOKUP(Tabla1[[#This Row],[Descripción]],Tabla10[Descripción],Tabla10[Unidad de Medida],"",0))</f>
        <v/>
      </c>
      <c r="N440" s="295"/>
      <c r="O440" s="506" t="str">
        <f>IF(Tabla1[[#This Row],[Descripción]]="","",_xlfn.XLOOKUP(Tabla1[[#This Row],[Descripción]],Tabla10[Descripción],Tabla10[Precio Unitario],0))</f>
        <v/>
      </c>
      <c r="P440" s="506" t="str">
        <f>IF(Tabla1[[#This Row],[Cantidad de Insumos]]="","",Tabla1[[#This Row],[Precio Unitario]]*Tabla1[[#This Row],[Cantidad de Insumos]])</f>
        <v/>
      </c>
      <c r="Q440" s="506" t="str">
        <f>IF(Tabla1[[#This Row],[Descripción]]="","",_xlfn.XLOOKUP(Tabla1[[#This Row],[Descripción]],Tabla10[Descripción],Tabla10[CODIGO PRESUPUESTARIO],0))</f>
        <v/>
      </c>
      <c r="R440" s="507"/>
    </row>
    <row r="441" spans="2:18" x14ac:dyDescent="0.3">
      <c r="B441" s="190" t="str">
        <f>IF('Formulario PPGR3'!$G441="","",CONCATENATE('Formulario PPGR3'!$C441,".",'Formulario PPGR3'!$D441,".",'Formulario PPGR3'!$E441,".",'Formulario PPGR3'!$F441))</f>
        <v/>
      </c>
      <c r="C441" s="190" t="str">
        <f>IF('Formulario PPGR3'!$G441="","",'Formulario PPGR1'!#REF!)</f>
        <v/>
      </c>
      <c r="D441" s="190" t="str">
        <f>IF('Formulario PPGR3'!$G441="","",'Formulario PPGR1'!#REF!)</f>
        <v/>
      </c>
      <c r="E441" s="190" t="str">
        <f>IF('Formulario PPGR3'!$G441="","",'Formulario PPGR1'!#REF!)</f>
        <v/>
      </c>
      <c r="F441" s="190" t="str">
        <f>IF('Formulario PPGR3'!$G441="","",'Formulario PPGR1'!#REF!)</f>
        <v/>
      </c>
      <c r="G441" s="241"/>
      <c r="H441" s="503" t="str">
        <f>IF(Tabla1[[#This Row],[Código_Actividad]]="","",_xlfn.XLOOKUP(Tabla1[[#This Row],[Código_Actividad]],Tabla2[Código],Tabla2[Actividades Programables Presupuestables],"",0))</f>
        <v/>
      </c>
      <c r="I441" s="504" t="str">
        <f>IFERROR(VLOOKUP('Formulario PPGR3'!$G441,'Formulario PPGR2'!$H$9:$V$269,15,FALSE),"")</f>
        <v/>
      </c>
      <c r="J441" s="509"/>
      <c r="K441" s="507" t="str">
        <f>IF(Tabla1[[#This Row],[Insumos]]="","",_xlfn.XLOOKUP(Tabla1[[#This Row],[Insumos]],Tabla10[Insumo],Tabla10[InsumoAbrev],"",0))</f>
        <v/>
      </c>
      <c r="L441" s="508"/>
      <c r="M441" s="505" t="str">
        <f>IF(Tabla1[[#This Row],[Descripción]]="","",_xlfn.XLOOKUP(Tabla1[[#This Row],[Descripción]],Tabla10[Descripción],Tabla10[Unidad de Medida],"",0))</f>
        <v/>
      </c>
      <c r="N441" s="295"/>
      <c r="O441" s="506" t="str">
        <f>IF(Tabla1[[#This Row],[Descripción]]="","",_xlfn.XLOOKUP(Tabla1[[#This Row],[Descripción]],Tabla10[Descripción],Tabla10[Precio Unitario],0))</f>
        <v/>
      </c>
      <c r="P441" s="506" t="str">
        <f>IF(Tabla1[[#This Row],[Cantidad de Insumos]]="","",Tabla1[[#This Row],[Precio Unitario]]*Tabla1[[#This Row],[Cantidad de Insumos]])</f>
        <v/>
      </c>
      <c r="Q441" s="506" t="str">
        <f>IF(Tabla1[[#This Row],[Descripción]]="","",_xlfn.XLOOKUP(Tabla1[[#This Row],[Descripción]],Tabla10[Descripción],Tabla10[CODIGO PRESUPUESTARIO],0))</f>
        <v/>
      </c>
      <c r="R441" s="507"/>
    </row>
    <row r="442" spans="2:18" x14ac:dyDescent="0.3">
      <c r="B442" s="190" t="str">
        <f>IF('Formulario PPGR3'!$G442="","",CONCATENATE('Formulario PPGR3'!$C442,".",'Formulario PPGR3'!$D442,".",'Formulario PPGR3'!$E442,".",'Formulario PPGR3'!$F442))</f>
        <v/>
      </c>
      <c r="C442" s="190" t="str">
        <f>IF('Formulario PPGR3'!$G442="","",'Formulario PPGR1'!#REF!)</f>
        <v/>
      </c>
      <c r="D442" s="190" t="str">
        <f>IF('Formulario PPGR3'!$G442="","",'Formulario PPGR1'!#REF!)</f>
        <v/>
      </c>
      <c r="E442" s="190" t="str">
        <f>IF('Formulario PPGR3'!$G442="","",'Formulario PPGR1'!#REF!)</f>
        <v/>
      </c>
      <c r="F442" s="190" t="str">
        <f>IF('Formulario PPGR3'!$G442="","",'Formulario PPGR1'!#REF!)</f>
        <v/>
      </c>
      <c r="G442" s="241"/>
      <c r="H442" s="503" t="str">
        <f>IF(Tabla1[[#This Row],[Código_Actividad]]="","",_xlfn.XLOOKUP(Tabla1[[#This Row],[Código_Actividad]],Tabla2[Código],Tabla2[Actividades Programables Presupuestables],"",0))</f>
        <v/>
      </c>
      <c r="I442" s="504" t="str">
        <f>IFERROR(VLOOKUP('Formulario PPGR3'!$G442,'Formulario PPGR2'!$H$9:$V$269,15,FALSE),"")</f>
        <v/>
      </c>
      <c r="J442" s="509"/>
      <c r="K442" s="507" t="str">
        <f>IF(Tabla1[[#This Row],[Insumos]]="","",_xlfn.XLOOKUP(Tabla1[[#This Row],[Insumos]],Tabla10[Insumo],Tabla10[InsumoAbrev],"",0))</f>
        <v/>
      </c>
      <c r="L442" s="508"/>
      <c r="M442" s="505" t="str">
        <f>IF(Tabla1[[#This Row],[Descripción]]="","",_xlfn.XLOOKUP(Tabla1[[#This Row],[Descripción]],Tabla10[Descripción],Tabla10[Unidad de Medida],"",0))</f>
        <v/>
      </c>
      <c r="N442" s="295"/>
      <c r="O442" s="506" t="str">
        <f>IF(Tabla1[[#This Row],[Descripción]]="","",_xlfn.XLOOKUP(Tabla1[[#This Row],[Descripción]],Tabla10[Descripción],Tabla10[Precio Unitario],0))</f>
        <v/>
      </c>
      <c r="P442" s="506" t="str">
        <f>IF(Tabla1[[#This Row],[Cantidad de Insumos]]="","",Tabla1[[#This Row],[Precio Unitario]]*Tabla1[[#This Row],[Cantidad de Insumos]])</f>
        <v/>
      </c>
      <c r="Q442" s="506" t="str">
        <f>IF(Tabla1[[#This Row],[Descripción]]="","",_xlfn.XLOOKUP(Tabla1[[#This Row],[Descripción]],Tabla10[Descripción],Tabla10[CODIGO PRESUPUESTARIO],0))</f>
        <v/>
      </c>
      <c r="R442" s="507"/>
    </row>
    <row r="443" spans="2:18" x14ac:dyDescent="0.3">
      <c r="B443" s="190" t="str">
        <f>IF('Formulario PPGR3'!$G443="","",CONCATENATE('Formulario PPGR3'!$C443,".",'Formulario PPGR3'!$D443,".",'Formulario PPGR3'!$E443,".",'Formulario PPGR3'!$F443))</f>
        <v/>
      </c>
      <c r="C443" s="190" t="str">
        <f>IF('Formulario PPGR3'!$G443="","",'Formulario PPGR1'!#REF!)</f>
        <v/>
      </c>
      <c r="D443" s="190" t="str">
        <f>IF('Formulario PPGR3'!$G443="","",'Formulario PPGR1'!#REF!)</f>
        <v/>
      </c>
      <c r="E443" s="190" t="str">
        <f>IF('Formulario PPGR3'!$G443="","",'Formulario PPGR1'!#REF!)</f>
        <v/>
      </c>
      <c r="F443" s="190" t="str">
        <f>IF('Formulario PPGR3'!$G443="","",'Formulario PPGR1'!#REF!)</f>
        <v/>
      </c>
      <c r="G443" s="241"/>
      <c r="H443" s="503" t="str">
        <f>IF(Tabla1[[#This Row],[Código_Actividad]]="","",_xlfn.XLOOKUP(Tabla1[[#This Row],[Código_Actividad]],Tabla2[Código],Tabla2[Actividades Programables Presupuestables],"",0))</f>
        <v/>
      </c>
      <c r="I443" s="504" t="str">
        <f>IFERROR(VLOOKUP('Formulario PPGR3'!$G443,'Formulario PPGR2'!$H$9:$V$269,15,FALSE),"")</f>
        <v/>
      </c>
      <c r="J443" s="509"/>
      <c r="K443" s="507" t="str">
        <f>IF(Tabla1[[#This Row],[Insumos]]="","",_xlfn.XLOOKUP(Tabla1[[#This Row],[Insumos]],Tabla10[Insumo],Tabla10[InsumoAbrev],"",0))</f>
        <v/>
      </c>
      <c r="L443" s="508"/>
      <c r="M443" s="505" t="str">
        <f>IF(Tabla1[[#This Row],[Descripción]]="","",_xlfn.XLOOKUP(Tabla1[[#This Row],[Descripción]],Tabla10[Descripción],Tabla10[Unidad de Medida],"",0))</f>
        <v/>
      </c>
      <c r="N443" s="295"/>
      <c r="O443" s="506" t="str">
        <f>IF(Tabla1[[#This Row],[Descripción]]="","",_xlfn.XLOOKUP(Tabla1[[#This Row],[Descripción]],Tabla10[Descripción],Tabla10[Precio Unitario],0))</f>
        <v/>
      </c>
      <c r="P443" s="506" t="str">
        <f>IF(Tabla1[[#This Row],[Cantidad de Insumos]]="","",Tabla1[[#This Row],[Precio Unitario]]*Tabla1[[#This Row],[Cantidad de Insumos]])</f>
        <v/>
      </c>
      <c r="Q443" s="506" t="str">
        <f>IF(Tabla1[[#This Row],[Descripción]]="","",_xlfn.XLOOKUP(Tabla1[[#This Row],[Descripción]],Tabla10[Descripción],Tabla10[CODIGO PRESUPUESTARIO],0))</f>
        <v/>
      </c>
      <c r="R443" s="507"/>
    </row>
    <row r="444" spans="2:18" x14ac:dyDescent="0.3">
      <c r="B444" s="190" t="str">
        <f>IF('Formulario PPGR3'!$G444="","",CONCATENATE('Formulario PPGR3'!$C444,".",'Formulario PPGR3'!$D444,".",'Formulario PPGR3'!$E444,".",'Formulario PPGR3'!$F444))</f>
        <v/>
      </c>
      <c r="C444" s="190" t="str">
        <f>IF('Formulario PPGR3'!$G444="","",'Formulario PPGR1'!#REF!)</f>
        <v/>
      </c>
      <c r="D444" s="190" t="str">
        <f>IF('Formulario PPGR3'!$G444="","",'Formulario PPGR1'!#REF!)</f>
        <v/>
      </c>
      <c r="E444" s="190" t="str">
        <f>IF('Formulario PPGR3'!$G444="","",'Formulario PPGR1'!#REF!)</f>
        <v/>
      </c>
      <c r="F444" s="190" t="str">
        <f>IF('Formulario PPGR3'!$G444="","",'Formulario PPGR1'!#REF!)</f>
        <v/>
      </c>
      <c r="G444" s="241"/>
      <c r="H444" s="503" t="str">
        <f>IF(Tabla1[[#This Row],[Código_Actividad]]="","",_xlfn.XLOOKUP(Tabla1[[#This Row],[Código_Actividad]],Tabla2[Código],Tabla2[Actividades Programables Presupuestables],"",0))</f>
        <v/>
      </c>
      <c r="I444" s="504" t="str">
        <f>IFERROR(VLOOKUP('Formulario PPGR3'!$G444,'Formulario PPGR2'!$H$9:$V$269,15,FALSE),"")</f>
        <v/>
      </c>
      <c r="J444" s="509"/>
      <c r="K444" s="507" t="str">
        <f>IF(Tabla1[[#This Row],[Insumos]]="","",_xlfn.XLOOKUP(Tabla1[[#This Row],[Insumos]],Tabla10[Insumo],Tabla10[InsumoAbrev],"",0))</f>
        <v/>
      </c>
      <c r="L444" s="508"/>
      <c r="M444" s="505" t="str">
        <f>IF(Tabla1[[#This Row],[Descripción]]="","",_xlfn.XLOOKUP(Tabla1[[#This Row],[Descripción]],Tabla10[Descripción],Tabla10[Unidad de Medida],"",0))</f>
        <v/>
      </c>
      <c r="N444" s="295"/>
      <c r="O444" s="506" t="str">
        <f>IF(Tabla1[[#This Row],[Descripción]]="","",_xlfn.XLOOKUP(Tabla1[[#This Row],[Descripción]],Tabla10[Descripción],Tabla10[Precio Unitario],0))</f>
        <v/>
      </c>
      <c r="P444" s="506" t="str">
        <f>IF(Tabla1[[#This Row],[Cantidad de Insumos]]="","",Tabla1[[#This Row],[Precio Unitario]]*Tabla1[[#This Row],[Cantidad de Insumos]])</f>
        <v/>
      </c>
      <c r="Q444" s="506" t="str">
        <f>IF(Tabla1[[#This Row],[Descripción]]="","",_xlfn.XLOOKUP(Tabla1[[#This Row],[Descripción]],Tabla10[Descripción],Tabla10[CODIGO PRESUPUESTARIO],0))</f>
        <v/>
      </c>
      <c r="R444" s="507"/>
    </row>
    <row r="445" spans="2:18" x14ac:dyDescent="0.3">
      <c r="B445" s="190" t="str">
        <f>IF('Formulario PPGR3'!$G445="","",CONCATENATE('Formulario PPGR3'!$C445,".",'Formulario PPGR3'!$D445,".",'Formulario PPGR3'!$E445,".",'Formulario PPGR3'!$F445))</f>
        <v/>
      </c>
      <c r="C445" s="190" t="str">
        <f>IF('Formulario PPGR3'!$G445="","",'Formulario PPGR1'!#REF!)</f>
        <v/>
      </c>
      <c r="D445" s="190" t="str">
        <f>IF('Formulario PPGR3'!$G445="","",'Formulario PPGR1'!#REF!)</f>
        <v/>
      </c>
      <c r="E445" s="190" t="str">
        <f>IF('Formulario PPGR3'!$G445="","",'Formulario PPGR1'!#REF!)</f>
        <v/>
      </c>
      <c r="F445" s="190" t="str">
        <f>IF('Formulario PPGR3'!$G445="","",'Formulario PPGR1'!#REF!)</f>
        <v/>
      </c>
      <c r="G445" s="241"/>
      <c r="H445" s="503" t="str">
        <f>IF(Tabla1[[#This Row],[Código_Actividad]]="","",_xlfn.XLOOKUP(Tabla1[[#This Row],[Código_Actividad]],Tabla2[Código],Tabla2[Actividades Programables Presupuestables],"",0))</f>
        <v/>
      </c>
      <c r="I445" s="504" t="str">
        <f>IFERROR(VLOOKUP('Formulario PPGR3'!$G445,'Formulario PPGR2'!$H$9:$V$269,15,FALSE),"")</f>
        <v/>
      </c>
      <c r="J445" s="509"/>
      <c r="K445" s="507" t="str">
        <f>IF(Tabla1[[#This Row],[Insumos]]="","",_xlfn.XLOOKUP(Tabla1[[#This Row],[Insumos]],Tabla10[Insumo],Tabla10[InsumoAbrev],"",0))</f>
        <v/>
      </c>
      <c r="L445" s="508"/>
      <c r="M445" s="505" t="str">
        <f>IF(Tabla1[[#This Row],[Descripción]]="","",_xlfn.XLOOKUP(Tabla1[[#This Row],[Descripción]],Tabla10[Descripción],Tabla10[Unidad de Medida],"",0))</f>
        <v/>
      </c>
      <c r="N445" s="295"/>
      <c r="O445" s="506" t="str">
        <f>IF(Tabla1[[#This Row],[Descripción]]="","",_xlfn.XLOOKUP(Tabla1[[#This Row],[Descripción]],Tabla10[Descripción],Tabla10[Precio Unitario],0))</f>
        <v/>
      </c>
      <c r="P445" s="506" t="str">
        <f>IF(Tabla1[[#This Row],[Cantidad de Insumos]]="","",Tabla1[[#This Row],[Precio Unitario]]*Tabla1[[#This Row],[Cantidad de Insumos]])</f>
        <v/>
      </c>
      <c r="Q445" s="506" t="str">
        <f>IF(Tabla1[[#This Row],[Descripción]]="","",_xlfn.XLOOKUP(Tabla1[[#This Row],[Descripción]],Tabla10[Descripción],Tabla10[CODIGO PRESUPUESTARIO],0))</f>
        <v/>
      </c>
      <c r="R445" s="507"/>
    </row>
    <row r="446" spans="2:18" x14ac:dyDescent="0.3">
      <c r="B446" s="190" t="str">
        <f>IF('Formulario PPGR3'!$G446="","",CONCATENATE('Formulario PPGR3'!$C446,".",'Formulario PPGR3'!$D446,".",'Formulario PPGR3'!$E446,".",'Formulario PPGR3'!$F446))</f>
        <v/>
      </c>
      <c r="C446" s="190" t="str">
        <f>IF('Formulario PPGR3'!$G446="","",'Formulario PPGR1'!#REF!)</f>
        <v/>
      </c>
      <c r="D446" s="190" t="str">
        <f>IF('Formulario PPGR3'!$G446="","",'Formulario PPGR1'!#REF!)</f>
        <v/>
      </c>
      <c r="E446" s="190" t="str">
        <f>IF('Formulario PPGR3'!$G446="","",'Formulario PPGR1'!#REF!)</f>
        <v/>
      </c>
      <c r="F446" s="190" t="str">
        <f>IF('Formulario PPGR3'!$G446="","",'Formulario PPGR1'!#REF!)</f>
        <v/>
      </c>
      <c r="G446" s="241"/>
      <c r="H446" s="503" t="str">
        <f>IF(Tabla1[[#This Row],[Código_Actividad]]="","",_xlfn.XLOOKUP(Tabla1[[#This Row],[Código_Actividad]],Tabla2[Código],Tabla2[Actividades Programables Presupuestables],"",0))</f>
        <v/>
      </c>
      <c r="I446" s="504" t="str">
        <f>IFERROR(VLOOKUP('Formulario PPGR3'!$G446,'Formulario PPGR2'!$H$9:$V$269,15,FALSE),"")</f>
        <v/>
      </c>
      <c r="J446" s="509"/>
      <c r="K446" s="507" t="str">
        <f>IF(Tabla1[[#This Row],[Insumos]]="","",_xlfn.XLOOKUP(Tabla1[[#This Row],[Insumos]],Tabla10[Insumo],Tabla10[InsumoAbrev],"",0))</f>
        <v/>
      </c>
      <c r="L446" s="508"/>
      <c r="M446" s="505" t="str">
        <f>IF(Tabla1[[#This Row],[Descripción]]="","",_xlfn.XLOOKUP(Tabla1[[#This Row],[Descripción]],Tabla10[Descripción],Tabla10[Unidad de Medida],"",0))</f>
        <v/>
      </c>
      <c r="N446" s="295"/>
      <c r="O446" s="506" t="str">
        <f>IF(Tabla1[[#This Row],[Descripción]]="","",_xlfn.XLOOKUP(Tabla1[[#This Row],[Descripción]],Tabla10[Descripción],Tabla10[Precio Unitario],0))</f>
        <v/>
      </c>
      <c r="P446" s="506" t="str">
        <f>IF(Tabla1[[#This Row],[Cantidad de Insumos]]="","",Tabla1[[#This Row],[Precio Unitario]]*Tabla1[[#This Row],[Cantidad de Insumos]])</f>
        <v/>
      </c>
      <c r="Q446" s="506" t="str">
        <f>IF(Tabla1[[#This Row],[Descripción]]="","",_xlfn.XLOOKUP(Tabla1[[#This Row],[Descripción]],Tabla10[Descripción],Tabla10[CODIGO PRESUPUESTARIO],0))</f>
        <v/>
      </c>
      <c r="R446" s="507"/>
    </row>
    <row r="447" spans="2:18" x14ac:dyDescent="0.3">
      <c r="B447" s="190" t="str">
        <f>IF('Formulario PPGR3'!$G447="","",CONCATENATE('Formulario PPGR3'!$C447,".",'Formulario PPGR3'!$D447,".",'Formulario PPGR3'!$E447,".",'Formulario PPGR3'!$F447))</f>
        <v/>
      </c>
      <c r="C447" s="190" t="str">
        <f>IF('Formulario PPGR3'!$G447="","",'Formulario PPGR1'!#REF!)</f>
        <v/>
      </c>
      <c r="D447" s="190" t="str">
        <f>IF('Formulario PPGR3'!$G447="","",'Formulario PPGR1'!#REF!)</f>
        <v/>
      </c>
      <c r="E447" s="190" t="str">
        <f>IF('Formulario PPGR3'!$G447="","",'Formulario PPGR1'!#REF!)</f>
        <v/>
      </c>
      <c r="F447" s="190" t="str">
        <f>IF('Formulario PPGR3'!$G447="","",'Formulario PPGR1'!#REF!)</f>
        <v/>
      </c>
      <c r="G447" s="241"/>
      <c r="H447" s="503" t="str">
        <f>IF(Tabla1[[#This Row],[Código_Actividad]]="","",_xlfn.XLOOKUP(Tabla1[[#This Row],[Código_Actividad]],Tabla2[Código],Tabla2[Actividades Programables Presupuestables],"",0))</f>
        <v/>
      </c>
      <c r="I447" s="504" t="str">
        <f>IFERROR(VLOOKUP('Formulario PPGR3'!$G447,'Formulario PPGR2'!$H$9:$V$269,15,FALSE),"")</f>
        <v/>
      </c>
      <c r="J447" s="509"/>
      <c r="K447" s="507" t="str">
        <f>IF(Tabla1[[#This Row],[Insumos]]="","",_xlfn.XLOOKUP(Tabla1[[#This Row],[Insumos]],Tabla10[Insumo],Tabla10[InsumoAbrev],"",0))</f>
        <v/>
      </c>
      <c r="L447" s="508"/>
      <c r="M447" s="505" t="str">
        <f>IF(Tabla1[[#This Row],[Descripción]]="","",_xlfn.XLOOKUP(Tabla1[[#This Row],[Descripción]],Tabla10[Descripción],Tabla10[Unidad de Medida],"",0))</f>
        <v/>
      </c>
      <c r="N447" s="295"/>
      <c r="O447" s="506" t="str">
        <f>IF(Tabla1[[#This Row],[Descripción]]="","",_xlfn.XLOOKUP(Tabla1[[#This Row],[Descripción]],Tabla10[Descripción],Tabla10[Precio Unitario],0))</f>
        <v/>
      </c>
      <c r="P447" s="506" t="str">
        <f>IF(Tabla1[[#This Row],[Cantidad de Insumos]]="","",Tabla1[[#This Row],[Precio Unitario]]*Tabla1[[#This Row],[Cantidad de Insumos]])</f>
        <v/>
      </c>
      <c r="Q447" s="506" t="str">
        <f>IF(Tabla1[[#This Row],[Descripción]]="","",_xlfn.XLOOKUP(Tabla1[[#This Row],[Descripción]],Tabla10[Descripción],Tabla10[CODIGO PRESUPUESTARIO],0))</f>
        <v/>
      </c>
      <c r="R447" s="507"/>
    </row>
    <row r="448" spans="2:18" x14ac:dyDescent="0.3">
      <c r="B448" s="190" t="str">
        <f>IF('Formulario PPGR3'!$G448="","",CONCATENATE('Formulario PPGR3'!$C448,".",'Formulario PPGR3'!$D448,".",'Formulario PPGR3'!$E448,".",'Formulario PPGR3'!$F448))</f>
        <v/>
      </c>
      <c r="C448" s="190" t="str">
        <f>IF('Formulario PPGR3'!$G448="","",'Formulario PPGR1'!#REF!)</f>
        <v/>
      </c>
      <c r="D448" s="190" t="str">
        <f>IF('Formulario PPGR3'!$G448="","",'Formulario PPGR1'!#REF!)</f>
        <v/>
      </c>
      <c r="E448" s="190" t="str">
        <f>IF('Formulario PPGR3'!$G448="","",'Formulario PPGR1'!#REF!)</f>
        <v/>
      </c>
      <c r="F448" s="190" t="str">
        <f>IF('Formulario PPGR3'!$G448="","",'Formulario PPGR1'!#REF!)</f>
        <v/>
      </c>
      <c r="G448" s="241"/>
      <c r="H448" s="503" t="str">
        <f>IF(Tabla1[[#This Row],[Código_Actividad]]="","",_xlfn.XLOOKUP(Tabla1[[#This Row],[Código_Actividad]],Tabla2[Código],Tabla2[Actividades Programables Presupuestables],"",0))</f>
        <v/>
      </c>
      <c r="I448" s="504" t="str">
        <f>IFERROR(VLOOKUP('Formulario PPGR3'!$G448,'Formulario PPGR2'!$H$9:$V$269,15,FALSE),"")</f>
        <v/>
      </c>
      <c r="J448" s="509"/>
      <c r="K448" s="507" t="str">
        <f>IF(Tabla1[[#This Row],[Insumos]]="","",_xlfn.XLOOKUP(Tabla1[[#This Row],[Insumos]],Tabla10[Insumo],Tabla10[InsumoAbrev],"",0))</f>
        <v/>
      </c>
      <c r="L448" s="508"/>
      <c r="M448" s="505" t="str">
        <f>IF(Tabla1[[#This Row],[Descripción]]="","",_xlfn.XLOOKUP(Tabla1[[#This Row],[Descripción]],Tabla10[Descripción],Tabla10[Unidad de Medida],"",0))</f>
        <v/>
      </c>
      <c r="N448" s="295"/>
      <c r="O448" s="506" t="str">
        <f>IF(Tabla1[[#This Row],[Descripción]]="","",_xlfn.XLOOKUP(Tabla1[[#This Row],[Descripción]],Tabla10[Descripción],Tabla10[Precio Unitario],0))</f>
        <v/>
      </c>
      <c r="P448" s="506" t="str">
        <f>IF(Tabla1[[#This Row],[Cantidad de Insumos]]="","",Tabla1[[#This Row],[Precio Unitario]]*Tabla1[[#This Row],[Cantidad de Insumos]])</f>
        <v/>
      </c>
      <c r="Q448" s="506" t="str">
        <f>IF(Tabla1[[#This Row],[Descripción]]="","",_xlfn.XLOOKUP(Tabla1[[#This Row],[Descripción]],Tabla10[Descripción],Tabla10[CODIGO PRESUPUESTARIO],0))</f>
        <v/>
      </c>
      <c r="R448" s="507"/>
    </row>
    <row r="449" spans="2:18" x14ac:dyDescent="0.3">
      <c r="B449" s="190" t="str">
        <f>IF('Formulario PPGR3'!$G449="","",CONCATENATE('Formulario PPGR3'!$C449,".",'Formulario PPGR3'!$D449,".",'Formulario PPGR3'!$E449,".",'Formulario PPGR3'!$F449))</f>
        <v/>
      </c>
      <c r="C449" s="190" t="str">
        <f>IF('Formulario PPGR3'!$G449="","",'Formulario PPGR1'!#REF!)</f>
        <v/>
      </c>
      <c r="D449" s="190" t="str">
        <f>IF('Formulario PPGR3'!$G449="","",'Formulario PPGR1'!#REF!)</f>
        <v/>
      </c>
      <c r="E449" s="190" t="str">
        <f>IF('Formulario PPGR3'!$G449="","",'Formulario PPGR1'!#REF!)</f>
        <v/>
      </c>
      <c r="F449" s="190" t="str">
        <f>IF('Formulario PPGR3'!$G449="","",'Formulario PPGR1'!#REF!)</f>
        <v/>
      </c>
      <c r="G449" s="241"/>
      <c r="H449" s="503" t="str">
        <f>IF(Tabla1[[#This Row],[Código_Actividad]]="","",_xlfn.XLOOKUP(Tabla1[[#This Row],[Código_Actividad]],Tabla2[Código],Tabla2[Actividades Programables Presupuestables],"",0))</f>
        <v/>
      </c>
      <c r="I449" s="504" t="str">
        <f>IFERROR(VLOOKUP('Formulario PPGR3'!$G449,'Formulario PPGR2'!$H$9:$V$269,15,FALSE),"")</f>
        <v/>
      </c>
      <c r="J449" s="509"/>
      <c r="K449" s="507" t="str">
        <f>IF(Tabla1[[#This Row],[Insumos]]="","",_xlfn.XLOOKUP(Tabla1[[#This Row],[Insumos]],Tabla10[Insumo],Tabla10[InsumoAbrev],"",0))</f>
        <v/>
      </c>
      <c r="L449" s="508"/>
      <c r="M449" s="505" t="str">
        <f>IF(Tabla1[[#This Row],[Descripción]]="","",_xlfn.XLOOKUP(Tabla1[[#This Row],[Descripción]],Tabla10[Descripción],Tabla10[Unidad de Medida],"",0))</f>
        <v/>
      </c>
      <c r="N449" s="295"/>
      <c r="O449" s="506" t="str">
        <f>IF(Tabla1[[#This Row],[Descripción]]="","",_xlfn.XLOOKUP(Tabla1[[#This Row],[Descripción]],Tabla10[Descripción],Tabla10[Precio Unitario],0))</f>
        <v/>
      </c>
      <c r="P449" s="506" t="str">
        <f>IF(Tabla1[[#This Row],[Cantidad de Insumos]]="","",Tabla1[[#This Row],[Precio Unitario]]*Tabla1[[#This Row],[Cantidad de Insumos]])</f>
        <v/>
      </c>
      <c r="Q449" s="506" t="str">
        <f>IF(Tabla1[[#This Row],[Descripción]]="","",_xlfn.XLOOKUP(Tabla1[[#This Row],[Descripción]],Tabla10[Descripción],Tabla10[CODIGO PRESUPUESTARIO],0))</f>
        <v/>
      </c>
      <c r="R449" s="507"/>
    </row>
    <row r="450" spans="2:18" x14ac:dyDescent="0.3">
      <c r="B450" s="190" t="str">
        <f>IF('Formulario PPGR3'!$G450="","",CONCATENATE('Formulario PPGR3'!$C450,".",'Formulario PPGR3'!$D450,".",'Formulario PPGR3'!$E450,".",'Formulario PPGR3'!$F450))</f>
        <v/>
      </c>
      <c r="C450" s="190" t="str">
        <f>IF('Formulario PPGR3'!$G450="","",'Formulario PPGR1'!#REF!)</f>
        <v/>
      </c>
      <c r="D450" s="190" t="str">
        <f>IF('Formulario PPGR3'!$G450="","",'Formulario PPGR1'!#REF!)</f>
        <v/>
      </c>
      <c r="E450" s="190" t="str">
        <f>IF('Formulario PPGR3'!$G450="","",'Formulario PPGR1'!#REF!)</f>
        <v/>
      </c>
      <c r="F450" s="190" t="str">
        <f>IF('Formulario PPGR3'!$G450="","",'Formulario PPGR1'!#REF!)</f>
        <v/>
      </c>
      <c r="G450" s="241"/>
      <c r="H450" s="503" t="str">
        <f>IF(Tabla1[[#This Row],[Código_Actividad]]="","",_xlfn.XLOOKUP(Tabla1[[#This Row],[Código_Actividad]],Tabla2[Código],Tabla2[Actividades Programables Presupuestables],"",0))</f>
        <v/>
      </c>
      <c r="I450" s="504" t="str">
        <f>IFERROR(VLOOKUP('Formulario PPGR3'!$G450,'Formulario PPGR2'!$H$9:$V$269,15,FALSE),"")</f>
        <v/>
      </c>
      <c r="J450" s="509"/>
      <c r="K450" s="507" t="str">
        <f>IF(Tabla1[[#This Row],[Insumos]]="","",_xlfn.XLOOKUP(Tabla1[[#This Row],[Insumos]],Tabla10[Insumo],Tabla10[InsumoAbrev],"",0))</f>
        <v/>
      </c>
      <c r="L450" s="508"/>
      <c r="M450" s="505" t="str">
        <f>IF(Tabla1[[#This Row],[Descripción]]="","",_xlfn.XLOOKUP(Tabla1[[#This Row],[Descripción]],Tabla10[Descripción],Tabla10[Unidad de Medida],"",0))</f>
        <v/>
      </c>
      <c r="N450" s="295"/>
      <c r="O450" s="506" t="str">
        <f>IF(Tabla1[[#This Row],[Descripción]]="","",_xlfn.XLOOKUP(Tabla1[[#This Row],[Descripción]],Tabla10[Descripción],Tabla10[Precio Unitario],0))</f>
        <v/>
      </c>
      <c r="P450" s="506" t="str">
        <f>IF(Tabla1[[#This Row],[Cantidad de Insumos]]="","",Tabla1[[#This Row],[Precio Unitario]]*Tabla1[[#This Row],[Cantidad de Insumos]])</f>
        <v/>
      </c>
      <c r="Q450" s="506" t="str">
        <f>IF(Tabla1[[#This Row],[Descripción]]="","",_xlfn.XLOOKUP(Tabla1[[#This Row],[Descripción]],Tabla10[Descripción],Tabla10[CODIGO PRESUPUESTARIO],0))</f>
        <v/>
      </c>
      <c r="R450" s="507"/>
    </row>
    <row r="451" spans="2:18" x14ac:dyDescent="0.3">
      <c r="B451" s="190" t="str">
        <f>IF('Formulario PPGR3'!$G451="","",CONCATENATE('Formulario PPGR3'!$C451,".",'Formulario PPGR3'!$D451,".",'Formulario PPGR3'!$E451,".",'Formulario PPGR3'!$F451))</f>
        <v/>
      </c>
      <c r="C451" s="190" t="str">
        <f>IF('Formulario PPGR3'!$G451="","",'Formulario PPGR1'!#REF!)</f>
        <v/>
      </c>
      <c r="D451" s="190" t="str">
        <f>IF('Formulario PPGR3'!$G451="","",'Formulario PPGR1'!#REF!)</f>
        <v/>
      </c>
      <c r="E451" s="190" t="str">
        <f>IF('Formulario PPGR3'!$G451="","",'Formulario PPGR1'!#REF!)</f>
        <v/>
      </c>
      <c r="F451" s="190" t="str">
        <f>IF('Formulario PPGR3'!$G451="","",'Formulario PPGR1'!#REF!)</f>
        <v/>
      </c>
      <c r="G451" s="241"/>
      <c r="H451" s="503" t="str">
        <f>IF(Tabla1[[#This Row],[Código_Actividad]]="","",_xlfn.XLOOKUP(Tabla1[[#This Row],[Código_Actividad]],Tabla2[Código],Tabla2[Actividades Programables Presupuestables],"",0))</f>
        <v/>
      </c>
      <c r="I451" s="504" t="str">
        <f>IFERROR(VLOOKUP('Formulario PPGR3'!$G451,'Formulario PPGR2'!$H$9:$V$269,15,FALSE),"")</f>
        <v/>
      </c>
      <c r="J451" s="509"/>
      <c r="K451" s="507" t="str">
        <f>IF(Tabla1[[#This Row],[Insumos]]="","",_xlfn.XLOOKUP(Tabla1[[#This Row],[Insumos]],Tabla10[Insumo],Tabla10[InsumoAbrev],"",0))</f>
        <v/>
      </c>
      <c r="L451" s="508"/>
      <c r="M451" s="505" t="str">
        <f>IF(Tabla1[[#This Row],[Descripción]]="","",_xlfn.XLOOKUP(Tabla1[[#This Row],[Descripción]],Tabla10[Descripción],Tabla10[Unidad de Medida],"",0))</f>
        <v/>
      </c>
      <c r="N451" s="295"/>
      <c r="O451" s="506" t="str">
        <f>IF(Tabla1[[#This Row],[Descripción]]="","",_xlfn.XLOOKUP(Tabla1[[#This Row],[Descripción]],Tabla10[Descripción],Tabla10[Precio Unitario],0))</f>
        <v/>
      </c>
      <c r="P451" s="506" t="str">
        <f>IF(Tabla1[[#This Row],[Cantidad de Insumos]]="","",Tabla1[[#This Row],[Precio Unitario]]*Tabla1[[#This Row],[Cantidad de Insumos]])</f>
        <v/>
      </c>
      <c r="Q451" s="506" t="str">
        <f>IF(Tabla1[[#This Row],[Descripción]]="","",_xlfn.XLOOKUP(Tabla1[[#This Row],[Descripción]],Tabla10[Descripción],Tabla10[CODIGO PRESUPUESTARIO],0))</f>
        <v/>
      </c>
      <c r="R451" s="507"/>
    </row>
    <row r="452" spans="2:18" x14ac:dyDescent="0.3">
      <c r="B452" s="190" t="str">
        <f>IF('Formulario PPGR3'!$G452="","",CONCATENATE('Formulario PPGR3'!$C452,".",'Formulario PPGR3'!$D452,".",'Formulario PPGR3'!$E452,".",'Formulario PPGR3'!$F452))</f>
        <v/>
      </c>
      <c r="C452" s="190" t="str">
        <f>IF('Formulario PPGR3'!$G452="","",'Formulario PPGR1'!#REF!)</f>
        <v/>
      </c>
      <c r="D452" s="190" t="str">
        <f>IF('Formulario PPGR3'!$G452="","",'Formulario PPGR1'!#REF!)</f>
        <v/>
      </c>
      <c r="E452" s="190" t="str">
        <f>IF('Formulario PPGR3'!$G452="","",'Formulario PPGR1'!#REF!)</f>
        <v/>
      </c>
      <c r="F452" s="190" t="str">
        <f>IF('Formulario PPGR3'!$G452="","",'Formulario PPGR1'!#REF!)</f>
        <v/>
      </c>
      <c r="G452" s="241"/>
      <c r="H452" s="503" t="str">
        <f>IF(Tabla1[[#This Row],[Código_Actividad]]="","",_xlfn.XLOOKUP(Tabla1[[#This Row],[Código_Actividad]],Tabla2[Código],Tabla2[Actividades Programables Presupuestables],"",0))</f>
        <v/>
      </c>
      <c r="I452" s="504" t="str">
        <f>IFERROR(VLOOKUP('Formulario PPGR3'!$G452,'Formulario PPGR2'!$H$9:$V$269,15,FALSE),"")</f>
        <v/>
      </c>
      <c r="J452" s="509"/>
      <c r="K452" s="507" t="str">
        <f>IF(Tabla1[[#This Row],[Insumos]]="","",_xlfn.XLOOKUP(Tabla1[[#This Row],[Insumos]],Tabla10[Insumo],Tabla10[InsumoAbrev],"",0))</f>
        <v/>
      </c>
      <c r="L452" s="508"/>
      <c r="M452" s="505" t="str">
        <f>IF(Tabla1[[#This Row],[Descripción]]="","",_xlfn.XLOOKUP(Tabla1[[#This Row],[Descripción]],Tabla10[Descripción],Tabla10[Unidad de Medida],"",0))</f>
        <v/>
      </c>
      <c r="N452" s="295"/>
      <c r="O452" s="506" t="str">
        <f>IF(Tabla1[[#This Row],[Descripción]]="","",_xlfn.XLOOKUP(Tabla1[[#This Row],[Descripción]],Tabla10[Descripción],Tabla10[Precio Unitario],0))</f>
        <v/>
      </c>
      <c r="P452" s="506" t="str">
        <f>IF(Tabla1[[#This Row],[Cantidad de Insumos]]="","",Tabla1[[#This Row],[Precio Unitario]]*Tabla1[[#This Row],[Cantidad de Insumos]])</f>
        <v/>
      </c>
      <c r="Q452" s="506" t="str">
        <f>IF(Tabla1[[#This Row],[Descripción]]="","",_xlfn.XLOOKUP(Tabla1[[#This Row],[Descripción]],Tabla10[Descripción],Tabla10[CODIGO PRESUPUESTARIO],0))</f>
        <v/>
      </c>
      <c r="R452" s="507"/>
    </row>
    <row r="453" spans="2:18" x14ac:dyDescent="0.3">
      <c r="B453" s="190" t="str">
        <f>IF('Formulario PPGR3'!$G453="","",CONCATENATE('Formulario PPGR3'!$C453,".",'Formulario PPGR3'!$D453,".",'Formulario PPGR3'!$E453,".",'Formulario PPGR3'!$F453))</f>
        <v/>
      </c>
      <c r="C453" s="190" t="str">
        <f>IF('Formulario PPGR3'!$G453="","",'Formulario PPGR1'!#REF!)</f>
        <v/>
      </c>
      <c r="D453" s="190" t="str">
        <f>IF('Formulario PPGR3'!$G453="","",'Formulario PPGR1'!#REF!)</f>
        <v/>
      </c>
      <c r="E453" s="190" t="str">
        <f>IF('Formulario PPGR3'!$G453="","",'Formulario PPGR1'!#REF!)</f>
        <v/>
      </c>
      <c r="F453" s="190" t="str">
        <f>IF('Formulario PPGR3'!$G453="","",'Formulario PPGR1'!#REF!)</f>
        <v/>
      </c>
      <c r="G453" s="241"/>
      <c r="H453" s="503" t="str">
        <f>IF(Tabla1[[#This Row],[Código_Actividad]]="","",_xlfn.XLOOKUP(Tabla1[[#This Row],[Código_Actividad]],Tabla2[Código],Tabla2[Actividades Programables Presupuestables],"",0))</f>
        <v/>
      </c>
      <c r="I453" s="504" t="str">
        <f>IFERROR(VLOOKUP('Formulario PPGR3'!$G453,'Formulario PPGR2'!$H$9:$V$269,15,FALSE),"")</f>
        <v/>
      </c>
      <c r="J453" s="509"/>
      <c r="K453" s="507" t="str">
        <f>IF(Tabla1[[#This Row],[Insumos]]="","",_xlfn.XLOOKUP(Tabla1[[#This Row],[Insumos]],Tabla10[Insumo],Tabla10[InsumoAbrev],"",0))</f>
        <v/>
      </c>
      <c r="L453" s="508"/>
      <c r="M453" s="505" t="str">
        <f>IF(Tabla1[[#This Row],[Descripción]]="","",_xlfn.XLOOKUP(Tabla1[[#This Row],[Descripción]],Tabla10[Descripción],Tabla10[Unidad de Medida],"",0))</f>
        <v/>
      </c>
      <c r="N453" s="295"/>
      <c r="O453" s="506" t="str">
        <f>IF(Tabla1[[#This Row],[Descripción]]="","",_xlfn.XLOOKUP(Tabla1[[#This Row],[Descripción]],Tabla10[Descripción],Tabla10[Precio Unitario],0))</f>
        <v/>
      </c>
      <c r="P453" s="506" t="str">
        <f>IF(Tabla1[[#This Row],[Cantidad de Insumos]]="","",Tabla1[[#This Row],[Precio Unitario]]*Tabla1[[#This Row],[Cantidad de Insumos]])</f>
        <v/>
      </c>
      <c r="Q453" s="506" t="str">
        <f>IF(Tabla1[[#This Row],[Descripción]]="","",_xlfn.XLOOKUP(Tabla1[[#This Row],[Descripción]],Tabla10[Descripción],Tabla10[CODIGO PRESUPUESTARIO],0))</f>
        <v/>
      </c>
      <c r="R453" s="507"/>
    </row>
    <row r="454" spans="2:18" x14ac:dyDescent="0.3">
      <c r="B454" s="190" t="str">
        <f>IF('Formulario PPGR3'!$G454="","",CONCATENATE('Formulario PPGR3'!$C454,".",'Formulario PPGR3'!$D454,".",'Formulario PPGR3'!$E454,".",'Formulario PPGR3'!$F454))</f>
        <v/>
      </c>
      <c r="C454" s="190" t="str">
        <f>IF('Formulario PPGR3'!$G454="","",'Formulario PPGR1'!#REF!)</f>
        <v/>
      </c>
      <c r="D454" s="190" t="str">
        <f>IF('Formulario PPGR3'!$G454="","",'Formulario PPGR1'!#REF!)</f>
        <v/>
      </c>
      <c r="E454" s="190" t="str">
        <f>IF('Formulario PPGR3'!$G454="","",'Formulario PPGR1'!#REF!)</f>
        <v/>
      </c>
      <c r="F454" s="190" t="str">
        <f>IF('Formulario PPGR3'!$G454="","",'Formulario PPGR1'!#REF!)</f>
        <v/>
      </c>
      <c r="G454" s="241"/>
      <c r="H454" s="503" t="str">
        <f>IF(Tabla1[[#This Row],[Código_Actividad]]="","",_xlfn.XLOOKUP(Tabla1[[#This Row],[Código_Actividad]],Tabla2[Código],Tabla2[Actividades Programables Presupuestables],"",0))</f>
        <v/>
      </c>
      <c r="I454" s="504" t="str">
        <f>IFERROR(VLOOKUP('Formulario PPGR3'!$G454,'Formulario PPGR2'!$H$9:$V$269,15,FALSE),"")</f>
        <v/>
      </c>
      <c r="J454" s="509"/>
      <c r="K454" s="507" t="str">
        <f>IF(Tabla1[[#This Row],[Insumos]]="","",_xlfn.XLOOKUP(Tabla1[[#This Row],[Insumos]],Tabla10[Insumo],Tabla10[InsumoAbrev],"",0))</f>
        <v/>
      </c>
      <c r="L454" s="508"/>
      <c r="M454" s="505" t="str">
        <f>IF(Tabla1[[#This Row],[Descripción]]="","",_xlfn.XLOOKUP(Tabla1[[#This Row],[Descripción]],Tabla10[Descripción],Tabla10[Unidad de Medida],"",0))</f>
        <v/>
      </c>
      <c r="N454" s="295"/>
      <c r="O454" s="506" t="str">
        <f>IF(Tabla1[[#This Row],[Descripción]]="","",_xlfn.XLOOKUP(Tabla1[[#This Row],[Descripción]],Tabla10[Descripción],Tabla10[Precio Unitario],0))</f>
        <v/>
      </c>
      <c r="P454" s="506" t="str">
        <f>IF(Tabla1[[#This Row],[Cantidad de Insumos]]="","",Tabla1[[#This Row],[Precio Unitario]]*Tabla1[[#This Row],[Cantidad de Insumos]])</f>
        <v/>
      </c>
      <c r="Q454" s="506" t="str">
        <f>IF(Tabla1[[#This Row],[Descripción]]="","",_xlfn.XLOOKUP(Tabla1[[#This Row],[Descripción]],Tabla10[Descripción],Tabla10[CODIGO PRESUPUESTARIO],0))</f>
        <v/>
      </c>
      <c r="R454" s="507"/>
    </row>
    <row r="455" spans="2:18" x14ac:dyDescent="0.3">
      <c r="B455" s="190" t="str">
        <f>IF('Formulario PPGR3'!$G455="","",CONCATENATE('Formulario PPGR3'!$C455,".",'Formulario PPGR3'!$D455,".",'Formulario PPGR3'!$E455,".",'Formulario PPGR3'!$F455))</f>
        <v/>
      </c>
      <c r="C455" s="190" t="str">
        <f>IF('Formulario PPGR3'!$G455="","",'Formulario PPGR1'!#REF!)</f>
        <v/>
      </c>
      <c r="D455" s="190" t="str">
        <f>IF('Formulario PPGR3'!$G455="","",'Formulario PPGR1'!#REF!)</f>
        <v/>
      </c>
      <c r="E455" s="190" t="str">
        <f>IF('Formulario PPGR3'!$G455="","",'Formulario PPGR1'!#REF!)</f>
        <v/>
      </c>
      <c r="F455" s="190" t="str">
        <f>IF('Formulario PPGR3'!$G455="","",'Formulario PPGR1'!#REF!)</f>
        <v/>
      </c>
      <c r="G455" s="241"/>
      <c r="H455" s="503" t="str">
        <f>IF(Tabla1[[#This Row],[Código_Actividad]]="","",_xlfn.XLOOKUP(Tabla1[[#This Row],[Código_Actividad]],Tabla2[Código],Tabla2[Actividades Programables Presupuestables],"",0))</f>
        <v/>
      </c>
      <c r="I455" s="504" t="str">
        <f>IFERROR(VLOOKUP('Formulario PPGR3'!$G455,'Formulario PPGR2'!$H$9:$V$269,15,FALSE),"")</f>
        <v/>
      </c>
      <c r="J455" s="509"/>
      <c r="K455" s="507" t="str">
        <f>IF(Tabla1[[#This Row],[Insumos]]="","",_xlfn.XLOOKUP(Tabla1[[#This Row],[Insumos]],Tabla10[Insumo],Tabla10[InsumoAbrev],"",0))</f>
        <v/>
      </c>
      <c r="L455" s="508"/>
      <c r="M455" s="505" t="str">
        <f>IF(Tabla1[[#This Row],[Descripción]]="","",_xlfn.XLOOKUP(Tabla1[[#This Row],[Descripción]],Tabla10[Descripción],Tabla10[Unidad de Medida],"",0))</f>
        <v/>
      </c>
      <c r="N455" s="295"/>
      <c r="O455" s="506" t="str">
        <f>IF(Tabla1[[#This Row],[Descripción]]="","",_xlfn.XLOOKUP(Tabla1[[#This Row],[Descripción]],Tabla10[Descripción],Tabla10[Precio Unitario],0))</f>
        <v/>
      </c>
      <c r="P455" s="506" t="str">
        <f>IF(Tabla1[[#This Row],[Cantidad de Insumos]]="","",Tabla1[[#This Row],[Precio Unitario]]*Tabla1[[#This Row],[Cantidad de Insumos]])</f>
        <v/>
      </c>
      <c r="Q455" s="506" t="str">
        <f>IF(Tabla1[[#This Row],[Descripción]]="","",_xlfn.XLOOKUP(Tabla1[[#This Row],[Descripción]],Tabla10[Descripción],Tabla10[CODIGO PRESUPUESTARIO],0))</f>
        <v/>
      </c>
      <c r="R455" s="507"/>
    </row>
    <row r="456" spans="2:18" x14ac:dyDescent="0.3">
      <c r="B456" s="190" t="str">
        <f>IF('Formulario PPGR3'!$G456="","",CONCATENATE('Formulario PPGR3'!$C456,".",'Formulario PPGR3'!$D456,".",'Formulario PPGR3'!$E456,".",'Formulario PPGR3'!$F456))</f>
        <v/>
      </c>
      <c r="C456" s="190" t="str">
        <f>IF('Formulario PPGR3'!$G456="","",'Formulario PPGR1'!#REF!)</f>
        <v/>
      </c>
      <c r="D456" s="190" t="str">
        <f>IF('Formulario PPGR3'!$G456="","",'Formulario PPGR1'!#REF!)</f>
        <v/>
      </c>
      <c r="E456" s="190" t="str">
        <f>IF('Formulario PPGR3'!$G456="","",'Formulario PPGR1'!#REF!)</f>
        <v/>
      </c>
      <c r="F456" s="190" t="str">
        <f>IF('Formulario PPGR3'!$G456="","",'Formulario PPGR1'!#REF!)</f>
        <v/>
      </c>
      <c r="G456" s="241"/>
      <c r="H456" s="503" t="str">
        <f>IF(Tabla1[[#This Row],[Código_Actividad]]="","",_xlfn.XLOOKUP(Tabla1[[#This Row],[Código_Actividad]],Tabla2[Código],Tabla2[Actividades Programables Presupuestables],"",0))</f>
        <v/>
      </c>
      <c r="I456" s="504" t="str">
        <f>IFERROR(VLOOKUP('Formulario PPGR3'!$G456,'Formulario PPGR2'!$H$9:$V$269,15,FALSE),"")</f>
        <v/>
      </c>
      <c r="J456" s="509"/>
      <c r="K456" s="507" t="str">
        <f>IF(Tabla1[[#This Row],[Insumos]]="","",_xlfn.XLOOKUP(Tabla1[[#This Row],[Insumos]],Tabla10[Insumo],Tabla10[InsumoAbrev],"",0))</f>
        <v/>
      </c>
      <c r="L456" s="508"/>
      <c r="M456" s="505" t="str">
        <f>IF(Tabla1[[#This Row],[Descripción]]="","",_xlfn.XLOOKUP(Tabla1[[#This Row],[Descripción]],Tabla10[Descripción],Tabla10[Unidad de Medida],"",0))</f>
        <v/>
      </c>
      <c r="N456" s="295"/>
      <c r="O456" s="506" t="str">
        <f>IF(Tabla1[[#This Row],[Descripción]]="","",_xlfn.XLOOKUP(Tabla1[[#This Row],[Descripción]],Tabla10[Descripción],Tabla10[Precio Unitario],0))</f>
        <v/>
      </c>
      <c r="P456" s="506" t="str">
        <f>IF(Tabla1[[#This Row],[Cantidad de Insumos]]="","",Tabla1[[#This Row],[Precio Unitario]]*Tabla1[[#This Row],[Cantidad de Insumos]])</f>
        <v/>
      </c>
      <c r="Q456" s="506" t="str">
        <f>IF(Tabla1[[#This Row],[Descripción]]="","",_xlfn.XLOOKUP(Tabla1[[#This Row],[Descripción]],Tabla10[Descripción],Tabla10[CODIGO PRESUPUESTARIO],0))</f>
        <v/>
      </c>
      <c r="R456" s="507"/>
    </row>
    <row r="457" spans="2:18" x14ac:dyDescent="0.3">
      <c r="B457" s="190" t="str">
        <f>IF('Formulario PPGR3'!$G457="","",CONCATENATE('Formulario PPGR3'!$C457,".",'Formulario PPGR3'!$D457,".",'Formulario PPGR3'!$E457,".",'Formulario PPGR3'!$F457))</f>
        <v/>
      </c>
      <c r="C457" s="190" t="str">
        <f>IF('Formulario PPGR3'!$G457="","",'Formulario PPGR1'!#REF!)</f>
        <v/>
      </c>
      <c r="D457" s="190" t="str">
        <f>IF('Formulario PPGR3'!$G457="","",'Formulario PPGR1'!#REF!)</f>
        <v/>
      </c>
      <c r="E457" s="190" t="str">
        <f>IF('Formulario PPGR3'!$G457="","",'Formulario PPGR1'!#REF!)</f>
        <v/>
      </c>
      <c r="F457" s="190" t="str">
        <f>IF('Formulario PPGR3'!$G457="","",'Formulario PPGR1'!#REF!)</f>
        <v/>
      </c>
      <c r="G457" s="241"/>
      <c r="H457" s="503" t="str">
        <f>IF(Tabla1[[#This Row],[Código_Actividad]]="","",_xlfn.XLOOKUP(Tabla1[[#This Row],[Código_Actividad]],Tabla2[Código],Tabla2[Actividades Programables Presupuestables],"",0))</f>
        <v/>
      </c>
      <c r="I457" s="504" t="str">
        <f>IFERROR(VLOOKUP('Formulario PPGR3'!$G457,'Formulario PPGR2'!$H$9:$V$269,15,FALSE),"")</f>
        <v/>
      </c>
      <c r="J457" s="509"/>
      <c r="K457" s="507" t="str">
        <f>IF(Tabla1[[#This Row],[Insumos]]="","",_xlfn.XLOOKUP(Tabla1[[#This Row],[Insumos]],Tabla10[Insumo],Tabla10[InsumoAbrev],"",0))</f>
        <v/>
      </c>
      <c r="L457" s="508"/>
      <c r="M457" s="505" t="str">
        <f>IF(Tabla1[[#This Row],[Descripción]]="","",_xlfn.XLOOKUP(Tabla1[[#This Row],[Descripción]],Tabla10[Descripción],Tabla10[Unidad de Medida],"",0))</f>
        <v/>
      </c>
      <c r="N457" s="295"/>
      <c r="O457" s="506" t="str">
        <f>IF(Tabla1[[#This Row],[Descripción]]="","",_xlfn.XLOOKUP(Tabla1[[#This Row],[Descripción]],Tabla10[Descripción],Tabla10[Precio Unitario],0))</f>
        <v/>
      </c>
      <c r="P457" s="506" t="str">
        <f>IF(Tabla1[[#This Row],[Cantidad de Insumos]]="","",Tabla1[[#This Row],[Precio Unitario]]*Tabla1[[#This Row],[Cantidad de Insumos]])</f>
        <v/>
      </c>
      <c r="Q457" s="506" t="str">
        <f>IF(Tabla1[[#This Row],[Descripción]]="","",_xlfn.XLOOKUP(Tabla1[[#This Row],[Descripción]],Tabla10[Descripción],Tabla10[CODIGO PRESUPUESTARIO],0))</f>
        <v/>
      </c>
      <c r="R457" s="507"/>
    </row>
    <row r="458" spans="2:18" x14ac:dyDescent="0.3">
      <c r="B458" s="190" t="str">
        <f>IF('Formulario PPGR3'!$G458="","",CONCATENATE('Formulario PPGR3'!$C458,".",'Formulario PPGR3'!$D458,".",'Formulario PPGR3'!$E458,".",'Formulario PPGR3'!$F458))</f>
        <v/>
      </c>
      <c r="C458" s="190" t="str">
        <f>IF('Formulario PPGR3'!$G458="","",'Formulario PPGR1'!#REF!)</f>
        <v/>
      </c>
      <c r="D458" s="190" t="str">
        <f>IF('Formulario PPGR3'!$G458="","",'Formulario PPGR1'!#REF!)</f>
        <v/>
      </c>
      <c r="E458" s="190" t="str">
        <f>IF('Formulario PPGR3'!$G458="","",'Formulario PPGR1'!#REF!)</f>
        <v/>
      </c>
      <c r="F458" s="190" t="str">
        <f>IF('Formulario PPGR3'!$G458="","",'Formulario PPGR1'!#REF!)</f>
        <v/>
      </c>
      <c r="G458" s="241"/>
      <c r="H458" s="503" t="str">
        <f>IF(Tabla1[[#This Row],[Código_Actividad]]="","",_xlfn.XLOOKUP(Tabla1[[#This Row],[Código_Actividad]],Tabla2[Código],Tabla2[Actividades Programables Presupuestables],"",0))</f>
        <v/>
      </c>
      <c r="I458" s="504" t="str">
        <f>IFERROR(VLOOKUP('Formulario PPGR3'!$G458,'Formulario PPGR2'!$H$9:$V$269,15,FALSE),"")</f>
        <v/>
      </c>
      <c r="J458" s="509"/>
      <c r="K458" s="507" t="str">
        <f>IF(Tabla1[[#This Row],[Insumos]]="","",_xlfn.XLOOKUP(Tabla1[[#This Row],[Insumos]],Tabla10[Insumo],Tabla10[InsumoAbrev],"",0))</f>
        <v/>
      </c>
      <c r="L458" s="508"/>
      <c r="M458" s="505" t="str">
        <f>IF(Tabla1[[#This Row],[Descripción]]="","",_xlfn.XLOOKUP(Tabla1[[#This Row],[Descripción]],Tabla10[Descripción],Tabla10[Unidad de Medida],"",0))</f>
        <v/>
      </c>
      <c r="N458" s="295"/>
      <c r="O458" s="506" t="str">
        <f>IF(Tabla1[[#This Row],[Descripción]]="","",_xlfn.XLOOKUP(Tabla1[[#This Row],[Descripción]],Tabla10[Descripción],Tabla10[Precio Unitario],0))</f>
        <v/>
      </c>
      <c r="P458" s="506" t="str">
        <f>IF(Tabla1[[#This Row],[Cantidad de Insumos]]="","",Tabla1[[#This Row],[Precio Unitario]]*Tabla1[[#This Row],[Cantidad de Insumos]])</f>
        <v/>
      </c>
      <c r="Q458" s="506" t="str">
        <f>IF(Tabla1[[#This Row],[Descripción]]="","",_xlfn.XLOOKUP(Tabla1[[#This Row],[Descripción]],Tabla10[Descripción],Tabla10[CODIGO PRESUPUESTARIO],0))</f>
        <v/>
      </c>
      <c r="R458" s="507"/>
    </row>
    <row r="459" spans="2:18" x14ac:dyDescent="0.3">
      <c r="B459" s="190" t="str">
        <f>IF('Formulario PPGR3'!$G459="","",CONCATENATE('Formulario PPGR3'!$C459,".",'Formulario PPGR3'!$D459,".",'Formulario PPGR3'!$E459,".",'Formulario PPGR3'!$F459))</f>
        <v/>
      </c>
      <c r="C459" s="190" t="str">
        <f>IF('Formulario PPGR3'!$G459="","",'Formulario PPGR1'!#REF!)</f>
        <v/>
      </c>
      <c r="D459" s="190" t="str">
        <f>IF('Formulario PPGR3'!$G459="","",'Formulario PPGR1'!#REF!)</f>
        <v/>
      </c>
      <c r="E459" s="190" t="str">
        <f>IF('Formulario PPGR3'!$G459="","",'Formulario PPGR1'!#REF!)</f>
        <v/>
      </c>
      <c r="F459" s="190" t="str">
        <f>IF('Formulario PPGR3'!$G459="","",'Formulario PPGR1'!#REF!)</f>
        <v/>
      </c>
      <c r="G459" s="241"/>
      <c r="H459" s="503" t="str">
        <f>IF(Tabla1[[#This Row],[Código_Actividad]]="","",_xlfn.XLOOKUP(Tabla1[[#This Row],[Código_Actividad]],Tabla2[Código],Tabla2[Actividades Programables Presupuestables],"",0))</f>
        <v/>
      </c>
      <c r="I459" s="504" t="str">
        <f>IFERROR(VLOOKUP('Formulario PPGR3'!$G459,'Formulario PPGR2'!$H$9:$V$269,15,FALSE),"")</f>
        <v/>
      </c>
      <c r="J459" s="509"/>
      <c r="K459" s="507" t="str">
        <f>IF(Tabla1[[#This Row],[Insumos]]="","",_xlfn.XLOOKUP(Tabla1[[#This Row],[Insumos]],Tabla10[Insumo],Tabla10[InsumoAbrev],"",0))</f>
        <v/>
      </c>
      <c r="L459" s="508"/>
      <c r="M459" s="505" t="str">
        <f>IF(Tabla1[[#This Row],[Descripción]]="","",_xlfn.XLOOKUP(Tabla1[[#This Row],[Descripción]],Tabla10[Descripción],Tabla10[Unidad de Medida],"",0))</f>
        <v/>
      </c>
      <c r="N459" s="295"/>
      <c r="O459" s="506" t="str">
        <f>IF(Tabla1[[#This Row],[Descripción]]="","",_xlfn.XLOOKUP(Tabla1[[#This Row],[Descripción]],Tabla10[Descripción],Tabla10[Precio Unitario],0))</f>
        <v/>
      </c>
      <c r="P459" s="506" t="str">
        <f>IF(Tabla1[[#This Row],[Cantidad de Insumos]]="","",Tabla1[[#This Row],[Precio Unitario]]*Tabla1[[#This Row],[Cantidad de Insumos]])</f>
        <v/>
      </c>
      <c r="Q459" s="506" t="str">
        <f>IF(Tabla1[[#This Row],[Descripción]]="","",_xlfn.XLOOKUP(Tabla1[[#This Row],[Descripción]],Tabla10[Descripción],Tabla10[CODIGO PRESUPUESTARIO],0))</f>
        <v/>
      </c>
      <c r="R459" s="507"/>
    </row>
    <row r="460" spans="2:18" x14ac:dyDescent="0.3">
      <c r="B460" s="190" t="str">
        <f>IF('Formulario PPGR3'!$G460="","",CONCATENATE('Formulario PPGR3'!$C460,".",'Formulario PPGR3'!$D460,".",'Formulario PPGR3'!$E460,".",'Formulario PPGR3'!$F460))</f>
        <v/>
      </c>
      <c r="C460" s="190" t="str">
        <f>IF('Formulario PPGR3'!$G460="","",'Formulario PPGR1'!#REF!)</f>
        <v/>
      </c>
      <c r="D460" s="190" t="str">
        <f>IF('Formulario PPGR3'!$G460="","",'Formulario PPGR1'!#REF!)</f>
        <v/>
      </c>
      <c r="E460" s="190" t="str">
        <f>IF('Formulario PPGR3'!$G460="","",'Formulario PPGR1'!#REF!)</f>
        <v/>
      </c>
      <c r="F460" s="190" t="str">
        <f>IF('Formulario PPGR3'!$G460="","",'Formulario PPGR1'!#REF!)</f>
        <v/>
      </c>
      <c r="G460" s="241"/>
      <c r="H460" s="503" t="str">
        <f>IF(Tabla1[[#This Row],[Código_Actividad]]="","",_xlfn.XLOOKUP(Tabla1[[#This Row],[Código_Actividad]],Tabla2[Código],Tabla2[Actividades Programables Presupuestables],"",0))</f>
        <v/>
      </c>
      <c r="I460" s="504" t="str">
        <f>IFERROR(VLOOKUP('Formulario PPGR3'!$G460,'Formulario PPGR2'!$H$9:$V$269,15,FALSE),"")</f>
        <v/>
      </c>
      <c r="J460" s="509"/>
      <c r="K460" s="507" t="str">
        <f>IF(Tabla1[[#This Row],[Insumos]]="","",_xlfn.XLOOKUP(Tabla1[[#This Row],[Insumos]],Tabla10[Insumo],Tabla10[InsumoAbrev],"",0))</f>
        <v/>
      </c>
      <c r="L460" s="508"/>
      <c r="M460" s="505" t="str">
        <f>IF(Tabla1[[#This Row],[Descripción]]="","",_xlfn.XLOOKUP(Tabla1[[#This Row],[Descripción]],Tabla10[Descripción],Tabla10[Unidad de Medida],"",0))</f>
        <v/>
      </c>
      <c r="N460" s="295"/>
      <c r="O460" s="506" t="str">
        <f>IF(Tabla1[[#This Row],[Descripción]]="","",_xlfn.XLOOKUP(Tabla1[[#This Row],[Descripción]],Tabla10[Descripción],Tabla10[Precio Unitario],0))</f>
        <v/>
      </c>
      <c r="P460" s="506" t="str">
        <f>IF(Tabla1[[#This Row],[Cantidad de Insumos]]="","",Tabla1[[#This Row],[Precio Unitario]]*Tabla1[[#This Row],[Cantidad de Insumos]])</f>
        <v/>
      </c>
      <c r="Q460" s="506" t="str">
        <f>IF(Tabla1[[#This Row],[Descripción]]="","",_xlfn.XLOOKUP(Tabla1[[#This Row],[Descripción]],Tabla10[Descripción],Tabla10[CODIGO PRESUPUESTARIO],0))</f>
        <v/>
      </c>
      <c r="R460" s="507"/>
    </row>
    <row r="461" spans="2:18" x14ac:dyDescent="0.3">
      <c r="B461" s="190" t="str">
        <f>IF('Formulario PPGR3'!$G461="","",CONCATENATE('Formulario PPGR3'!$C461,".",'Formulario PPGR3'!$D461,".",'Formulario PPGR3'!$E461,".",'Formulario PPGR3'!$F461))</f>
        <v/>
      </c>
      <c r="C461" s="190" t="str">
        <f>IF('Formulario PPGR3'!$G461="","",'Formulario PPGR1'!#REF!)</f>
        <v/>
      </c>
      <c r="D461" s="190" t="str">
        <f>IF('Formulario PPGR3'!$G461="","",'Formulario PPGR1'!#REF!)</f>
        <v/>
      </c>
      <c r="E461" s="190" t="str">
        <f>IF('Formulario PPGR3'!$G461="","",'Formulario PPGR1'!#REF!)</f>
        <v/>
      </c>
      <c r="F461" s="190" t="str">
        <f>IF('Formulario PPGR3'!$G461="","",'Formulario PPGR1'!#REF!)</f>
        <v/>
      </c>
      <c r="G461" s="241"/>
      <c r="H461" s="503" t="str">
        <f>IF(Tabla1[[#This Row],[Código_Actividad]]="","",_xlfn.XLOOKUP(Tabla1[[#This Row],[Código_Actividad]],Tabla2[Código],Tabla2[Actividades Programables Presupuestables],"",0))</f>
        <v/>
      </c>
      <c r="I461" s="504" t="str">
        <f>IFERROR(VLOOKUP('Formulario PPGR3'!$G461,'Formulario PPGR2'!$H$9:$V$269,15,FALSE),"")</f>
        <v/>
      </c>
      <c r="J461" s="509"/>
      <c r="K461" s="507" t="str">
        <f>IF(Tabla1[[#This Row],[Insumos]]="","",_xlfn.XLOOKUP(Tabla1[[#This Row],[Insumos]],Tabla10[Insumo],Tabla10[InsumoAbrev],"",0))</f>
        <v/>
      </c>
      <c r="L461" s="508"/>
      <c r="M461" s="505" t="str">
        <f>IF(Tabla1[[#This Row],[Descripción]]="","",_xlfn.XLOOKUP(Tabla1[[#This Row],[Descripción]],Tabla10[Descripción],Tabla10[Unidad de Medida],"",0))</f>
        <v/>
      </c>
      <c r="N461" s="295"/>
      <c r="O461" s="506" t="str">
        <f>IF(Tabla1[[#This Row],[Descripción]]="","",_xlfn.XLOOKUP(Tabla1[[#This Row],[Descripción]],Tabla10[Descripción],Tabla10[Precio Unitario],0))</f>
        <v/>
      </c>
      <c r="P461" s="506" t="str">
        <f>IF(Tabla1[[#This Row],[Cantidad de Insumos]]="","",Tabla1[[#This Row],[Precio Unitario]]*Tabla1[[#This Row],[Cantidad de Insumos]])</f>
        <v/>
      </c>
      <c r="Q461" s="506" t="str">
        <f>IF(Tabla1[[#This Row],[Descripción]]="","",_xlfn.XLOOKUP(Tabla1[[#This Row],[Descripción]],Tabla10[Descripción],Tabla10[CODIGO PRESUPUESTARIO],0))</f>
        <v/>
      </c>
      <c r="R461" s="507"/>
    </row>
    <row r="462" spans="2:18" x14ac:dyDescent="0.3">
      <c r="B462" s="190" t="str">
        <f>IF('Formulario PPGR3'!$G462="","",CONCATENATE('Formulario PPGR3'!$C462,".",'Formulario PPGR3'!$D462,".",'Formulario PPGR3'!$E462,".",'Formulario PPGR3'!$F462))</f>
        <v/>
      </c>
      <c r="C462" s="190" t="str">
        <f>IF('Formulario PPGR3'!$G462="","",'Formulario PPGR1'!#REF!)</f>
        <v/>
      </c>
      <c r="D462" s="190" t="str">
        <f>IF('Formulario PPGR3'!$G462="","",'Formulario PPGR1'!#REF!)</f>
        <v/>
      </c>
      <c r="E462" s="190" t="str">
        <f>IF('Formulario PPGR3'!$G462="","",'Formulario PPGR1'!#REF!)</f>
        <v/>
      </c>
      <c r="F462" s="190" t="str">
        <f>IF('Formulario PPGR3'!$G462="","",'Formulario PPGR1'!#REF!)</f>
        <v/>
      </c>
      <c r="G462" s="241"/>
      <c r="H462" s="503" t="str">
        <f>IF(Tabla1[[#This Row],[Código_Actividad]]="","",_xlfn.XLOOKUP(Tabla1[[#This Row],[Código_Actividad]],Tabla2[Código],Tabla2[Actividades Programables Presupuestables],"",0))</f>
        <v/>
      </c>
      <c r="I462" s="504" t="str">
        <f>IFERROR(VLOOKUP('Formulario PPGR3'!$G462,'Formulario PPGR2'!$H$9:$V$269,15,FALSE),"")</f>
        <v/>
      </c>
      <c r="J462" s="509"/>
      <c r="K462" s="507" t="str">
        <f>IF(Tabla1[[#This Row],[Insumos]]="","",_xlfn.XLOOKUP(Tabla1[[#This Row],[Insumos]],Tabla10[Insumo],Tabla10[InsumoAbrev],"",0))</f>
        <v/>
      </c>
      <c r="L462" s="508"/>
      <c r="M462" s="505" t="str">
        <f>IF(Tabla1[[#This Row],[Descripción]]="","",_xlfn.XLOOKUP(Tabla1[[#This Row],[Descripción]],Tabla10[Descripción],Tabla10[Unidad de Medida],"",0))</f>
        <v/>
      </c>
      <c r="N462" s="295"/>
      <c r="O462" s="506" t="str">
        <f>IF(Tabla1[[#This Row],[Descripción]]="","",_xlfn.XLOOKUP(Tabla1[[#This Row],[Descripción]],Tabla10[Descripción],Tabla10[Precio Unitario],0))</f>
        <v/>
      </c>
      <c r="P462" s="506" t="str">
        <f>IF(Tabla1[[#This Row],[Cantidad de Insumos]]="","",Tabla1[[#This Row],[Precio Unitario]]*Tabla1[[#This Row],[Cantidad de Insumos]])</f>
        <v/>
      </c>
      <c r="Q462" s="506" t="str">
        <f>IF(Tabla1[[#This Row],[Descripción]]="","",_xlfn.XLOOKUP(Tabla1[[#This Row],[Descripción]],Tabla10[Descripción],Tabla10[CODIGO PRESUPUESTARIO],0))</f>
        <v/>
      </c>
      <c r="R462" s="507"/>
    </row>
    <row r="463" spans="2:18" x14ac:dyDescent="0.3">
      <c r="B463" s="190" t="str">
        <f>IF('Formulario PPGR3'!$G463="","",CONCATENATE('Formulario PPGR3'!$C463,".",'Formulario PPGR3'!$D463,".",'Formulario PPGR3'!$E463,".",'Formulario PPGR3'!$F463))</f>
        <v/>
      </c>
      <c r="C463" s="190" t="str">
        <f>IF('Formulario PPGR3'!$G463="","",'Formulario PPGR1'!#REF!)</f>
        <v/>
      </c>
      <c r="D463" s="190" t="str">
        <f>IF('Formulario PPGR3'!$G463="","",'Formulario PPGR1'!#REF!)</f>
        <v/>
      </c>
      <c r="E463" s="190" t="str">
        <f>IF('Formulario PPGR3'!$G463="","",'Formulario PPGR1'!#REF!)</f>
        <v/>
      </c>
      <c r="F463" s="190" t="str">
        <f>IF('Formulario PPGR3'!$G463="","",'Formulario PPGR1'!#REF!)</f>
        <v/>
      </c>
      <c r="G463" s="241"/>
      <c r="H463" s="503" t="str">
        <f>IF(Tabla1[[#This Row],[Código_Actividad]]="","",_xlfn.XLOOKUP(Tabla1[[#This Row],[Código_Actividad]],Tabla2[Código],Tabla2[Actividades Programables Presupuestables],"",0))</f>
        <v/>
      </c>
      <c r="I463" s="504" t="str">
        <f>IFERROR(VLOOKUP('Formulario PPGR3'!$G463,'Formulario PPGR2'!$H$9:$V$269,15,FALSE),"")</f>
        <v/>
      </c>
      <c r="J463" s="509"/>
      <c r="K463" s="507" t="str">
        <f>IF(Tabla1[[#This Row],[Insumos]]="","",_xlfn.XLOOKUP(Tabla1[[#This Row],[Insumos]],Tabla10[Insumo],Tabla10[InsumoAbrev],"",0))</f>
        <v/>
      </c>
      <c r="L463" s="508"/>
      <c r="M463" s="505" t="str">
        <f>IF(Tabla1[[#This Row],[Descripción]]="","",_xlfn.XLOOKUP(Tabla1[[#This Row],[Descripción]],Tabla10[Descripción],Tabla10[Unidad de Medida],"",0))</f>
        <v/>
      </c>
      <c r="N463" s="295"/>
      <c r="O463" s="506" t="str">
        <f>IF(Tabla1[[#This Row],[Descripción]]="","",_xlfn.XLOOKUP(Tabla1[[#This Row],[Descripción]],Tabla10[Descripción],Tabla10[Precio Unitario],0))</f>
        <v/>
      </c>
      <c r="P463" s="506" t="str">
        <f>IF(Tabla1[[#This Row],[Cantidad de Insumos]]="","",Tabla1[[#This Row],[Precio Unitario]]*Tabla1[[#This Row],[Cantidad de Insumos]])</f>
        <v/>
      </c>
      <c r="Q463" s="506" t="str">
        <f>IF(Tabla1[[#This Row],[Descripción]]="","",_xlfn.XLOOKUP(Tabla1[[#This Row],[Descripción]],Tabla10[Descripción],Tabla10[CODIGO PRESUPUESTARIO],0))</f>
        <v/>
      </c>
      <c r="R463" s="507"/>
    </row>
    <row r="464" spans="2:18" x14ac:dyDescent="0.3">
      <c r="B464" s="190" t="str">
        <f>IF('Formulario PPGR3'!$G464="","",CONCATENATE('Formulario PPGR3'!$C464,".",'Formulario PPGR3'!$D464,".",'Formulario PPGR3'!$E464,".",'Formulario PPGR3'!$F464))</f>
        <v/>
      </c>
      <c r="C464" s="190" t="str">
        <f>IF('Formulario PPGR3'!$G464="","",'Formulario PPGR1'!#REF!)</f>
        <v/>
      </c>
      <c r="D464" s="190" t="str">
        <f>IF('Formulario PPGR3'!$G464="","",'Formulario PPGR1'!#REF!)</f>
        <v/>
      </c>
      <c r="E464" s="190" t="str">
        <f>IF('Formulario PPGR3'!$G464="","",'Formulario PPGR1'!#REF!)</f>
        <v/>
      </c>
      <c r="F464" s="190" t="str">
        <f>IF('Formulario PPGR3'!$G464="","",'Formulario PPGR1'!#REF!)</f>
        <v/>
      </c>
      <c r="G464" s="241"/>
      <c r="H464" s="503" t="str">
        <f>IF(Tabla1[[#This Row],[Código_Actividad]]="","",_xlfn.XLOOKUP(Tabla1[[#This Row],[Código_Actividad]],Tabla2[Código],Tabla2[Actividades Programables Presupuestables],"",0))</f>
        <v/>
      </c>
      <c r="I464" s="504" t="str">
        <f>IFERROR(VLOOKUP('Formulario PPGR3'!$G464,'Formulario PPGR2'!$H$9:$V$269,15,FALSE),"")</f>
        <v/>
      </c>
      <c r="J464" s="509"/>
      <c r="K464" s="507" t="str">
        <f>IF(Tabla1[[#This Row],[Insumos]]="","",_xlfn.XLOOKUP(Tabla1[[#This Row],[Insumos]],Tabla10[Insumo],Tabla10[InsumoAbrev],"",0))</f>
        <v/>
      </c>
      <c r="L464" s="508"/>
      <c r="M464" s="505" t="str">
        <f>IF(Tabla1[[#This Row],[Descripción]]="","",_xlfn.XLOOKUP(Tabla1[[#This Row],[Descripción]],Tabla10[Descripción],Tabla10[Unidad de Medida],"",0))</f>
        <v/>
      </c>
      <c r="N464" s="295"/>
      <c r="O464" s="506" t="str">
        <f>IF(Tabla1[[#This Row],[Descripción]]="","",_xlfn.XLOOKUP(Tabla1[[#This Row],[Descripción]],Tabla10[Descripción],Tabla10[Precio Unitario],0))</f>
        <v/>
      </c>
      <c r="P464" s="506" t="str">
        <f>IF(Tabla1[[#This Row],[Cantidad de Insumos]]="","",Tabla1[[#This Row],[Precio Unitario]]*Tabla1[[#This Row],[Cantidad de Insumos]])</f>
        <v/>
      </c>
      <c r="Q464" s="506" t="str">
        <f>IF(Tabla1[[#This Row],[Descripción]]="","",_xlfn.XLOOKUP(Tabla1[[#This Row],[Descripción]],Tabla10[Descripción],Tabla10[CODIGO PRESUPUESTARIO],0))</f>
        <v/>
      </c>
      <c r="R464" s="507"/>
    </row>
    <row r="465" spans="2:18" x14ac:dyDescent="0.3">
      <c r="B465" s="190" t="str">
        <f>IF('Formulario PPGR3'!$G465="","",CONCATENATE('Formulario PPGR3'!$C465,".",'Formulario PPGR3'!$D465,".",'Formulario PPGR3'!$E465,".",'Formulario PPGR3'!$F465))</f>
        <v/>
      </c>
      <c r="C465" s="190" t="str">
        <f>IF('Formulario PPGR3'!$G465="","",'Formulario PPGR1'!#REF!)</f>
        <v/>
      </c>
      <c r="D465" s="190" t="str">
        <f>IF('Formulario PPGR3'!$G465="","",'Formulario PPGR1'!#REF!)</f>
        <v/>
      </c>
      <c r="E465" s="190" t="str">
        <f>IF('Formulario PPGR3'!$G465="","",'Formulario PPGR1'!#REF!)</f>
        <v/>
      </c>
      <c r="F465" s="190" t="str">
        <f>IF('Formulario PPGR3'!$G465="","",'Formulario PPGR1'!#REF!)</f>
        <v/>
      </c>
      <c r="G465" s="241"/>
      <c r="H465" s="503" t="str">
        <f>IF(Tabla1[[#This Row],[Código_Actividad]]="","",_xlfn.XLOOKUP(Tabla1[[#This Row],[Código_Actividad]],Tabla2[Código],Tabla2[Actividades Programables Presupuestables],"",0))</f>
        <v/>
      </c>
      <c r="I465" s="504" t="str">
        <f>IFERROR(VLOOKUP('Formulario PPGR3'!$G465,'Formulario PPGR2'!$H$9:$V$269,15,FALSE),"")</f>
        <v/>
      </c>
      <c r="J465" s="509"/>
      <c r="K465" s="507" t="str">
        <f>IF(Tabla1[[#This Row],[Insumos]]="","",_xlfn.XLOOKUP(Tabla1[[#This Row],[Insumos]],Tabla10[Insumo],Tabla10[InsumoAbrev],"",0))</f>
        <v/>
      </c>
      <c r="L465" s="508"/>
      <c r="M465" s="505" t="str">
        <f>IF(Tabla1[[#This Row],[Descripción]]="","",_xlfn.XLOOKUP(Tabla1[[#This Row],[Descripción]],Tabla10[Descripción],Tabla10[Unidad de Medida],"",0))</f>
        <v/>
      </c>
      <c r="N465" s="295"/>
      <c r="O465" s="506" t="str">
        <f>IF(Tabla1[[#This Row],[Descripción]]="","",_xlfn.XLOOKUP(Tabla1[[#This Row],[Descripción]],Tabla10[Descripción],Tabla10[Precio Unitario],0))</f>
        <v/>
      </c>
      <c r="P465" s="506" t="str">
        <f>IF(Tabla1[[#This Row],[Cantidad de Insumos]]="","",Tabla1[[#This Row],[Precio Unitario]]*Tabla1[[#This Row],[Cantidad de Insumos]])</f>
        <v/>
      </c>
      <c r="Q465" s="506" t="str">
        <f>IF(Tabla1[[#This Row],[Descripción]]="","",_xlfn.XLOOKUP(Tabla1[[#This Row],[Descripción]],Tabla10[Descripción],Tabla10[CODIGO PRESUPUESTARIO],0))</f>
        <v/>
      </c>
      <c r="R465" s="507"/>
    </row>
    <row r="466" spans="2:18" x14ac:dyDescent="0.3">
      <c r="B466" s="190" t="str">
        <f>IF('Formulario PPGR3'!$G466="","",CONCATENATE('Formulario PPGR3'!$C466,".",'Formulario PPGR3'!$D466,".",'Formulario PPGR3'!$E466,".",'Formulario PPGR3'!$F466))</f>
        <v/>
      </c>
      <c r="C466" s="190" t="str">
        <f>IF('Formulario PPGR3'!$G466="","",'Formulario PPGR1'!#REF!)</f>
        <v/>
      </c>
      <c r="D466" s="190" t="str">
        <f>IF('Formulario PPGR3'!$G466="","",'Formulario PPGR1'!#REF!)</f>
        <v/>
      </c>
      <c r="E466" s="190" t="str">
        <f>IF('Formulario PPGR3'!$G466="","",'Formulario PPGR1'!#REF!)</f>
        <v/>
      </c>
      <c r="F466" s="190" t="str">
        <f>IF('Formulario PPGR3'!$G466="","",'Formulario PPGR1'!#REF!)</f>
        <v/>
      </c>
      <c r="G466" s="241"/>
      <c r="H466" s="503" t="str">
        <f>IF(Tabla1[[#This Row],[Código_Actividad]]="","",_xlfn.XLOOKUP(Tabla1[[#This Row],[Código_Actividad]],Tabla2[Código],Tabla2[Actividades Programables Presupuestables],"",0))</f>
        <v/>
      </c>
      <c r="I466" s="504" t="str">
        <f>IFERROR(VLOOKUP('Formulario PPGR3'!$G466,'Formulario PPGR2'!$H$9:$V$269,15,FALSE),"")</f>
        <v/>
      </c>
      <c r="J466" s="509"/>
      <c r="K466" s="507" t="str">
        <f>IF(Tabla1[[#This Row],[Insumos]]="","",_xlfn.XLOOKUP(Tabla1[[#This Row],[Insumos]],Tabla10[Insumo],Tabla10[InsumoAbrev],"",0))</f>
        <v/>
      </c>
      <c r="L466" s="508"/>
      <c r="M466" s="505" t="str">
        <f>IF(Tabla1[[#This Row],[Descripción]]="","",_xlfn.XLOOKUP(Tabla1[[#This Row],[Descripción]],Tabla10[Descripción],Tabla10[Unidad de Medida],"",0))</f>
        <v/>
      </c>
      <c r="N466" s="295"/>
      <c r="O466" s="506" t="str">
        <f>IF(Tabla1[[#This Row],[Descripción]]="","",_xlfn.XLOOKUP(Tabla1[[#This Row],[Descripción]],Tabla10[Descripción],Tabla10[Precio Unitario],0))</f>
        <v/>
      </c>
      <c r="P466" s="506" t="str">
        <f>IF(Tabla1[[#This Row],[Cantidad de Insumos]]="","",Tabla1[[#This Row],[Precio Unitario]]*Tabla1[[#This Row],[Cantidad de Insumos]])</f>
        <v/>
      </c>
      <c r="Q466" s="506" t="str">
        <f>IF(Tabla1[[#This Row],[Descripción]]="","",_xlfn.XLOOKUP(Tabla1[[#This Row],[Descripción]],Tabla10[Descripción],Tabla10[CODIGO PRESUPUESTARIO],0))</f>
        <v/>
      </c>
      <c r="R466" s="507"/>
    </row>
    <row r="467" spans="2:18" x14ac:dyDescent="0.3">
      <c r="B467" s="190" t="str">
        <f>IF('Formulario PPGR3'!$G467="","",CONCATENATE('Formulario PPGR3'!$C467,".",'Formulario PPGR3'!$D467,".",'Formulario PPGR3'!$E467,".",'Formulario PPGR3'!$F467))</f>
        <v/>
      </c>
      <c r="C467" s="190" t="str">
        <f>IF('Formulario PPGR3'!$G467="","",'Formulario PPGR1'!#REF!)</f>
        <v/>
      </c>
      <c r="D467" s="190" t="str">
        <f>IF('Formulario PPGR3'!$G467="","",'Formulario PPGR1'!#REF!)</f>
        <v/>
      </c>
      <c r="E467" s="190" t="str">
        <f>IF('Formulario PPGR3'!$G467="","",'Formulario PPGR1'!#REF!)</f>
        <v/>
      </c>
      <c r="F467" s="190" t="str">
        <f>IF('Formulario PPGR3'!$G467="","",'Formulario PPGR1'!#REF!)</f>
        <v/>
      </c>
      <c r="G467" s="241"/>
      <c r="H467" s="503" t="str">
        <f>IF(Tabla1[[#This Row],[Código_Actividad]]="","",_xlfn.XLOOKUP(Tabla1[[#This Row],[Código_Actividad]],Tabla2[Código],Tabla2[Actividades Programables Presupuestables],"",0))</f>
        <v/>
      </c>
      <c r="I467" s="504" t="str">
        <f>IFERROR(VLOOKUP('Formulario PPGR3'!$G467,'Formulario PPGR2'!$H$9:$V$269,15,FALSE),"")</f>
        <v/>
      </c>
      <c r="J467" s="509"/>
      <c r="K467" s="507" t="str">
        <f>IF(Tabla1[[#This Row],[Insumos]]="","",_xlfn.XLOOKUP(Tabla1[[#This Row],[Insumos]],Tabla10[Insumo],Tabla10[InsumoAbrev],"",0))</f>
        <v/>
      </c>
      <c r="L467" s="508"/>
      <c r="M467" s="505" t="str">
        <f>IF(Tabla1[[#This Row],[Descripción]]="","",_xlfn.XLOOKUP(Tabla1[[#This Row],[Descripción]],Tabla10[Descripción],Tabla10[Unidad de Medida],"",0))</f>
        <v/>
      </c>
      <c r="N467" s="295"/>
      <c r="O467" s="506" t="str">
        <f>IF(Tabla1[[#This Row],[Descripción]]="","",_xlfn.XLOOKUP(Tabla1[[#This Row],[Descripción]],Tabla10[Descripción],Tabla10[Precio Unitario],0))</f>
        <v/>
      </c>
      <c r="P467" s="506" t="str">
        <f>IF(Tabla1[[#This Row],[Cantidad de Insumos]]="","",Tabla1[[#This Row],[Precio Unitario]]*Tabla1[[#This Row],[Cantidad de Insumos]])</f>
        <v/>
      </c>
      <c r="Q467" s="506" t="str">
        <f>IF(Tabla1[[#This Row],[Descripción]]="","",_xlfn.XLOOKUP(Tabla1[[#This Row],[Descripción]],Tabla10[Descripción],Tabla10[CODIGO PRESUPUESTARIO],0))</f>
        <v/>
      </c>
      <c r="R467" s="507"/>
    </row>
    <row r="468" spans="2:18" x14ac:dyDescent="0.3">
      <c r="B468" s="190" t="str">
        <f>IF('Formulario PPGR3'!$G468="","",CONCATENATE('Formulario PPGR3'!$C468,".",'Formulario PPGR3'!$D468,".",'Formulario PPGR3'!$E468,".",'Formulario PPGR3'!$F468))</f>
        <v/>
      </c>
      <c r="C468" s="190" t="str">
        <f>IF('Formulario PPGR3'!$G468="","",'Formulario PPGR1'!#REF!)</f>
        <v/>
      </c>
      <c r="D468" s="190" t="str">
        <f>IF('Formulario PPGR3'!$G468="","",'Formulario PPGR1'!#REF!)</f>
        <v/>
      </c>
      <c r="E468" s="190" t="str">
        <f>IF('Formulario PPGR3'!$G468="","",'Formulario PPGR1'!#REF!)</f>
        <v/>
      </c>
      <c r="F468" s="190" t="str">
        <f>IF('Formulario PPGR3'!$G468="","",'Formulario PPGR1'!#REF!)</f>
        <v/>
      </c>
      <c r="G468" s="241"/>
      <c r="H468" s="503" t="str">
        <f>IF(Tabla1[[#This Row],[Código_Actividad]]="","",_xlfn.XLOOKUP(Tabla1[[#This Row],[Código_Actividad]],Tabla2[Código],Tabla2[Actividades Programables Presupuestables],"",0))</f>
        <v/>
      </c>
      <c r="I468" s="504" t="str">
        <f>IFERROR(VLOOKUP('Formulario PPGR3'!$G468,'Formulario PPGR2'!$H$9:$V$269,15,FALSE),"")</f>
        <v/>
      </c>
      <c r="J468" s="509"/>
      <c r="K468" s="507" t="str">
        <f>IF(Tabla1[[#This Row],[Insumos]]="","",_xlfn.XLOOKUP(Tabla1[[#This Row],[Insumos]],Tabla10[Insumo],Tabla10[InsumoAbrev],"",0))</f>
        <v/>
      </c>
      <c r="L468" s="508"/>
      <c r="M468" s="505" t="str">
        <f>IF(Tabla1[[#This Row],[Descripción]]="","",_xlfn.XLOOKUP(Tabla1[[#This Row],[Descripción]],Tabla10[Descripción],Tabla10[Unidad de Medida],"",0))</f>
        <v/>
      </c>
      <c r="N468" s="295"/>
      <c r="O468" s="506" t="str">
        <f>IF(Tabla1[[#This Row],[Descripción]]="","",_xlfn.XLOOKUP(Tabla1[[#This Row],[Descripción]],Tabla10[Descripción],Tabla10[Precio Unitario],0))</f>
        <v/>
      </c>
      <c r="P468" s="506" t="str">
        <f>IF(Tabla1[[#This Row],[Cantidad de Insumos]]="","",Tabla1[[#This Row],[Precio Unitario]]*Tabla1[[#This Row],[Cantidad de Insumos]])</f>
        <v/>
      </c>
      <c r="Q468" s="506" t="str">
        <f>IF(Tabla1[[#This Row],[Descripción]]="","",_xlfn.XLOOKUP(Tabla1[[#This Row],[Descripción]],Tabla10[Descripción],Tabla10[CODIGO PRESUPUESTARIO],0))</f>
        <v/>
      </c>
      <c r="R468" s="507"/>
    </row>
    <row r="469" spans="2:18" x14ac:dyDescent="0.3">
      <c r="B469" s="190" t="str">
        <f>IF('Formulario PPGR3'!$G469="","",CONCATENATE('Formulario PPGR3'!$C469,".",'Formulario PPGR3'!$D469,".",'Formulario PPGR3'!$E469,".",'Formulario PPGR3'!$F469))</f>
        <v/>
      </c>
      <c r="C469" s="190" t="str">
        <f>IF('Formulario PPGR3'!$G469="","",'Formulario PPGR1'!#REF!)</f>
        <v/>
      </c>
      <c r="D469" s="190" t="str">
        <f>IF('Formulario PPGR3'!$G469="","",'Formulario PPGR1'!#REF!)</f>
        <v/>
      </c>
      <c r="E469" s="190" t="str">
        <f>IF('Formulario PPGR3'!$G469="","",'Formulario PPGR1'!#REF!)</f>
        <v/>
      </c>
      <c r="F469" s="190" t="str">
        <f>IF('Formulario PPGR3'!$G469="","",'Formulario PPGR1'!#REF!)</f>
        <v/>
      </c>
      <c r="G469" s="241"/>
      <c r="H469" s="503" t="str">
        <f>IF(Tabla1[[#This Row],[Código_Actividad]]="","",_xlfn.XLOOKUP(Tabla1[[#This Row],[Código_Actividad]],Tabla2[Código],Tabla2[Actividades Programables Presupuestables],"",0))</f>
        <v/>
      </c>
      <c r="I469" s="504" t="str">
        <f>IFERROR(VLOOKUP('Formulario PPGR3'!$G469,'Formulario PPGR2'!$H$9:$V$269,15,FALSE),"")</f>
        <v/>
      </c>
      <c r="J469" s="509"/>
      <c r="K469" s="507" t="str">
        <f>IF(Tabla1[[#This Row],[Insumos]]="","",_xlfn.XLOOKUP(Tabla1[[#This Row],[Insumos]],Tabla10[Insumo],Tabla10[InsumoAbrev],"",0))</f>
        <v/>
      </c>
      <c r="L469" s="508"/>
      <c r="M469" s="505" t="str">
        <f>IF(Tabla1[[#This Row],[Descripción]]="","",_xlfn.XLOOKUP(Tabla1[[#This Row],[Descripción]],Tabla10[Descripción],Tabla10[Unidad de Medida],"",0))</f>
        <v/>
      </c>
      <c r="N469" s="295"/>
      <c r="O469" s="506" t="str">
        <f>IF(Tabla1[[#This Row],[Descripción]]="","",_xlfn.XLOOKUP(Tabla1[[#This Row],[Descripción]],Tabla10[Descripción],Tabla10[Precio Unitario],0))</f>
        <v/>
      </c>
      <c r="P469" s="506" t="str">
        <f>IF(Tabla1[[#This Row],[Cantidad de Insumos]]="","",Tabla1[[#This Row],[Precio Unitario]]*Tabla1[[#This Row],[Cantidad de Insumos]])</f>
        <v/>
      </c>
      <c r="Q469" s="506" t="str">
        <f>IF(Tabla1[[#This Row],[Descripción]]="","",_xlfn.XLOOKUP(Tabla1[[#This Row],[Descripción]],Tabla10[Descripción],Tabla10[CODIGO PRESUPUESTARIO],0))</f>
        <v/>
      </c>
      <c r="R469" s="507"/>
    </row>
    <row r="470" spans="2:18" x14ac:dyDescent="0.3">
      <c r="B470" s="190" t="str">
        <f>IF('Formulario PPGR3'!$G470="","",CONCATENATE('Formulario PPGR3'!$C470,".",'Formulario PPGR3'!$D470,".",'Formulario PPGR3'!$E470,".",'Formulario PPGR3'!$F470))</f>
        <v/>
      </c>
      <c r="C470" s="190" t="str">
        <f>IF('Formulario PPGR3'!$G470="","",'Formulario PPGR1'!#REF!)</f>
        <v/>
      </c>
      <c r="D470" s="190" t="str">
        <f>IF('Formulario PPGR3'!$G470="","",'Formulario PPGR1'!#REF!)</f>
        <v/>
      </c>
      <c r="E470" s="190" t="str">
        <f>IF('Formulario PPGR3'!$G470="","",'Formulario PPGR1'!#REF!)</f>
        <v/>
      </c>
      <c r="F470" s="190" t="str">
        <f>IF('Formulario PPGR3'!$G470="","",'Formulario PPGR1'!#REF!)</f>
        <v/>
      </c>
      <c r="G470" s="241"/>
      <c r="H470" s="503" t="str">
        <f>IF(Tabla1[[#This Row],[Código_Actividad]]="","",_xlfn.XLOOKUP(Tabla1[[#This Row],[Código_Actividad]],Tabla2[Código],Tabla2[Actividades Programables Presupuestables],"",0))</f>
        <v/>
      </c>
      <c r="I470" s="504" t="str">
        <f>IFERROR(VLOOKUP('Formulario PPGR3'!$G470,'Formulario PPGR2'!$H$9:$V$269,15,FALSE),"")</f>
        <v/>
      </c>
      <c r="J470" s="509"/>
      <c r="K470" s="507" t="str">
        <f>IF(Tabla1[[#This Row],[Insumos]]="","",_xlfn.XLOOKUP(Tabla1[[#This Row],[Insumos]],Tabla10[Insumo],Tabla10[InsumoAbrev],"",0))</f>
        <v/>
      </c>
      <c r="L470" s="508"/>
      <c r="M470" s="505" t="str">
        <f>IF(Tabla1[[#This Row],[Descripción]]="","",_xlfn.XLOOKUP(Tabla1[[#This Row],[Descripción]],Tabla10[Descripción],Tabla10[Unidad de Medida],"",0))</f>
        <v/>
      </c>
      <c r="N470" s="295"/>
      <c r="O470" s="506" t="str">
        <f>IF(Tabla1[[#This Row],[Descripción]]="","",_xlfn.XLOOKUP(Tabla1[[#This Row],[Descripción]],Tabla10[Descripción],Tabla10[Precio Unitario],0))</f>
        <v/>
      </c>
      <c r="P470" s="506" t="str">
        <f>IF(Tabla1[[#This Row],[Cantidad de Insumos]]="","",Tabla1[[#This Row],[Precio Unitario]]*Tabla1[[#This Row],[Cantidad de Insumos]])</f>
        <v/>
      </c>
      <c r="Q470" s="506" t="str">
        <f>IF(Tabla1[[#This Row],[Descripción]]="","",_xlfn.XLOOKUP(Tabla1[[#This Row],[Descripción]],Tabla10[Descripción],Tabla10[CODIGO PRESUPUESTARIO],0))</f>
        <v/>
      </c>
      <c r="R470" s="507"/>
    </row>
    <row r="471" spans="2:18" x14ac:dyDescent="0.3">
      <c r="B471" s="190" t="str">
        <f>IF('Formulario PPGR3'!$G471="","",CONCATENATE('Formulario PPGR3'!$C471,".",'Formulario PPGR3'!$D471,".",'Formulario PPGR3'!$E471,".",'Formulario PPGR3'!$F471))</f>
        <v/>
      </c>
      <c r="C471" s="190" t="str">
        <f>IF('Formulario PPGR3'!$G471="","",'Formulario PPGR1'!#REF!)</f>
        <v/>
      </c>
      <c r="D471" s="190" t="str">
        <f>IF('Formulario PPGR3'!$G471="","",'Formulario PPGR1'!#REF!)</f>
        <v/>
      </c>
      <c r="E471" s="190" t="str">
        <f>IF('Formulario PPGR3'!$G471="","",'Formulario PPGR1'!#REF!)</f>
        <v/>
      </c>
      <c r="F471" s="190" t="str">
        <f>IF('Formulario PPGR3'!$G471="","",'Formulario PPGR1'!#REF!)</f>
        <v/>
      </c>
      <c r="G471" s="241"/>
      <c r="H471" s="503" t="str">
        <f>IF(Tabla1[[#This Row],[Código_Actividad]]="","",_xlfn.XLOOKUP(Tabla1[[#This Row],[Código_Actividad]],Tabla2[Código],Tabla2[Actividades Programables Presupuestables],"",0))</f>
        <v/>
      </c>
      <c r="I471" s="504" t="str">
        <f>IFERROR(VLOOKUP('Formulario PPGR3'!$G471,'Formulario PPGR2'!$H$9:$V$269,15,FALSE),"")</f>
        <v/>
      </c>
      <c r="J471" s="509"/>
      <c r="K471" s="507" t="str">
        <f>IF(Tabla1[[#This Row],[Insumos]]="","",_xlfn.XLOOKUP(Tabla1[[#This Row],[Insumos]],Tabla10[Insumo],Tabla10[InsumoAbrev],"",0))</f>
        <v/>
      </c>
      <c r="L471" s="508"/>
      <c r="M471" s="505" t="str">
        <f>IF(Tabla1[[#This Row],[Descripción]]="","",_xlfn.XLOOKUP(Tabla1[[#This Row],[Descripción]],Tabla10[Descripción],Tabla10[Unidad de Medida],"",0))</f>
        <v/>
      </c>
      <c r="N471" s="295"/>
      <c r="O471" s="506" t="str">
        <f>IF(Tabla1[[#This Row],[Descripción]]="","",_xlfn.XLOOKUP(Tabla1[[#This Row],[Descripción]],Tabla10[Descripción],Tabla10[Precio Unitario],0))</f>
        <v/>
      </c>
      <c r="P471" s="506" t="str">
        <f>IF(Tabla1[[#This Row],[Cantidad de Insumos]]="","",Tabla1[[#This Row],[Precio Unitario]]*Tabla1[[#This Row],[Cantidad de Insumos]])</f>
        <v/>
      </c>
      <c r="Q471" s="506" t="str">
        <f>IF(Tabla1[[#This Row],[Descripción]]="","",_xlfn.XLOOKUP(Tabla1[[#This Row],[Descripción]],Tabla10[Descripción],Tabla10[CODIGO PRESUPUESTARIO],0))</f>
        <v/>
      </c>
      <c r="R471" s="507"/>
    </row>
    <row r="472" spans="2:18" x14ac:dyDescent="0.3">
      <c r="B472" s="190" t="str">
        <f>IF('Formulario PPGR3'!$G472="","",CONCATENATE('Formulario PPGR3'!$C472,".",'Formulario PPGR3'!$D472,".",'Formulario PPGR3'!$E472,".",'Formulario PPGR3'!$F472))</f>
        <v/>
      </c>
      <c r="C472" s="190" t="str">
        <f>IF('Formulario PPGR3'!$G472="","",'Formulario PPGR1'!#REF!)</f>
        <v/>
      </c>
      <c r="D472" s="190" t="str">
        <f>IF('Formulario PPGR3'!$G472="","",'Formulario PPGR1'!#REF!)</f>
        <v/>
      </c>
      <c r="E472" s="190" t="str">
        <f>IF('Formulario PPGR3'!$G472="","",'Formulario PPGR1'!#REF!)</f>
        <v/>
      </c>
      <c r="F472" s="190" t="str">
        <f>IF('Formulario PPGR3'!$G472="","",'Formulario PPGR1'!#REF!)</f>
        <v/>
      </c>
      <c r="G472" s="241"/>
      <c r="H472" s="503" t="str">
        <f>IF(Tabla1[[#This Row],[Código_Actividad]]="","",_xlfn.XLOOKUP(Tabla1[[#This Row],[Código_Actividad]],Tabla2[Código],Tabla2[Actividades Programables Presupuestables],"",0))</f>
        <v/>
      </c>
      <c r="I472" s="504" t="str">
        <f>IFERROR(VLOOKUP('Formulario PPGR3'!$G472,'Formulario PPGR2'!$H$9:$V$269,15,FALSE),"")</f>
        <v/>
      </c>
      <c r="J472" s="509"/>
      <c r="K472" s="507" t="str">
        <f>IF(Tabla1[[#This Row],[Insumos]]="","",_xlfn.XLOOKUP(Tabla1[[#This Row],[Insumos]],Tabla10[Insumo],Tabla10[InsumoAbrev],"",0))</f>
        <v/>
      </c>
      <c r="L472" s="508"/>
      <c r="M472" s="505" t="str">
        <f>IF(Tabla1[[#This Row],[Descripción]]="","",_xlfn.XLOOKUP(Tabla1[[#This Row],[Descripción]],Tabla10[Descripción],Tabla10[Unidad de Medida],"",0))</f>
        <v/>
      </c>
      <c r="N472" s="295"/>
      <c r="O472" s="506" t="str">
        <f>IF(Tabla1[[#This Row],[Descripción]]="","",_xlfn.XLOOKUP(Tabla1[[#This Row],[Descripción]],Tabla10[Descripción],Tabla10[Precio Unitario],0))</f>
        <v/>
      </c>
      <c r="P472" s="506" t="str">
        <f>IF(Tabla1[[#This Row],[Cantidad de Insumos]]="","",Tabla1[[#This Row],[Precio Unitario]]*Tabla1[[#This Row],[Cantidad de Insumos]])</f>
        <v/>
      </c>
      <c r="Q472" s="506" t="str">
        <f>IF(Tabla1[[#This Row],[Descripción]]="","",_xlfn.XLOOKUP(Tabla1[[#This Row],[Descripción]],Tabla10[Descripción],Tabla10[CODIGO PRESUPUESTARIO],0))</f>
        <v/>
      </c>
      <c r="R472" s="507"/>
    </row>
    <row r="473" spans="2:18" x14ac:dyDescent="0.3">
      <c r="B473" s="190" t="str">
        <f>IF('Formulario PPGR3'!$G473="","",CONCATENATE('Formulario PPGR3'!$C473,".",'Formulario PPGR3'!$D473,".",'Formulario PPGR3'!$E473,".",'Formulario PPGR3'!$F473))</f>
        <v/>
      </c>
      <c r="C473" s="190" t="str">
        <f>IF('Formulario PPGR3'!$G473="","",'Formulario PPGR1'!#REF!)</f>
        <v/>
      </c>
      <c r="D473" s="190" t="str">
        <f>IF('Formulario PPGR3'!$G473="","",'Formulario PPGR1'!#REF!)</f>
        <v/>
      </c>
      <c r="E473" s="190" t="str">
        <f>IF('Formulario PPGR3'!$G473="","",'Formulario PPGR1'!#REF!)</f>
        <v/>
      </c>
      <c r="F473" s="190" t="str">
        <f>IF('Formulario PPGR3'!$G473="","",'Formulario PPGR1'!#REF!)</f>
        <v/>
      </c>
      <c r="G473" s="241"/>
      <c r="H473" s="503" t="str">
        <f>IF(Tabla1[[#This Row],[Código_Actividad]]="","",_xlfn.XLOOKUP(Tabla1[[#This Row],[Código_Actividad]],Tabla2[Código],Tabla2[Actividades Programables Presupuestables],"",0))</f>
        <v/>
      </c>
      <c r="I473" s="504" t="str">
        <f>IFERROR(VLOOKUP('Formulario PPGR3'!$G473,'Formulario PPGR2'!$H$9:$V$269,15,FALSE),"")</f>
        <v/>
      </c>
      <c r="J473" s="509"/>
      <c r="K473" s="507" t="str">
        <f>IF(Tabla1[[#This Row],[Insumos]]="","",_xlfn.XLOOKUP(Tabla1[[#This Row],[Insumos]],Tabla10[Insumo],Tabla10[InsumoAbrev],"",0))</f>
        <v/>
      </c>
      <c r="L473" s="508"/>
      <c r="M473" s="505" t="str">
        <f>IF(Tabla1[[#This Row],[Descripción]]="","",_xlfn.XLOOKUP(Tabla1[[#This Row],[Descripción]],Tabla10[Descripción],Tabla10[Unidad de Medida],"",0))</f>
        <v/>
      </c>
      <c r="N473" s="295"/>
      <c r="O473" s="506" t="str">
        <f>IF(Tabla1[[#This Row],[Descripción]]="","",_xlfn.XLOOKUP(Tabla1[[#This Row],[Descripción]],Tabla10[Descripción],Tabla10[Precio Unitario],0))</f>
        <v/>
      </c>
      <c r="P473" s="506" t="str">
        <f>IF(Tabla1[[#This Row],[Cantidad de Insumos]]="","",Tabla1[[#This Row],[Precio Unitario]]*Tabla1[[#This Row],[Cantidad de Insumos]])</f>
        <v/>
      </c>
      <c r="Q473" s="506" t="str">
        <f>IF(Tabla1[[#This Row],[Descripción]]="","",_xlfn.XLOOKUP(Tabla1[[#This Row],[Descripción]],Tabla10[Descripción],Tabla10[CODIGO PRESUPUESTARIO],0))</f>
        <v/>
      </c>
      <c r="R473" s="507"/>
    </row>
    <row r="474" spans="2:18" x14ac:dyDescent="0.3">
      <c r="B474" s="190" t="str">
        <f>IF('Formulario PPGR3'!$G474="","",CONCATENATE('Formulario PPGR3'!$C474,".",'Formulario PPGR3'!$D474,".",'Formulario PPGR3'!$E474,".",'Formulario PPGR3'!$F474))</f>
        <v/>
      </c>
      <c r="C474" s="190" t="str">
        <f>IF('Formulario PPGR3'!$G474="","",'Formulario PPGR1'!#REF!)</f>
        <v/>
      </c>
      <c r="D474" s="190" t="str">
        <f>IF('Formulario PPGR3'!$G474="","",'Formulario PPGR1'!#REF!)</f>
        <v/>
      </c>
      <c r="E474" s="190" t="str">
        <f>IF('Formulario PPGR3'!$G474="","",'Formulario PPGR1'!#REF!)</f>
        <v/>
      </c>
      <c r="F474" s="190" t="str">
        <f>IF('Formulario PPGR3'!$G474="","",'Formulario PPGR1'!#REF!)</f>
        <v/>
      </c>
      <c r="G474" s="241"/>
      <c r="H474" s="503" t="str">
        <f>IF(Tabla1[[#This Row],[Código_Actividad]]="","",_xlfn.XLOOKUP(Tabla1[[#This Row],[Código_Actividad]],Tabla2[Código],Tabla2[Actividades Programables Presupuestables],"",0))</f>
        <v/>
      </c>
      <c r="I474" s="504" t="str">
        <f>IFERROR(VLOOKUP('Formulario PPGR3'!$G474,'Formulario PPGR2'!$H$9:$V$269,15,FALSE),"")</f>
        <v/>
      </c>
      <c r="J474" s="509"/>
      <c r="K474" s="507" t="str">
        <f>IF(Tabla1[[#This Row],[Insumos]]="","",_xlfn.XLOOKUP(Tabla1[[#This Row],[Insumos]],Tabla10[Insumo],Tabla10[InsumoAbrev],"",0))</f>
        <v/>
      </c>
      <c r="L474" s="508"/>
      <c r="M474" s="505" t="str">
        <f>IF(Tabla1[[#This Row],[Descripción]]="","",_xlfn.XLOOKUP(Tabla1[[#This Row],[Descripción]],Tabla10[Descripción],Tabla10[Unidad de Medida],"",0))</f>
        <v/>
      </c>
      <c r="N474" s="295"/>
      <c r="O474" s="506" t="str">
        <f>IF(Tabla1[[#This Row],[Descripción]]="","",_xlfn.XLOOKUP(Tabla1[[#This Row],[Descripción]],Tabla10[Descripción],Tabla10[Precio Unitario],0))</f>
        <v/>
      </c>
      <c r="P474" s="506" t="str">
        <f>IF(Tabla1[[#This Row],[Cantidad de Insumos]]="","",Tabla1[[#This Row],[Precio Unitario]]*Tabla1[[#This Row],[Cantidad de Insumos]])</f>
        <v/>
      </c>
      <c r="Q474" s="506" t="str">
        <f>IF(Tabla1[[#This Row],[Descripción]]="","",_xlfn.XLOOKUP(Tabla1[[#This Row],[Descripción]],Tabla10[Descripción],Tabla10[CODIGO PRESUPUESTARIO],0))</f>
        <v/>
      </c>
      <c r="R474" s="507"/>
    </row>
    <row r="475" spans="2:18" x14ac:dyDescent="0.3">
      <c r="B475" s="190" t="str">
        <f>IF('Formulario PPGR3'!$G475="","",CONCATENATE('Formulario PPGR3'!$C475,".",'Formulario PPGR3'!$D475,".",'Formulario PPGR3'!$E475,".",'Formulario PPGR3'!$F475))</f>
        <v/>
      </c>
      <c r="C475" s="190" t="str">
        <f>IF('Formulario PPGR3'!$G475="","",'Formulario PPGR1'!#REF!)</f>
        <v/>
      </c>
      <c r="D475" s="190" t="str">
        <f>IF('Formulario PPGR3'!$G475="","",'Formulario PPGR1'!#REF!)</f>
        <v/>
      </c>
      <c r="E475" s="190" t="str">
        <f>IF('Formulario PPGR3'!$G475="","",'Formulario PPGR1'!#REF!)</f>
        <v/>
      </c>
      <c r="F475" s="190" t="str">
        <f>IF('Formulario PPGR3'!$G475="","",'Formulario PPGR1'!#REF!)</f>
        <v/>
      </c>
      <c r="G475" s="241"/>
      <c r="H475" s="503" t="str">
        <f>IF(Tabla1[[#This Row],[Código_Actividad]]="","",_xlfn.XLOOKUP(Tabla1[[#This Row],[Código_Actividad]],Tabla2[Código],Tabla2[Actividades Programables Presupuestables],"",0))</f>
        <v/>
      </c>
      <c r="I475" s="504" t="str">
        <f>IFERROR(VLOOKUP('Formulario PPGR3'!$G475,'Formulario PPGR2'!$H$9:$V$269,15,FALSE),"")</f>
        <v/>
      </c>
      <c r="J475" s="509"/>
      <c r="K475" s="507" t="str">
        <f>IF(Tabla1[[#This Row],[Insumos]]="","",_xlfn.XLOOKUP(Tabla1[[#This Row],[Insumos]],Tabla10[Insumo],Tabla10[InsumoAbrev],"",0))</f>
        <v/>
      </c>
      <c r="L475" s="508"/>
      <c r="M475" s="505" t="str">
        <f>IF(Tabla1[[#This Row],[Descripción]]="","",_xlfn.XLOOKUP(Tabla1[[#This Row],[Descripción]],Tabla10[Descripción],Tabla10[Unidad de Medida],"",0))</f>
        <v/>
      </c>
      <c r="N475" s="295"/>
      <c r="O475" s="506" t="str">
        <f>IF(Tabla1[[#This Row],[Descripción]]="","",_xlfn.XLOOKUP(Tabla1[[#This Row],[Descripción]],Tabla10[Descripción],Tabla10[Precio Unitario],0))</f>
        <v/>
      </c>
      <c r="P475" s="506" t="str">
        <f>IF(Tabla1[[#This Row],[Cantidad de Insumos]]="","",Tabla1[[#This Row],[Precio Unitario]]*Tabla1[[#This Row],[Cantidad de Insumos]])</f>
        <v/>
      </c>
      <c r="Q475" s="506" t="str">
        <f>IF(Tabla1[[#This Row],[Descripción]]="","",_xlfn.XLOOKUP(Tabla1[[#This Row],[Descripción]],Tabla10[Descripción],Tabla10[CODIGO PRESUPUESTARIO],0))</f>
        <v/>
      </c>
      <c r="R475" s="507"/>
    </row>
    <row r="476" spans="2:18" x14ac:dyDescent="0.3">
      <c r="B476" s="190" t="str">
        <f>IF('Formulario PPGR3'!$G476="","",CONCATENATE('Formulario PPGR3'!$C476,".",'Formulario PPGR3'!$D476,".",'Formulario PPGR3'!$E476,".",'Formulario PPGR3'!$F476))</f>
        <v/>
      </c>
      <c r="C476" s="190" t="str">
        <f>IF('Formulario PPGR3'!$G476="","",'Formulario PPGR1'!#REF!)</f>
        <v/>
      </c>
      <c r="D476" s="190" t="str">
        <f>IF('Formulario PPGR3'!$G476="","",'Formulario PPGR1'!#REF!)</f>
        <v/>
      </c>
      <c r="E476" s="190" t="str">
        <f>IF('Formulario PPGR3'!$G476="","",'Formulario PPGR1'!#REF!)</f>
        <v/>
      </c>
      <c r="F476" s="190" t="str">
        <f>IF('Formulario PPGR3'!$G476="","",'Formulario PPGR1'!#REF!)</f>
        <v/>
      </c>
      <c r="G476" s="241"/>
      <c r="H476" s="503" t="str">
        <f>IF(Tabla1[[#This Row],[Código_Actividad]]="","",_xlfn.XLOOKUP(Tabla1[[#This Row],[Código_Actividad]],Tabla2[Código],Tabla2[Actividades Programables Presupuestables],"",0))</f>
        <v/>
      </c>
      <c r="I476" s="504" t="str">
        <f>IFERROR(VLOOKUP('Formulario PPGR3'!$G476,'Formulario PPGR2'!$H$9:$V$269,15,FALSE),"")</f>
        <v/>
      </c>
      <c r="J476" s="509"/>
      <c r="K476" s="507" t="str">
        <f>IF(Tabla1[[#This Row],[Insumos]]="","",_xlfn.XLOOKUP(Tabla1[[#This Row],[Insumos]],Tabla10[Insumo],Tabla10[InsumoAbrev],"",0))</f>
        <v/>
      </c>
      <c r="L476" s="508"/>
      <c r="M476" s="505" t="str">
        <f>IF(Tabla1[[#This Row],[Descripción]]="","",_xlfn.XLOOKUP(Tabla1[[#This Row],[Descripción]],Tabla10[Descripción],Tabla10[Unidad de Medida],"",0))</f>
        <v/>
      </c>
      <c r="N476" s="295"/>
      <c r="O476" s="506" t="str">
        <f>IF(Tabla1[[#This Row],[Descripción]]="","",_xlfn.XLOOKUP(Tabla1[[#This Row],[Descripción]],Tabla10[Descripción],Tabla10[Precio Unitario],0))</f>
        <v/>
      </c>
      <c r="P476" s="506" t="str">
        <f>IF(Tabla1[[#This Row],[Cantidad de Insumos]]="","",Tabla1[[#This Row],[Precio Unitario]]*Tabla1[[#This Row],[Cantidad de Insumos]])</f>
        <v/>
      </c>
      <c r="Q476" s="506" t="str">
        <f>IF(Tabla1[[#This Row],[Descripción]]="","",_xlfn.XLOOKUP(Tabla1[[#This Row],[Descripción]],Tabla10[Descripción],Tabla10[CODIGO PRESUPUESTARIO],0))</f>
        <v/>
      </c>
      <c r="R476" s="507"/>
    </row>
    <row r="477" spans="2:18" x14ac:dyDescent="0.3">
      <c r="B477" s="190" t="str">
        <f>IF('Formulario PPGR3'!$G477="","",CONCATENATE('Formulario PPGR3'!$C477,".",'Formulario PPGR3'!$D477,".",'Formulario PPGR3'!$E477,".",'Formulario PPGR3'!$F477))</f>
        <v/>
      </c>
      <c r="C477" s="190" t="str">
        <f>IF('Formulario PPGR3'!$G477="","",'Formulario PPGR1'!#REF!)</f>
        <v/>
      </c>
      <c r="D477" s="190" t="str">
        <f>IF('Formulario PPGR3'!$G477="","",'Formulario PPGR1'!#REF!)</f>
        <v/>
      </c>
      <c r="E477" s="190" t="str">
        <f>IF('Formulario PPGR3'!$G477="","",'Formulario PPGR1'!#REF!)</f>
        <v/>
      </c>
      <c r="F477" s="190" t="str">
        <f>IF('Formulario PPGR3'!$G477="","",'Formulario PPGR1'!#REF!)</f>
        <v/>
      </c>
      <c r="G477" s="241"/>
      <c r="H477" s="503" t="str">
        <f>IF(Tabla1[[#This Row],[Código_Actividad]]="","",_xlfn.XLOOKUP(Tabla1[[#This Row],[Código_Actividad]],Tabla2[Código],Tabla2[Actividades Programables Presupuestables],"",0))</f>
        <v/>
      </c>
      <c r="I477" s="504" t="str">
        <f>IFERROR(VLOOKUP('Formulario PPGR3'!$G477,'Formulario PPGR2'!$H$9:$V$269,15,FALSE),"")</f>
        <v/>
      </c>
      <c r="J477" s="509"/>
      <c r="K477" s="507" t="str">
        <f>IF(Tabla1[[#This Row],[Insumos]]="","",_xlfn.XLOOKUP(Tabla1[[#This Row],[Insumos]],Tabla10[Insumo],Tabla10[InsumoAbrev],"",0))</f>
        <v/>
      </c>
      <c r="L477" s="508"/>
      <c r="M477" s="505" t="str">
        <f>IF(Tabla1[[#This Row],[Descripción]]="","",_xlfn.XLOOKUP(Tabla1[[#This Row],[Descripción]],Tabla10[Descripción],Tabla10[Unidad de Medida],"",0))</f>
        <v/>
      </c>
      <c r="N477" s="295"/>
      <c r="O477" s="506" t="str">
        <f>IF(Tabla1[[#This Row],[Descripción]]="","",_xlfn.XLOOKUP(Tabla1[[#This Row],[Descripción]],Tabla10[Descripción],Tabla10[Precio Unitario],0))</f>
        <v/>
      </c>
      <c r="P477" s="506" t="str">
        <f>IF(Tabla1[[#This Row],[Cantidad de Insumos]]="","",Tabla1[[#This Row],[Precio Unitario]]*Tabla1[[#This Row],[Cantidad de Insumos]])</f>
        <v/>
      </c>
      <c r="Q477" s="506" t="str">
        <f>IF(Tabla1[[#This Row],[Descripción]]="","",_xlfn.XLOOKUP(Tabla1[[#This Row],[Descripción]],Tabla10[Descripción],Tabla10[CODIGO PRESUPUESTARIO],0))</f>
        <v/>
      </c>
      <c r="R477" s="507"/>
    </row>
    <row r="478" spans="2:18" x14ac:dyDescent="0.3">
      <c r="B478" s="190" t="str">
        <f>IF('Formulario PPGR3'!$G478="","",CONCATENATE('Formulario PPGR3'!$C478,".",'Formulario PPGR3'!$D478,".",'Formulario PPGR3'!$E478,".",'Formulario PPGR3'!$F478))</f>
        <v/>
      </c>
      <c r="C478" s="190" t="str">
        <f>IF('Formulario PPGR3'!$G478="","",'Formulario PPGR1'!#REF!)</f>
        <v/>
      </c>
      <c r="D478" s="190" t="str">
        <f>IF('Formulario PPGR3'!$G478="","",'Formulario PPGR1'!#REF!)</f>
        <v/>
      </c>
      <c r="E478" s="190" t="str">
        <f>IF('Formulario PPGR3'!$G478="","",'Formulario PPGR1'!#REF!)</f>
        <v/>
      </c>
      <c r="F478" s="190" t="str">
        <f>IF('Formulario PPGR3'!$G478="","",'Formulario PPGR1'!#REF!)</f>
        <v/>
      </c>
      <c r="G478" s="241"/>
      <c r="H478" s="503" t="str">
        <f>IF(Tabla1[[#This Row],[Código_Actividad]]="","",_xlfn.XLOOKUP(Tabla1[[#This Row],[Código_Actividad]],Tabla2[Código],Tabla2[Actividades Programables Presupuestables],"",0))</f>
        <v/>
      </c>
      <c r="I478" s="504" t="str">
        <f>IFERROR(VLOOKUP('Formulario PPGR3'!$G478,'Formulario PPGR2'!$H$9:$V$269,15,FALSE),"")</f>
        <v/>
      </c>
      <c r="J478" s="509"/>
      <c r="K478" s="507" t="str">
        <f>IF(Tabla1[[#This Row],[Insumos]]="","",_xlfn.XLOOKUP(Tabla1[[#This Row],[Insumos]],Tabla10[Insumo],Tabla10[InsumoAbrev],"",0))</f>
        <v/>
      </c>
      <c r="L478" s="508"/>
      <c r="M478" s="505" t="str">
        <f>IF(Tabla1[[#This Row],[Descripción]]="","",_xlfn.XLOOKUP(Tabla1[[#This Row],[Descripción]],Tabla10[Descripción],Tabla10[Unidad de Medida],"",0))</f>
        <v/>
      </c>
      <c r="N478" s="295"/>
      <c r="O478" s="506" t="str">
        <f>IF(Tabla1[[#This Row],[Descripción]]="","",_xlfn.XLOOKUP(Tabla1[[#This Row],[Descripción]],Tabla10[Descripción],Tabla10[Precio Unitario],0))</f>
        <v/>
      </c>
      <c r="P478" s="506" t="str">
        <f>IF(Tabla1[[#This Row],[Cantidad de Insumos]]="","",Tabla1[[#This Row],[Precio Unitario]]*Tabla1[[#This Row],[Cantidad de Insumos]])</f>
        <v/>
      </c>
      <c r="Q478" s="506" t="str">
        <f>IF(Tabla1[[#This Row],[Descripción]]="","",_xlfn.XLOOKUP(Tabla1[[#This Row],[Descripción]],Tabla10[Descripción],Tabla10[CODIGO PRESUPUESTARIO],0))</f>
        <v/>
      </c>
      <c r="R478" s="507"/>
    </row>
    <row r="479" spans="2:18" x14ac:dyDescent="0.3">
      <c r="B479" s="190" t="str">
        <f>IF('Formulario PPGR3'!$G479="","",CONCATENATE('Formulario PPGR3'!$C479,".",'Formulario PPGR3'!$D479,".",'Formulario PPGR3'!$E479,".",'Formulario PPGR3'!$F479))</f>
        <v/>
      </c>
      <c r="C479" s="190" t="str">
        <f>IF('Formulario PPGR3'!$G479="","",'Formulario PPGR1'!#REF!)</f>
        <v/>
      </c>
      <c r="D479" s="190" t="str">
        <f>IF('Formulario PPGR3'!$G479="","",'Formulario PPGR1'!#REF!)</f>
        <v/>
      </c>
      <c r="E479" s="190" t="str">
        <f>IF('Formulario PPGR3'!$G479="","",'Formulario PPGR1'!#REF!)</f>
        <v/>
      </c>
      <c r="F479" s="190" t="str">
        <f>IF('Formulario PPGR3'!$G479="","",'Formulario PPGR1'!#REF!)</f>
        <v/>
      </c>
      <c r="G479" s="241"/>
      <c r="H479" s="503" t="str">
        <f>IF(Tabla1[[#This Row],[Código_Actividad]]="","",_xlfn.XLOOKUP(Tabla1[[#This Row],[Código_Actividad]],Tabla2[Código],Tabla2[Actividades Programables Presupuestables],"",0))</f>
        <v/>
      </c>
      <c r="I479" s="504" t="str">
        <f>IFERROR(VLOOKUP('Formulario PPGR3'!$G479,'Formulario PPGR2'!$H$9:$V$269,15,FALSE),"")</f>
        <v/>
      </c>
      <c r="J479" s="509"/>
      <c r="K479" s="507" t="str">
        <f>IF(Tabla1[[#This Row],[Insumos]]="","",_xlfn.XLOOKUP(Tabla1[[#This Row],[Insumos]],Tabla10[Insumo],Tabla10[InsumoAbrev],"",0))</f>
        <v/>
      </c>
      <c r="L479" s="508"/>
      <c r="M479" s="505" t="str">
        <f>IF(Tabla1[[#This Row],[Descripción]]="","",_xlfn.XLOOKUP(Tabla1[[#This Row],[Descripción]],Tabla10[Descripción],Tabla10[Unidad de Medida],"",0))</f>
        <v/>
      </c>
      <c r="N479" s="295"/>
      <c r="O479" s="506" t="str">
        <f>IF(Tabla1[[#This Row],[Descripción]]="","",_xlfn.XLOOKUP(Tabla1[[#This Row],[Descripción]],Tabla10[Descripción],Tabla10[Precio Unitario],0))</f>
        <v/>
      </c>
      <c r="P479" s="506" t="str">
        <f>IF(Tabla1[[#This Row],[Cantidad de Insumos]]="","",Tabla1[[#This Row],[Precio Unitario]]*Tabla1[[#This Row],[Cantidad de Insumos]])</f>
        <v/>
      </c>
      <c r="Q479" s="506" t="str">
        <f>IF(Tabla1[[#This Row],[Descripción]]="","",_xlfn.XLOOKUP(Tabla1[[#This Row],[Descripción]],Tabla10[Descripción],Tabla10[CODIGO PRESUPUESTARIO],0))</f>
        <v/>
      </c>
      <c r="R479" s="507"/>
    </row>
    <row r="480" spans="2:18" x14ac:dyDescent="0.3">
      <c r="B480" s="190" t="str">
        <f>IF('Formulario PPGR3'!$G480="","",CONCATENATE('Formulario PPGR3'!$C480,".",'Formulario PPGR3'!$D480,".",'Formulario PPGR3'!$E480,".",'Formulario PPGR3'!$F480))</f>
        <v/>
      </c>
      <c r="C480" s="190" t="str">
        <f>IF('Formulario PPGR3'!$G480="","",'Formulario PPGR1'!#REF!)</f>
        <v/>
      </c>
      <c r="D480" s="190" t="str">
        <f>IF('Formulario PPGR3'!$G480="","",'Formulario PPGR1'!#REF!)</f>
        <v/>
      </c>
      <c r="E480" s="190" t="str">
        <f>IF('Formulario PPGR3'!$G480="","",'Formulario PPGR1'!#REF!)</f>
        <v/>
      </c>
      <c r="F480" s="190" t="str">
        <f>IF('Formulario PPGR3'!$G480="","",'Formulario PPGR1'!#REF!)</f>
        <v/>
      </c>
      <c r="G480" s="241"/>
      <c r="H480" s="503" t="str">
        <f>IF(Tabla1[[#This Row],[Código_Actividad]]="","",_xlfn.XLOOKUP(Tabla1[[#This Row],[Código_Actividad]],Tabla2[Código],Tabla2[Actividades Programables Presupuestables],"",0))</f>
        <v/>
      </c>
      <c r="I480" s="504" t="str">
        <f>IFERROR(VLOOKUP('Formulario PPGR3'!$G480,'Formulario PPGR2'!$H$9:$V$269,15,FALSE),"")</f>
        <v/>
      </c>
      <c r="J480" s="509"/>
      <c r="K480" s="507" t="str">
        <f>IF(Tabla1[[#This Row],[Insumos]]="","",_xlfn.XLOOKUP(Tabla1[[#This Row],[Insumos]],Tabla10[Insumo],Tabla10[InsumoAbrev],"",0))</f>
        <v/>
      </c>
      <c r="L480" s="508"/>
      <c r="M480" s="505" t="str">
        <f>IF(Tabla1[[#This Row],[Descripción]]="","",_xlfn.XLOOKUP(Tabla1[[#This Row],[Descripción]],Tabla10[Descripción],Tabla10[Unidad de Medida],"",0))</f>
        <v/>
      </c>
      <c r="N480" s="295"/>
      <c r="O480" s="506" t="str">
        <f>IF(Tabla1[[#This Row],[Descripción]]="","",_xlfn.XLOOKUP(Tabla1[[#This Row],[Descripción]],Tabla10[Descripción],Tabla10[Precio Unitario],0))</f>
        <v/>
      </c>
      <c r="P480" s="506" t="str">
        <f>IF(Tabla1[[#This Row],[Cantidad de Insumos]]="","",Tabla1[[#This Row],[Precio Unitario]]*Tabla1[[#This Row],[Cantidad de Insumos]])</f>
        <v/>
      </c>
      <c r="Q480" s="506" t="str">
        <f>IF(Tabla1[[#This Row],[Descripción]]="","",_xlfn.XLOOKUP(Tabla1[[#This Row],[Descripción]],Tabla10[Descripción],Tabla10[CODIGO PRESUPUESTARIO],0))</f>
        <v/>
      </c>
      <c r="R480" s="507"/>
    </row>
    <row r="481" spans="2:18" x14ac:dyDescent="0.3">
      <c r="B481" s="190" t="str">
        <f>IF('Formulario PPGR3'!$G481="","",CONCATENATE('Formulario PPGR3'!$C481,".",'Formulario PPGR3'!$D481,".",'Formulario PPGR3'!$E481,".",'Formulario PPGR3'!$F481))</f>
        <v/>
      </c>
      <c r="C481" s="190" t="str">
        <f>IF('Formulario PPGR3'!$G481="","",'Formulario PPGR1'!#REF!)</f>
        <v/>
      </c>
      <c r="D481" s="190" t="str">
        <f>IF('Formulario PPGR3'!$G481="","",'Formulario PPGR1'!#REF!)</f>
        <v/>
      </c>
      <c r="E481" s="190" t="str">
        <f>IF('Formulario PPGR3'!$G481="","",'Formulario PPGR1'!#REF!)</f>
        <v/>
      </c>
      <c r="F481" s="190" t="str">
        <f>IF('Formulario PPGR3'!$G481="","",'Formulario PPGR1'!#REF!)</f>
        <v/>
      </c>
      <c r="G481" s="241"/>
      <c r="H481" s="503" t="str">
        <f>IF(Tabla1[[#This Row],[Código_Actividad]]="","",_xlfn.XLOOKUP(Tabla1[[#This Row],[Código_Actividad]],Tabla2[Código],Tabla2[Actividades Programables Presupuestables],"",0))</f>
        <v/>
      </c>
      <c r="I481" s="504" t="str">
        <f>IFERROR(VLOOKUP('Formulario PPGR3'!$G481,'Formulario PPGR2'!$H$9:$V$269,15,FALSE),"")</f>
        <v/>
      </c>
      <c r="J481" s="509"/>
      <c r="K481" s="507" t="str">
        <f>IF(Tabla1[[#This Row],[Insumos]]="","",_xlfn.XLOOKUP(Tabla1[[#This Row],[Insumos]],Tabla10[Insumo],Tabla10[InsumoAbrev],"",0))</f>
        <v/>
      </c>
      <c r="L481" s="508"/>
      <c r="M481" s="505" t="str">
        <f>IF(Tabla1[[#This Row],[Descripción]]="","",_xlfn.XLOOKUP(Tabla1[[#This Row],[Descripción]],Tabla10[Descripción],Tabla10[Unidad de Medida],"",0))</f>
        <v/>
      </c>
      <c r="N481" s="295"/>
      <c r="O481" s="506" t="str">
        <f>IF(Tabla1[[#This Row],[Descripción]]="","",_xlfn.XLOOKUP(Tabla1[[#This Row],[Descripción]],Tabla10[Descripción],Tabla10[Precio Unitario],0))</f>
        <v/>
      </c>
      <c r="P481" s="506" t="str">
        <f>IF(Tabla1[[#This Row],[Cantidad de Insumos]]="","",Tabla1[[#This Row],[Precio Unitario]]*Tabla1[[#This Row],[Cantidad de Insumos]])</f>
        <v/>
      </c>
      <c r="Q481" s="506" t="str">
        <f>IF(Tabla1[[#This Row],[Descripción]]="","",_xlfn.XLOOKUP(Tabla1[[#This Row],[Descripción]],Tabla10[Descripción],Tabla10[CODIGO PRESUPUESTARIO],0))</f>
        <v/>
      </c>
      <c r="R481" s="507"/>
    </row>
    <row r="482" spans="2:18" x14ac:dyDescent="0.3">
      <c r="B482" s="190" t="str">
        <f>IF('Formulario PPGR3'!$G482="","",CONCATENATE('Formulario PPGR3'!$C482,".",'Formulario PPGR3'!$D482,".",'Formulario PPGR3'!$E482,".",'Formulario PPGR3'!$F482))</f>
        <v/>
      </c>
      <c r="C482" s="190" t="str">
        <f>IF('Formulario PPGR3'!$G482="","",'Formulario PPGR1'!#REF!)</f>
        <v/>
      </c>
      <c r="D482" s="190" t="str">
        <f>IF('Formulario PPGR3'!$G482="","",'Formulario PPGR1'!#REF!)</f>
        <v/>
      </c>
      <c r="E482" s="190" t="str">
        <f>IF('Formulario PPGR3'!$G482="","",'Formulario PPGR1'!#REF!)</f>
        <v/>
      </c>
      <c r="F482" s="190" t="str">
        <f>IF('Formulario PPGR3'!$G482="","",'Formulario PPGR1'!#REF!)</f>
        <v/>
      </c>
      <c r="G482" s="241"/>
      <c r="H482" s="503" t="str">
        <f>IF(Tabla1[[#This Row],[Código_Actividad]]="","",_xlfn.XLOOKUP(Tabla1[[#This Row],[Código_Actividad]],Tabla2[Código],Tabla2[Actividades Programables Presupuestables],"",0))</f>
        <v/>
      </c>
      <c r="I482" s="504" t="str">
        <f>IFERROR(VLOOKUP('Formulario PPGR3'!$G482,'Formulario PPGR2'!$H$9:$V$269,15,FALSE),"")</f>
        <v/>
      </c>
      <c r="J482" s="509"/>
      <c r="K482" s="507" t="str">
        <f>IF(Tabla1[[#This Row],[Insumos]]="","",_xlfn.XLOOKUP(Tabla1[[#This Row],[Insumos]],Tabla10[Insumo],Tabla10[InsumoAbrev],"",0))</f>
        <v/>
      </c>
      <c r="L482" s="508"/>
      <c r="M482" s="505" t="str">
        <f>IF(Tabla1[[#This Row],[Descripción]]="","",_xlfn.XLOOKUP(Tabla1[[#This Row],[Descripción]],Tabla10[Descripción],Tabla10[Unidad de Medida],"",0))</f>
        <v/>
      </c>
      <c r="N482" s="295"/>
      <c r="O482" s="506" t="str">
        <f>IF(Tabla1[[#This Row],[Descripción]]="","",_xlfn.XLOOKUP(Tabla1[[#This Row],[Descripción]],Tabla10[Descripción],Tabla10[Precio Unitario],0))</f>
        <v/>
      </c>
      <c r="P482" s="506" t="str">
        <f>IF(Tabla1[[#This Row],[Cantidad de Insumos]]="","",Tabla1[[#This Row],[Precio Unitario]]*Tabla1[[#This Row],[Cantidad de Insumos]])</f>
        <v/>
      </c>
      <c r="Q482" s="506" t="str">
        <f>IF(Tabla1[[#This Row],[Descripción]]="","",_xlfn.XLOOKUP(Tabla1[[#This Row],[Descripción]],Tabla10[Descripción],Tabla10[CODIGO PRESUPUESTARIO],0))</f>
        <v/>
      </c>
      <c r="R482" s="507"/>
    </row>
    <row r="483" spans="2:18" x14ac:dyDescent="0.3">
      <c r="B483" s="190" t="str">
        <f>IF('Formulario PPGR3'!$G483="","",CONCATENATE('Formulario PPGR3'!$C483,".",'Formulario PPGR3'!$D483,".",'Formulario PPGR3'!$E483,".",'Formulario PPGR3'!$F483))</f>
        <v/>
      </c>
      <c r="C483" s="190" t="str">
        <f>IF('Formulario PPGR3'!$G483="","",'Formulario PPGR1'!#REF!)</f>
        <v/>
      </c>
      <c r="D483" s="190" t="str">
        <f>IF('Formulario PPGR3'!$G483="","",'Formulario PPGR1'!#REF!)</f>
        <v/>
      </c>
      <c r="E483" s="190" t="str">
        <f>IF('Formulario PPGR3'!$G483="","",'Formulario PPGR1'!#REF!)</f>
        <v/>
      </c>
      <c r="F483" s="190" t="str">
        <f>IF('Formulario PPGR3'!$G483="","",'Formulario PPGR1'!#REF!)</f>
        <v/>
      </c>
      <c r="G483" s="241"/>
      <c r="H483" s="503" t="str">
        <f>IF(Tabla1[[#This Row],[Código_Actividad]]="","",_xlfn.XLOOKUP(Tabla1[[#This Row],[Código_Actividad]],Tabla2[Código],Tabla2[Actividades Programables Presupuestables],"",0))</f>
        <v/>
      </c>
      <c r="I483" s="504" t="str">
        <f>IFERROR(VLOOKUP('Formulario PPGR3'!$G483,'Formulario PPGR2'!$H$9:$V$269,15,FALSE),"")</f>
        <v/>
      </c>
      <c r="J483" s="509"/>
      <c r="K483" s="507" t="str">
        <f>IF(Tabla1[[#This Row],[Insumos]]="","",_xlfn.XLOOKUP(Tabla1[[#This Row],[Insumos]],Tabla10[Insumo],Tabla10[InsumoAbrev],"",0))</f>
        <v/>
      </c>
      <c r="L483" s="508"/>
      <c r="M483" s="505" t="str">
        <f>IF(Tabla1[[#This Row],[Descripción]]="","",_xlfn.XLOOKUP(Tabla1[[#This Row],[Descripción]],Tabla10[Descripción],Tabla10[Unidad de Medida],"",0))</f>
        <v/>
      </c>
      <c r="N483" s="295"/>
      <c r="O483" s="506" t="str">
        <f>IF(Tabla1[[#This Row],[Descripción]]="","",_xlfn.XLOOKUP(Tabla1[[#This Row],[Descripción]],Tabla10[Descripción],Tabla10[Precio Unitario],0))</f>
        <v/>
      </c>
      <c r="P483" s="506" t="str">
        <f>IF(Tabla1[[#This Row],[Cantidad de Insumos]]="","",Tabla1[[#This Row],[Precio Unitario]]*Tabla1[[#This Row],[Cantidad de Insumos]])</f>
        <v/>
      </c>
      <c r="Q483" s="506" t="str">
        <f>IF(Tabla1[[#This Row],[Descripción]]="","",_xlfn.XLOOKUP(Tabla1[[#This Row],[Descripción]],Tabla10[Descripción],Tabla10[CODIGO PRESUPUESTARIO],0))</f>
        <v/>
      </c>
      <c r="R483" s="507"/>
    </row>
    <row r="484" spans="2:18" x14ac:dyDescent="0.3">
      <c r="B484" s="190" t="str">
        <f>IF('Formulario PPGR3'!$G484="","",CONCATENATE('Formulario PPGR3'!$C484,".",'Formulario PPGR3'!$D484,".",'Formulario PPGR3'!$E484,".",'Formulario PPGR3'!$F484))</f>
        <v/>
      </c>
      <c r="C484" s="190" t="str">
        <f>IF('Formulario PPGR3'!$G484="","",'Formulario PPGR1'!#REF!)</f>
        <v/>
      </c>
      <c r="D484" s="190" t="str">
        <f>IF('Formulario PPGR3'!$G484="","",'Formulario PPGR1'!#REF!)</f>
        <v/>
      </c>
      <c r="E484" s="190" t="str">
        <f>IF('Formulario PPGR3'!$G484="","",'Formulario PPGR1'!#REF!)</f>
        <v/>
      </c>
      <c r="F484" s="190" t="str">
        <f>IF('Formulario PPGR3'!$G484="","",'Formulario PPGR1'!#REF!)</f>
        <v/>
      </c>
      <c r="G484" s="241"/>
      <c r="H484" s="503" t="str">
        <f>IF(Tabla1[[#This Row],[Código_Actividad]]="","",_xlfn.XLOOKUP(Tabla1[[#This Row],[Código_Actividad]],Tabla2[Código],Tabla2[Actividades Programables Presupuestables],"",0))</f>
        <v/>
      </c>
      <c r="I484" s="504" t="str">
        <f>IFERROR(VLOOKUP('Formulario PPGR3'!$G484,'Formulario PPGR2'!$H$9:$V$269,15,FALSE),"")</f>
        <v/>
      </c>
      <c r="J484" s="509"/>
      <c r="K484" s="507" t="str">
        <f>IF(Tabla1[[#This Row],[Insumos]]="","",_xlfn.XLOOKUP(Tabla1[[#This Row],[Insumos]],Tabla10[Insumo],Tabla10[InsumoAbrev],"",0))</f>
        <v/>
      </c>
      <c r="L484" s="508"/>
      <c r="M484" s="505" t="str">
        <f>IF(Tabla1[[#This Row],[Descripción]]="","",_xlfn.XLOOKUP(Tabla1[[#This Row],[Descripción]],Tabla10[Descripción],Tabla10[Unidad de Medida],"",0))</f>
        <v/>
      </c>
      <c r="N484" s="295"/>
      <c r="O484" s="506" t="str">
        <f>IF(Tabla1[[#This Row],[Descripción]]="","",_xlfn.XLOOKUP(Tabla1[[#This Row],[Descripción]],Tabla10[Descripción],Tabla10[Precio Unitario],0))</f>
        <v/>
      </c>
      <c r="P484" s="506" t="str">
        <f>IF(Tabla1[[#This Row],[Cantidad de Insumos]]="","",Tabla1[[#This Row],[Precio Unitario]]*Tabla1[[#This Row],[Cantidad de Insumos]])</f>
        <v/>
      </c>
      <c r="Q484" s="506" t="str">
        <f>IF(Tabla1[[#This Row],[Descripción]]="","",_xlfn.XLOOKUP(Tabla1[[#This Row],[Descripción]],Tabla10[Descripción],Tabla10[CODIGO PRESUPUESTARIO],0))</f>
        <v/>
      </c>
      <c r="R484" s="507"/>
    </row>
    <row r="485" spans="2:18" x14ac:dyDescent="0.3">
      <c r="B485" s="190" t="str">
        <f>IF('Formulario PPGR3'!$G485="","",CONCATENATE('Formulario PPGR3'!$C485,".",'Formulario PPGR3'!$D485,".",'Formulario PPGR3'!$E485,".",'Formulario PPGR3'!$F485))</f>
        <v/>
      </c>
      <c r="C485" s="190" t="str">
        <f>IF('Formulario PPGR3'!$G485="","",'Formulario PPGR1'!#REF!)</f>
        <v/>
      </c>
      <c r="D485" s="190" t="str">
        <f>IF('Formulario PPGR3'!$G485="","",'Formulario PPGR1'!#REF!)</f>
        <v/>
      </c>
      <c r="E485" s="190" t="str">
        <f>IF('Formulario PPGR3'!$G485="","",'Formulario PPGR1'!#REF!)</f>
        <v/>
      </c>
      <c r="F485" s="190" t="str">
        <f>IF('Formulario PPGR3'!$G485="","",'Formulario PPGR1'!#REF!)</f>
        <v/>
      </c>
      <c r="G485" s="241"/>
      <c r="H485" s="503" t="str">
        <f>IF(Tabla1[[#This Row],[Código_Actividad]]="","",_xlfn.XLOOKUP(Tabla1[[#This Row],[Código_Actividad]],Tabla2[Código],Tabla2[Actividades Programables Presupuestables],"",0))</f>
        <v/>
      </c>
      <c r="I485" s="504" t="str">
        <f>IFERROR(VLOOKUP('Formulario PPGR3'!$G485,'Formulario PPGR2'!$H$9:$V$269,15,FALSE),"")</f>
        <v/>
      </c>
      <c r="J485" s="509"/>
      <c r="K485" s="507" t="str">
        <f>IF(Tabla1[[#This Row],[Insumos]]="","",_xlfn.XLOOKUP(Tabla1[[#This Row],[Insumos]],Tabla10[Insumo],Tabla10[InsumoAbrev],"",0))</f>
        <v/>
      </c>
      <c r="L485" s="508"/>
      <c r="M485" s="505" t="str">
        <f>IF(Tabla1[[#This Row],[Descripción]]="","",_xlfn.XLOOKUP(Tabla1[[#This Row],[Descripción]],Tabla10[Descripción],Tabla10[Unidad de Medida],"",0))</f>
        <v/>
      </c>
      <c r="N485" s="295"/>
      <c r="O485" s="506" t="str">
        <f>IF(Tabla1[[#This Row],[Descripción]]="","",_xlfn.XLOOKUP(Tabla1[[#This Row],[Descripción]],Tabla10[Descripción],Tabla10[Precio Unitario],0))</f>
        <v/>
      </c>
      <c r="P485" s="506" t="str">
        <f>IF(Tabla1[[#This Row],[Cantidad de Insumos]]="","",Tabla1[[#This Row],[Precio Unitario]]*Tabla1[[#This Row],[Cantidad de Insumos]])</f>
        <v/>
      </c>
      <c r="Q485" s="506" t="str">
        <f>IF(Tabla1[[#This Row],[Descripción]]="","",_xlfn.XLOOKUP(Tabla1[[#This Row],[Descripción]],Tabla10[Descripción],Tabla10[CODIGO PRESUPUESTARIO],0))</f>
        <v/>
      </c>
      <c r="R485" s="507"/>
    </row>
    <row r="486" spans="2:18" x14ac:dyDescent="0.3">
      <c r="B486" s="190" t="str">
        <f>IF('Formulario PPGR3'!$G486="","",CONCATENATE('Formulario PPGR3'!$C486,".",'Formulario PPGR3'!$D486,".",'Formulario PPGR3'!$E486,".",'Formulario PPGR3'!$F486))</f>
        <v/>
      </c>
      <c r="C486" s="190" t="str">
        <f>IF('Formulario PPGR3'!$G486="","",'Formulario PPGR1'!#REF!)</f>
        <v/>
      </c>
      <c r="D486" s="190" t="str">
        <f>IF('Formulario PPGR3'!$G486="","",'Formulario PPGR1'!#REF!)</f>
        <v/>
      </c>
      <c r="E486" s="190" t="str">
        <f>IF('Formulario PPGR3'!$G486="","",'Formulario PPGR1'!#REF!)</f>
        <v/>
      </c>
      <c r="F486" s="190" t="str">
        <f>IF('Formulario PPGR3'!$G486="","",'Formulario PPGR1'!#REF!)</f>
        <v/>
      </c>
      <c r="G486" s="241"/>
      <c r="H486" s="503" t="str">
        <f>IF(Tabla1[[#This Row],[Código_Actividad]]="","",_xlfn.XLOOKUP(Tabla1[[#This Row],[Código_Actividad]],Tabla2[Código],Tabla2[Actividades Programables Presupuestables],"",0))</f>
        <v/>
      </c>
      <c r="I486" s="504" t="str">
        <f>IFERROR(VLOOKUP('Formulario PPGR3'!$G486,'Formulario PPGR2'!$H$9:$V$269,15,FALSE),"")</f>
        <v/>
      </c>
      <c r="J486" s="509"/>
      <c r="K486" s="507" t="str">
        <f>IF(Tabla1[[#This Row],[Insumos]]="","",_xlfn.XLOOKUP(Tabla1[[#This Row],[Insumos]],Tabla10[Insumo],Tabla10[InsumoAbrev],"",0))</f>
        <v/>
      </c>
      <c r="L486" s="508"/>
      <c r="M486" s="505" t="str">
        <f>IF(Tabla1[[#This Row],[Descripción]]="","",_xlfn.XLOOKUP(Tabla1[[#This Row],[Descripción]],Tabla10[Descripción],Tabla10[Unidad de Medida],"",0))</f>
        <v/>
      </c>
      <c r="N486" s="295"/>
      <c r="O486" s="506" t="str">
        <f>IF(Tabla1[[#This Row],[Descripción]]="","",_xlfn.XLOOKUP(Tabla1[[#This Row],[Descripción]],Tabla10[Descripción],Tabla10[Precio Unitario],0))</f>
        <v/>
      </c>
      <c r="P486" s="506" t="str">
        <f>IF(Tabla1[[#This Row],[Cantidad de Insumos]]="","",Tabla1[[#This Row],[Precio Unitario]]*Tabla1[[#This Row],[Cantidad de Insumos]])</f>
        <v/>
      </c>
      <c r="Q486" s="506" t="str">
        <f>IF(Tabla1[[#This Row],[Descripción]]="","",_xlfn.XLOOKUP(Tabla1[[#This Row],[Descripción]],Tabla10[Descripción],Tabla10[CODIGO PRESUPUESTARIO],0))</f>
        <v/>
      </c>
      <c r="R486" s="507"/>
    </row>
    <row r="487" spans="2:18" x14ac:dyDescent="0.3">
      <c r="B487" s="190" t="str">
        <f>IF('Formulario PPGR3'!$G487="","",CONCATENATE('Formulario PPGR3'!$C487,".",'Formulario PPGR3'!$D487,".",'Formulario PPGR3'!$E487,".",'Formulario PPGR3'!$F487))</f>
        <v/>
      </c>
      <c r="C487" s="190" t="str">
        <f>IF('Formulario PPGR3'!$G487="","",'Formulario PPGR1'!#REF!)</f>
        <v/>
      </c>
      <c r="D487" s="190" t="str">
        <f>IF('Formulario PPGR3'!$G487="","",'Formulario PPGR1'!#REF!)</f>
        <v/>
      </c>
      <c r="E487" s="190" t="str">
        <f>IF('Formulario PPGR3'!$G487="","",'Formulario PPGR1'!#REF!)</f>
        <v/>
      </c>
      <c r="F487" s="190" t="str">
        <f>IF('Formulario PPGR3'!$G487="","",'Formulario PPGR1'!#REF!)</f>
        <v/>
      </c>
      <c r="G487" s="241"/>
      <c r="H487" s="503" t="str">
        <f>IF(Tabla1[[#This Row],[Código_Actividad]]="","",_xlfn.XLOOKUP(Tabla1[[#This Row],[Código_Actividad]],Tabla2[Código],Tabla2[Actividades Programables Presupuestables],"",0))</f>
        <v/>
      </c>
      <c r="I487" s="504" t="str">
        <f>IFERROR(VLOOKUP('Formulario PPGR3'!$G487,'Formulario PPGR2'!$H$9:$V$269,15,FALSE),"")</f>
        <v/>
      </c>
      <c r="J487" s="509"/>
      <c r="K487" s="507" t="str">
        <f>IF(Tabla1[[#This Row],[Insumos]]="","",_xlfn.XLOOKUP(Tabla1[[#This Row],[Insumos]],Tabla10[Insumo],Tabla10[InsumoAbrev],"",0))</f>
        <v/>
      </c>
      <c r="L487" s="508"/>
      <c r="M487" s="505" t="str">
        <f>IF(Tabla1[[#This Row],[Descripción]]="","",_xlfn.XLOOKUP(Tabla1[[#This Row],[Descripción]],Tabla10[Descripción],Tabla10[Unidad de Medida],"",0))</f>
        <v/>
      </c>
      <c r="N487" s="295"/>
      <c r="O487" s="506" t="str">
        <f>IF(Tabla1[[#This Row],[Descripción]]="","",_xlfn.XLOOKUP(Tabla1[[#This Row],[Descripción]],Tabla10[Descripción],Tabla10[Precio Unitario],0))</f>
        <v/>
      </c>
      <c r="P487" s="506" t="str">
        <f>IF(Tabla1[[#This Row],[Cantidad de Insumos]]="","",Tabla1[[#This Row],[Precio Unitario]]*Tabla1[[#This Row],[Cantidad de Insumos]])</f>
        <v/>
      </c>
      <c r="Q487" s="506" t="str">
        <f>IF(Tabla1[[#This Row],[Descripción]]="","",_xlfn.XLOOKUP(Tabla1[[#This Row],[Descripción]],Tabla10[Descripción],Tabla10[CODIGO PRESUPUESTARIO],0))</f>
        <v/>
      </c>
      <c r="R487" s="507"/>
    </row>
    <row r="488" spans="2:18" x14ac:dyDescent="0.3">
      <c r="B488" s="190" t="str">
        <f>IF('Formulario PPGR3'!$G488="","",CONCATENATE('Formulario PPGR3'!$C488,".",'Formulario PPGR3'!$D488,".",'Formulario PPGR3'!$E488,".",'Formulario PPGR3'!$F488))</f>
        <v/>
      </c>
      <c r="C488" s="190" t="str">
        <f>IF('Formulario PPGR3'!$G488="","",'Formulario PPGR1'!#REF!)</f>
        <v/>
      </c>
      <c r="D488" s="190" t="str">
        <f>IF('Formulario PPGR3'!$G488="","",'Formulario PPGR1'!#REF!)</f>
        <v/>
      </c>
      <c r="E488" s="190" t="str">
        <f>IF('Formulario PPGR3'!$G488="","",'Formulario PPGR1'!#REF!)</f>
        <v/>
      </c>
      <c r="F488" s="190" t="str">
        <f>IF('Formulario PPGR3'!$G488="","",'Formulario PPGR1'!#REF!)</f>
        <v/>
      </c>
      <c r="G488" s="241"/>
      <c r="H488" s="503" t="str">
        <f>IF(Tabla1[[#This Row],[Código_Actividad]]="","",_xlfn.XLOOKUP(Tabla1[[#This Row],[Código_Actividad]],Tabla2[Código],Tabla2[Actividades Programables Presupuestables],"",0))</f>
        <v/>
      </c>
      <c r="I488" s="504" t="str">
        <f>IFERROR(VLOOKUP('Formulario PPGR3'!$G488,'Formulario PPGR2'!$H$9:$V$269,15,FALSE),"")</f>
        <v/>
      </c>
      <c r="J488" s="509"/>
      <c r="K488" s="507" t="str">
        <f>IF(Tabla1[[#This Row],[Insumos]]="","",_xlfn.XLOOKUP(Tabla1[[#This Row],[Insumos]],Tabla10[Insumo],Tabla10[InsumoAbrev],"",0))</f>
        <v/>
      </c>
      <c r="L488" s="508"/>
      <c r="M488" s="505" t="str">
        <f>IF(Tabla1[[#This Row],[Descripción]]="","",_xlfn.XLOOKUP(Tabla1[[#This Row],[Descripción]],Tabla10[Descripción],Tabla10[Unidad de Medida],"",0))</f>
        <v/>
      </c>
      <c r="N488" s="295"/>
      <c r="O488" s="506" t="str">
        <f>IF(Tabla1[[#This Row],[Descripción]]="","",_xlfn.XLOOKUP(Tabla1[[#This Row],[Descripción]],Tabla10[Descripción],Tabla10[Precio Unitario],0))</f>
        <v/>
      </c>
      <c r="P488" s="506" t="str">
        <f>IF(Tabla1[[#This Row],[Cantidad de Insumos]]="","",Tabla1[[#This Row],[Precio Unitario]]*Tabla1[[#This Row],[Cantidad de Insumos]])</f>
        <v/>
      </c>
      <c r="Q488" s="506" t="str">
        <f>IF(Tabla1[[#This Row],[Descripción]]="","",_xlfn.XLOOKUP(Tabla1[[#This Row],[Descripción]],Tabla10[Descripción],Tabla10[CODIGO PRESUPUESTARIO],0))</f>
        <v/>
      </c>
      <c r="R488" s="507"/>
    </row>
    <row r="489" spans="2:18" x14ac:dyDescent="0.3">
      <c r="B489" s="190" t="str">
        <f>IF('Formulario PPGR3'!$G489="","",CONCATENATE('Formulario PPGR3'!$C489,".",'Formulario PPGR3'!$D489,".",'Formulario PPGR3'!$E489,".",'Formulario PPGR3'!$F489))</f>
        <v/>
      </c>
      <c r="C489" s="190" t="str">
        <f>IF('Formulario PPGR3'!$G489="","",'Formulario PPGR1'!#REF!)</f>
        <v/>
      </c>
      <c r="D489" s="190" t="str">
        <f>IF('Formulario PPGR3'!$G489="","",'Formulario PPGR1'!#REF!)</f>
        <v/>
      </c>
      <c r="E489" s="190" t="str">
        <f>IF('Formulario PPGR3'!$G489="","",'Formulario PPGR1'!#REF!)</f>
        <v/>
      </c>
      <c r="F489" s="190" t="str">
        <f>IF('Formulario PPGR3'!$G489="","",'Formulario PPGR1'!#REF!)</f>
        <v/>
      </c>
      <c r="G489" s="241"/>
      <c r="H489" s="503" t="str">
        <f>IF(Tabla1[[#This Row],[Código_Actividad]]="","",_xlfn.XLOOKUP(Tabla1[[#This Row],[Código_Actividad]],Tabla2[Código],Tabla2[Actividades Programables Presupuestables],"",0))</f>
        <v/>
      </c>
      <c r="I489" s="504" t="str">
        <f>IFERROR(VLOOKUP('Formulario PPGR3'!$G489,'Formulario PPGR2'!$H$9:$V$269,15,FALSE),"")</f>
        <v/>
      </c>
      <c r="J489" s="509"/>
      <c r="K489" s="507" t="str">
        <f>IF(Tabla1[[#This Row],[Insumos]]="","",_xlfn.XLOOKUP(Tabla1[[#This Row],[Insumos]],Tabla10[Insumo],Tabla10[InsumoAbrev],"",0))</f>
        <v/>
      </c>
      <c r="L489" s="508"/>
      <c r="M489" s="505" t="str">
        <f>IF(Tabla1[[#This Row],[Descripción]]="","",_xlfn.XLOOKUP(Tabla1[[#This Row],[Descripción]],Tabla10[Descripción],Tabla10[Unidad de Medida],"",0))</f>
        <v/>
      </c>
      <c r="N489" s="295"/>
      <c r="O489" s="506" t="str">
        <f>IF(Tabla1[[#This Row],[Descripción]]="","",_xlfn.XLOOKUP(Tabla1[[#This Row],[Descripción]],Tabla10[Descripción],Tabla10[Precio Unitario],0))</f>
        <v/>
      </c>
      <c r="P489" s="506" t="str">
        <f>IF(Tabla1[[#This Row],[Cantidad de Insumos]]="","",Tabla1[[#This Row],[Precio Unitario]]*Tabla1[[#This Row],[Cantidad de Insumos]])</f>
        <v/>
      </c>
      <c r="Q489" s="506" t="str">
        <f>IF(Tabla1[[#This Row],[Descripción]]="","",_xlfn.XLOOKUP(Tabla1[[#This Row],[Descripción]],Tabla10[Descripción],Tabla10[CODIGO PRESUPUESTARIO],0))</f>
        <v/>
      </c>
      <c r="R489" s="507"/>
    </row>
    <row r="490" spans="2:18" x14ac:dyDescent="0.3">
      <c r="B490" s="190" t="str">
        <f>IF('Formulario PPGR3'!$G490="","",CONCATENATE('Formulario PPGR3'!$C490,".",'Formulario PPGR3'!$D490,".",'Formulario PPGR3'!$E490,".",'Formulario PPGR3'!$F490))</f>
        <v/>
      </c>
      <c r="C490" s="190" t="str">
        <f>IF('Formulario PPGR3'!$G490="","",'Formulario PPGR1'!#REF!)</f>
        <v/>
      </c>
      <c r="D490" s="190" t="str">
        <f>IF('Formulario PPGR3'!$G490="","",'Formulario PPGR1'!#REF!)</f>
        <v/>
      </c>
      <c r="E490" s="190" t="str">
        <f>IF('Formulario PPGR3'!$G490="","",'Formulario PPGR1'!#REF!)</f>
        <v/>
      </c>
      <c r="F490" s="190" t="str">
        <f>IF('Formulario PPGR3'!$G490="","",'Formulario PPGR1'!#REF!)</f>
        <v/>
      </c>
      <c r="G490" s="241"/>
      <c r="H490" s="503" t="str">
        <f>IF(Tabla1[[#This Row],[Código_Actividad]]="","",_xlfn.XLOOKUP(Tabla1[[#This Row],[Código_Actividad]],Tabla2[Código],Tabla2[Actividades Programables Presupuestables],"",0))</f>
        <v/>
      </c>
      <c r="I490" s="504" t="str">
        <f>IFERROR(VLOOKUP('Formulario PPGR3'!$G490,'Formulario PPGR2'!$H$9:$V$269,15,FALSE),"")</f>
        <v/>
      </c>
      <c r="J490" s="509"/>
      <c r="K490" s="507" t="str">
        <f>IF(Tabla1[[#This Row],[Insumos]]="","",_xlfn.XLOOKUP(Tabla1[[#This Row],[Insumos]],Tabla10[Insumo],Tabla10[InsumoAbrev],"",0))</f>
        <v/>
      </c>
      <c r="L490" s="508"/>
      <c r="M490" s="505" t="str">
        <f>IF(Tabla1[[#This Row],[Descripción]]="","",_xlfn.XLOOKUP(Tabla1[[#This Row],[Descripción]],Tabla10[Descripción],Tabla10[Unidad de Medida],"",0))</f>
        <v/>
      </c>
      <c r="N490" s="295"/>
      <c r="O490" s="506" t="str">
        <f>IF(Tabla1[[#This Row],[Descripción]]="","",_xlfn.XLOOKUP(Tabla1[[#This Row],[Descripción]],Tabla10[Descripción],Tabla10[Precio Unitario],0))</f>
        <v/>
      </c>
      <c r="P490" s="506" t="str">
        <f>IF(Tabla1[[#This Row],[Cantidad de Insumos]]="","",Tabla1[[#This Row],[Precio Unitario]]*Tabla1[[#This Row],[Cantidad de Insumos]])</f>
        <v/>
      </c>
      <c r="Q490" s="506" t="str">
        <f>IF(Tabla1[[#This Row],[Descripción]]="","",_xlfn.XLOOKUP(Tabla1[[#This Row],[Descripción]],Tabla10[Descripción],Tabla10[CODIGO PRESUPUESTARIO],0))</f>
        <v/>
      </c>
      <c r="R490" s="507"/>
    </row>
    <row r="491" spans="2:18" x14ac:dyDescent="0.3">
      <c r="B491" s="190" t="str">
        <f>IF('Formulario PPGR3'!$G491="","",CONCATENATE('Formulario PPGR3'!$C491,".",'Formulario PPGR3'!$D491,".",'Formulario PPGR3'!$E491,".",'Formulario PPGR3'!$F491))</f>
        <v/>
      </c>
      <c r="C491" s="190" t="str">
        <f>IF('Formulario PPGR3'!$G491="","",'Formulario PPGR1'!#REF!)</f>
        <v/>
      </c>
      <c r="D491" s="190" t="str">
        <f>IF('Formulario PPGR3'!$G491="","",'Formulario PPGR1'!#REF!)</f>
        <v/>
      </c>
      <c r="E491" s="190" t="str">
        <f>IF('Formulario PPGR3'!$G491="","",'Formulario PPGR1'!#REF!)</f>
        <v/>
      </c>
      <c r="F491" s="190" t="str">
        <f>IF('Formulario PPGR3'!$G491="","",'Formulario PPGR1'!#REF!)</f>
        <v/>
      </c>
      <c r="G491" s="241"/>
      <c r="H491" s="503" t="str">
        <f>IF(Tabla1[[#This Row],[Código_Actividad]]="","",_xlfn.XLOOKUP(Tabla1[[#This Row],[Código_Actividad]],Tabla2[Código],Tabla2[Actividades Programables Presupuestables],"",0))</f>
        <v/>
      </c>
      <c r="I491" s="504" t="str">
        <f>IFERROR(VLOOKUP('Formulario PPGR3'!$G491,'Formulario PPGR2'!$H$9:$V$269,15,FALSE),"")</f>
        <v/>
      </c>
      <c r="J491" s="509"/>
      <c r="K491" s="507" t="str">
        <f>IF(Tabla1[[#This Row],[Insumos]]="","",_xlfn.XLOOKUP(Tabla1[[#This Row],[Insumos]],Tabla10[Insumo],Tabla10[InsumoAbrev],"",0))</f>
        <v/>
      </c>
      <c r="L491" s="508"/>
      <c r="M491" s="505" t="str">
        <f>IF(Tabla1[[#This Row],[Descripción]]="","",_xlfn.XLOOKUP(Tabla1[[#This Row],[Descripción]],Tabla10[Descripción],Tabla10[Unidad de Medida],"",0))</f>
        <v/>
      </c>
      <c r="N491" s="295"/>
      <c r="O491" s="506" t="str">
        <f>IF(Tabla1[[#This Row],[Descripción]]="","",_xlfn.XLOOKUP(Tabla1[[#This Row],[Descripción]],Tabla10[Descripción],Tabla10[Precio Unitario],0))</f>
        <v/>
      </c>
      <c r="P491" s="506" t="str">
        <f>IF(Tabla1[[#This Row],[Cantidad de Insumos]]="","",Tabla1[[#This Row],[Precio Unitario]]*Tabla1[[#This Row],[Cantidad de Insumos]])</f>
        <v/>
      </c>
      <c r="Q491" s="506" t="str">
        <f>IF(Tabla1[[#This Row],[Descripción]]="","",_xlfn.XLOOKUP(Tabla1[[#This Row],[Descripción]],Tabla10[Descripción],Tabla10[CODIGO PRESUPUESTARIO],0))</f>
        <v/>
      </c>
      <c r="R491" s="507"/>
    </row>
    <row r="492" spans="2:18" x14ac:dyDescent="0.3">
      <c r="B492" s="190" t="str">
        <f>IF('Formulario PPGR3'!$G492="","",CONCATENATE('Formulario PPGR3'!$C492,".",'Formulario PPGR3'!$D492,".",'Formulario PPGR3'!$E492,".",'Formulario PPGR3'!$F492))</f>
        <v/>
      </c>
      <c r="C492" s="190" t="str">
        <f>IF('Formulario PPGR3'!$G492="","",'Formulario PPGR1'!#REF!)</f>
        <v/>
      </c>
      <c r="D492" s="190" t="str">
        <f>IF('Formulario PPGR3'!$G492="","",'Formulario PPGR1'!#REF!)</f>
        <v/>
      </c>
      <c r="E492" s="190" t="str">
        <f>IF('Formulario PPGR3'!$G492="","",'Formulario PPGR1'!#REF!)</f>
        <v/>
      </c>
      <c r="F492" s="190" t="str">
        <f>IF('Formulario PPGR3'!$G492="","",'Formulario PPGR1'!#REF!)</f>
        <v/>
      </c>
      <c r="G492" s="241"/>
      <c r="H492" s="503" t="str">
        <f>IF(Tabla1[[#This Row],[Código_Actividad]]="","",_xlfn.XLOOKUP(Tabla1[[#This Row],[Código_Actividad]],Tabla2[Código],Tabla2[Actividades Programables Presupuestables],"",0))</f>
        <v/>
      </c>
      <c r="I492" s="504" t="str">
        <f>IFERROR(VLOOKUP('Formulario PPGR3'!$G492,'Formulario PPGR2'!$H$9:$V$269,15,FALSE),"")</f>
        <v/>
      </c>
      <c r="J492" s="509"/>
      <c r="K492" s="507" t="str">
        <f>IF(Tabla1[[#This Row],[Insumos]]="","",_xlfn.XLOOKUP(Tabla1[[#This Row],[Insumos]],Tabla10[Insumo],Tabla10[InsumoAbrev],"",0))</f>
        <v/>
      </c>
      <c r="L492" s="508"/>
      <c r="M492" s="505" t="str">
        <f>IF(Tabla1[[#This Row],[Descripción]]="","",_xlfn.XLOOKUP(Tabla1[[#This Row],[Descripción]],Tabla10[Descripción],Tabla10[Unidad de Medida],"",0))</f>
        <v/>
      </c>
      <c r="N492" s="295"/>
      <c r="O492" s="506" t="str">
        <f>IF(Tabla1[[#This Row],[Descripción]]="","",_xlfn.XLOOKUP(Tabla1[[#This Row],[Descripción]],Tabla10[Descripción],Tabla10[Precio Unitario],0))</f>
        <v/>
      </c>
      <c r="P492" s="506" t="str">
        <f>IF(Tabla1[[#This Row],[Cantidad de Insumos]]="","",Tabla1[[#This Row],[Precio Unitario]]*Tabla1[[#This Row],[Cantidad de Insumos]])</f>
        <v/>
      </c>
      <c r="Q492" s="506" t="str">
        <f>IF(Tabla1[[#This Row],[Descripción]]="","",_xlfn.XLOOKUP(Tabla1[[#This Row],[Descripción]],Tabla10[Descripción],Tabla10[CODIGO PRESUPUESTARIO],0))</f>
        <v/>
      </c>
      <c r="R492" s="507"/>
    </row>
    <row r="493" spans="2:18" x14ac:dyDescent="0.3">
      <c r="B493" s="190" t="str">
        <f>IF('Formulario PPGR3'!$G493="","",CONCATENATE('Formulario PPGR3'!$C493,".",'Formulario PPGR3'!$D493,".",'Formulario PPGR3'!$E493,".",'Formulario PPGR3'!$F493))</f>
        <v/>
      </c>
      <c r="C493" s="190" t="str">
        <f>IF('Formulario PPGR3'!$G493="","",'Formulario PPGR1'!#REF!)</f>
        <v/>
      </c>
      <c r="D493" s="190" t="str">
        <f>IF('Formulario PPGR3'!$G493="","",'Formulario PPGR1'!#REF!)</f>
        <v/>
      </c>
      <c r="E493" s="190" t="str">
        <f>IF('Formulario PPGR3'!$G493="","",'Formulario PPGR1'!#REF!)</f>
        <v/>
      </c>
      <c r="F493" s="190" t="str">
        <f>IF('Formulario PPGR3'!$G493="","",'Formulario PPGR1'!#REF!)</f>
        <v/>
      </c>
      <c r="G493" s="241"/>
      <c r="H493" s="503" t="str">
        <f>IF(Tabla1[[#This Row],[Código_Actividad]]="","",_xlfn.XLOOKUP(Tabla1[[#This Row],[Código_Actividad]],Tabla2[Código],Tabla2[Actividades Programables Presupuestables],"",0))</f>
        <v/>
      </c>
      <c r="I493" s="504" t="str">
        <f>IFERROR(VLOOKUP('Formulario PPGR3'!$G493,'Formulario PPGR2'!$H$9:$V$269,15,FALSE),"")</f>
        <v/>
      </c>
      <c r="J493" s="509"/>
      <c r="K493" s="507" t="str">
        <f>IF(Tabla1[[#This Row],[Insumos]]="","",_xlfn.XLOOKUP(Tabla1[[#This Row],[Insumos]],Tabla10[Insumo],Tabla10[InsumoAbrev],"",0))</f>
        <v/>
      </c>
      <c r="L493" s="508"/>
      <c r="M493" s="505" t="str">
        <f>IF(Tabla1[[#This Row],[Descripción]]="","",_xlfn.XLOOKUP(Tabla1[[#This Row],[Descripción]],Tabla10[Descripción],Tabla10[Unidad de Medida],"",0))</f>
        <v/>
      </c>
      <c r="N493" s="295"/>
      <c r="O493" s="506" t="str">
        <f>IF(Tabla1[[#This Row],[Descripción]]="","",_xlfn.XLOOKUP(Tabla1[[#This Row],[Descripción]],Tabla10[Descripción],Tabla10[Precio Unitario],0))</f>
        <v/>
      </c>
      <c r="P493" s="506" t="str">
        <f>IF(Tabla1[[#This Row],[Cantidad de Insumos]]="","",Tabla1[[#This Row],[Precio Unitario]]*Tabla1[[#This Row],[Cantidad de Insumos]])</f>
        <v/>
      </c>
      <c r="Q493" s="506" t="str">
        <f>IF(Tabla1[[#This Row],[Descripción]]="","",_xlfn.XLOOKUP(Tabla1[[#This Row],[Descripción]],Tabla10[Descripción],Tabla10[CODIGO PRESUPUESTARIO],0))</f>
        <v/>
      </c>
      <c r="R493" s="507"/>
    </row>
    <row r="494" spans="2:18" x14ac:dyDescent="0.3">
      <c r="B494" s="190" t="str">
        <f>IF('Formulario PPGR3'!$G494="","",CONCATENATE('Formulario PPGR3'!$C494,".",'Formulario PPGR3'!$D494,".",'Formulario PPGR3'!$E494,".",'Formulario PPGR3'!$F494))</f>
        <v/>
      </c>
      <c r="C494" s="190" t="str">
        <f>IF('Formulario PPGR3'!$G494="","",'Formulario PPGR1'!#REF!)</f>
        <v/>
      </c>
      <c r="D494" s="190" t="str">
        <f>IF('Formulario PPGR3'!$G494="","",'Formulario PPGR1'!#REF!)</f>
        <v/>
      </c>
      <c r="E494" s="190" t="str">
        <f>IF('Formulario PPGR3'!$G494="","",'Formulario PPGR1'!#REF!)</f>
        <v/>
      </c>
      <c r="F494" s="190" t="str">
        <f>IF('Formulario PPGR3'!$G494="","",'Formulario PPGR1'!#REF!)</f>
        <v/>
      </c>
      <c r="G494" s="241"/>
      <c r="H494" s="503" t="str">
        <f>IF(Tabla1[[#This Row],[Código_Actividad]]="","",_xlfn.XLOOKUP(Tabla1[[#This Row],[Código_Actividad]],Tabla2[Código],Tabla2[Actividades Programables Presupuestables],"",0))</f>
        <v/>
      </c>
      <c r="I494" s="504" t="str">
        <f>IFERROR(VLOOKUP('Formulario PPGR3'!$G494,'Formulario PPGR2'!$H$9:$V$269,15,FALSE),"")</f>
        <v/>
      </c>
      <c r="J494" s="509"/>
      <c r="K494" s="507" t="str">
        <f>IF(Tabla1[[#This Row],[Insumos]]="","",_xlfn.XLOOKUP(Tabla1[[#This Row],[Insumos]],Tabla10[Insumo],Tabla10[InsumoAbrev],"",0))</f>
        <v/>
      </c>
      <c r="L494" s="508"/>
      <c r="M494" s="505" t="str">
        <f>IF(Tabla1[[#This Row],[Descripción]]="","",_xlfn.XLOOKUP(Tabla1[[#This Row],[Descripción]],Tabla10[Descripción],Tabla10[Unidad de Medida],"",0))</f>
        <v/>
      </c>
      <c r="N494" s="295"/>
      <c r="O494" s="506" t="str">
        <f>IF(Tabla1[[#This Row],[Descripción]]="","",_xlfn.XLOOKUP(Tabla1[[#This Row],[Descripción]],Tabla10[Descripción],Tabla10[Precio Unitario],0))</f>
        <v/>
      </c>
      <c r="P494" s="506" t="str">
        <f>IF(Tabla1[[#This Row],[Cantidad de Insumos]]="","",Tabla1[[#This Row],[Precio Unitario]]*Tabla1[[#This Row],[Cantidad de Insumos]])</f>
        <v/>
      </c>
      <c r="Q494" s="506" t="str">
        <f>IF(Tabla1[[#This Row],[Descripción]]="","",_xlfn.XLOOKUP(Tabla1[[#This Row],[Descripción]],Tabla10[Descripción],Tabla10[CODIGO PRESUPUESTARIO],0))</f>
        <v/>
      </c>
      <c r="R494" s="507"/>
    </row>
    <row r="495" spans="2:18" x14ac:dyDescent="0.3">
      <c r="B495" s="190" t="str">
        <f>IF('Formulario PPGR3'!$G495="","",CONCATENATE('Formulario PPGR3'!$C495,".",'Formulario PPGR3'!$D495,".",'Formulario PPGR3'!$E495,".",'Formulario PPGR3'!$F495))</f>
        <v/>
      </c>
      <c r="C495" s="190" t="str">
        <f>IF('Formulario PPGR3'!$G495="","",'Formulario PPGR1'!#REF!)</f>
        <v/>
      </c>
      <c r="D495" s="190" t="str">
        <f>IF('Formulario PPGR3'!$G495="","",'Formulario PPGR1'!#REF!)</f>
        <v/>
      </c>
      <c r="E495" s="190" t="str">
        <f>IF('Formulario PPGR3'!$G495="","",'Formulario PPGR1'!#REF!)</f>
        <v/>
      </c>
      <c r="F495" s="190" t="str">
        <f>IF('Formulario PPGR3'!$G495="","",'Formulario PPGR1'!#REF!)</f>
        <v/>
      </c>
      <c r="G495" s="241"/>
      <c r="H495" s="503" t="str">
        <f>IF(Tabla1[[#This Row],[Código_Actividad]]="","",_xlfn.XLOOKUP(Tabla1[[#This Row],[Código_Actividad]],Tabla2[Código],Tabla2[Actividades Programables Presupuestables],"",0))</f>
        <v/>
      </c>
      <c r="I495" s="504" t="str">
        <f>IFERROR(VLOOKUP('Formulario PPGR3'!$G495,'Formulario PPGR2'!$H$9:$V$269,15,FALSE),"")</f>
        <v/>
      </c>
      <c r="J495" s="509"/>
      <c r="K495" s="507" t="str">
        <f>IF(Tabla1[[#This Row],[Insumos]]="","",_xlfn.XLOOKUP(Tabla1[[#This Row],[Insumos]],Tabla10[Insumo],Tabla10[InsumoAbrev],"",0))</f>
        <v/>
      </c>
      <c r="L495" s="508"/>
      <c r="M495" s="505" t="str">
        <f>IF(Tabla1[[#This Row],[Descripción]]="","",_xlfn.XLOOKUP(Tabla1[[#This Row],[Descripción]],Tabla10[Descripción],Tabla10[Unidad de Medida],"",0))</f>
        <v/>
      </c>
      <c r="N495" s="295"/>
      <c r="O495" s="506" t="str">
        <f>IF(Tabla1[[#This Row],[Descripción]]="","",_xlfn.XLOOKUP(Tabla1[[#This Row],[Descripción]],Tabla10[Descripción],Tabla10[Precio Unitario],0))</f>
        <v/>
      </c>
      <c r="P495" s="506" t="str">
        <f>IF(Tabla1[[#This Row],[Cantidad de Insumos]]="","",Tabla1[[#This Row],[Precio Unitario]]*Tabla1[[#This Row],[Cantidad de Insumos]])</f>
        <v/>
      </c>
      <c r="Q495" s="506" t="str">
        <f>IF(Tabla1[[#This Row],[Descripción]]="","",_xlfn.XLOOKUP(Tabla1[[#This Row],[Descripción]],Tabla10[Descripción],Tabla10[CODIGO PRESUPUESTARIO],0))</f>
        <v/>
      </c>
      <c r="R495" s="507"/>
    </row>
    <row r="496" spans="2:18" x14ac:dyDescent="0.3">
      <c r="B496" s="190" t="str">
        <f>IF('Formulario PPGR3'!$G496="","",CONCATENATE('Formulario PPGR3'!$C496,".",'Formulario PPGR3'!$D496,".",'Formulario PPGR3'!$E496,".",'Formulario PPGR3'!$F496))</f>
        <v/>
      </c>
      <c r="C496" s="190" t="str">
        <f>IF('Formulario PPGR3'!$G496="","",'Formulario PPGR1'!#REF!)</f>
        <v/>
      </c>
      <c r="D496" s="190" t="str">
        <f>IF('Formulario PPGR3'!$G496="","",'Formulario PPGR1'!#REF!)</f>
        <v/>
      </c>
      <c r="E496" s="190" t="str">
        <f>IF('Formulario PPGR3'!$G496="","",'Formulario PPGR1'!#REF!)</f>
        <v/>
      </c>
      <c r="F496" s="190" t="str">
        <f>IF('Formulario PPGR3'!$G496="","",'Formulario PPGR1'!#REF!)</f>
        <v/>
      </c>
      <c r="G496" s="241"/>
      <c r="H496" s="503" t="str">
        <f>IF(Tabla1[[#This Row],[Código_Actividad]]="","",_xlfn.XLOOKUP(Tabla1[[#This Row],[Código_Actividad]],Tabla2[Código],Tabla2[Actividades Programables Presupuestables],"",0))</f>
        <v/>
      </c>
      <c r="I496" s="504" t="str">
        <f>IFERROR(VLOOKUP('Formulario PPGR3'!$G496,'Formulario PPGR2'!$H$9:$V$269,15,FALSE),"")</f>
        <v/>
      </c>
      <c r="J496" s="509"/>
      <c r="K496" s="507" t="str">
        <f>IF(Tabla1[[#This Row],[Insumos]]="","",_xlfn.XLOOKUP(Tabla1[[#This Row],[Insumos]],Tabla10[Insumo],Tabla10[InsumoAbrev],"",0))</f>
        <v/>
      </c>
      <c r="L496" s="508"/>
      <c r="M496" s="505" t="str">
        <f>IF(Tabla1[[#This Row],[Descripción]]="","",_xlfn.XLOOKUP(Tabla1[[#This Row],[Descripción]],Tabla10[Descripción],Tabla10[Unidad de Medida],"",0))</f>
        <v/>
      </c>
      <c r="N496" s="295"/>
      <c r="O496" s="506" t="str">
        <f>IF(Tabla1[[#This Row],[Descripción]]="","",_xlfn.XLOOKUP(Tabla1[[#This Row],[Descripción]],Tabla10[Descripción],Tabla10[Precio Unitario],0))</f>
        <v/>
      </c>
      <c r="P496" s="506" t="str">
        <f>IF(Tabla1[[#This Row],[Cantidad de Insumos]]="","",Tabla1[[#This Row],[Precio Unitario]]*Tabla1[[#This Row],[Cantidad de Insumos]])</f>
        <v/>
      </c>
      <c r="Q496" s="506" t="str">
        <f>IF(Tabla1[[#This Row],[Descripción]]="","",_xlfn.XLOOKUP(Tabla1[[#This Row],[Descripción]],Tabla10[Descripción],Tabla10[CODIGO PRESUPUESTARIO],0))</f>
        <v/>
      </c>
      <c r="R496" s="507"/>
    </row>
    <row r="497" spans="2:18" x14ac:dyDescent="0.3">
      <c r="B497" s="190" t="str">
        <f>IF('Formulario PPGR3'!$G497="","",CONCATENATE('Formulario PPGR3'!$C497,".",'Formulario PPGR3'!$D497,".",'Formulario PPGR3'!$E497,".",'Formulario PPGR3'!$F497))</f>
        <v/>
      </c>
      <c r="C497" s="190" t="str">
        <f>IF('Formulario PPGR3'!$G497="","",'Formulario PPGR1'!#REF!)</f>
        <v/>
      </c>
      <c r="D497" s="190" t="str">
        <f>IF('Formulario PPGR3'!$G497="","",'Formulario PPGR1'!#REF!)</f>
        <v/>
      </c>
      <c r="E497" s="190" t="str">
        <f>IF('Formulario PPGR3'!$G497="","",'Formulario PPGR1'!#REF!)</f>
        <v/>
      </c>
      <c r="F497" s="190" t="str">
        <f>IF('Formulario PPGR3'!$G497="","",'Formulario PPGR1'!#REF!)</f>
        <v/>
      </c>
      <c r="G497" s="241"/>
      <c r="H497" s="503" t="str">
        <f>IF(Tabla1[[#This Row],[Código_Actividad]]="","",_xlfn.XLOOKUP(Tabla1[[#This Row],[Código_Actividad]],Tabla2[Código],Tabla2[Actividades Programables Presupuestables],"",0))</f>
        <v/>
      </c>
      <c r="I497" s="504" t="str">
        <f>IFERROR(VLOOKUP('Formulario PPGR3'!$G497,'Formulario PPGR2'!$H$9:$V$269,15,FALSE),"")</f>
        <v/>
      </c>
      <c r="J497" s="509"/>
      <c r="K497" s="507" t="str">
        <f>IF(Tabla1[[#This Row],[Insumos]]="","",_xlfn.XLOOKUP(Tabla1[[#This Row],[Insumos]],Tabla10[Insumo],Tabla10[InsumoAbrev],"",0))</f>
        <v/>
      </c>
      <c r="L497" s="508"/>
      <c r="M497" s="505" t="str">
        <f>IF(Tabla1[[#This Row],[Descripción]]="","",_xlfn.XLOOKUP(Tabla1[[#This Row],[Descripción]],Tabla10[Descripción],Tabla10[Unidad de Medida],"",0))</f>
        <v/>
      </c>
      <c r="N497" s="295"/>
      <c r="O497" s="506" t="str">
        <f>IF(Tabla1[[#This Row],[Descripción]]="","",_xlfn.XLOOKUP(Tabla1[[#This Row],[Descripción]],Tabla10[Descripción],Tabla10[Precio Unitario],0))</f>
        <v/>
      </c>
      <c r="P497" s="506" t="str">
        <f>IF(Tabla1[[#This Row],[Cantidad de Insumos]]="","",Tabla1[[#This Row],[Precio Unitario]]*Tabla1[[#This Row],[Cantidad de Insumos]])</f>
        <v/>
      </c>
      <c r="Q497" s="506" t="str">
        <f>IF(Tabla1[[#This Row],[Descripción]]="","",_xlfn.XLOOKUP(Tabla1[[#This Row],[Descripción]],Tabla10[Descripción],Tabla10[CODIGO PRESUPUESTARIO],0))</f>
        <v/>
      </c>
      <c r="R497" s="507"/>
    </row>
    <row r="498" spans="2:18" x14ac:dyDescent="0.3">
      <c r="B498" s="190" t="str">
        <f>IF('Formulario PPGR3'!$G498="","",CONCATENATE('Formulario PPGR3'!$C498,".",'Formulario PPGR3'!$D498,".",'Formulario PPGR3'!$E498,".",'Formulario PPGR3'!$F498))</f>
        <v/>
      </c>
      <c r="C498" s="190" t="str">
        <f>IF('Formulario PPGR3'!$G498="","",'Formulario PPGR1'!#REF!)</f>
        <v/>
      </c>
      <c r="D498" s="190" t="str">
        <f>IF('Formulario PPGR3'!$G498="","",'Formulario PPGR1'!#REF!)</f>
        <v/>
      </c>
      <c r="E498" s="190" t="str">
        <f>IF('Formulario PPGR3'!$G498="","",'Formulario PPGR1'!#REF!)</f>
        <v/>
      </c>
      <c r="F498" s="190" t="str">
        <f>IF('Formulario PPGR3'!$G498="","",'Formulario PPGR1'!#REF!)</f>
        <v/>
      </c>
      <c r="G498" s="241"/>
      <c r="H498" s="503" t="str">
        <f>IF(Tabla1[[#This Row],[Código_Actividad]]="","",_xlfn.XLOOKUP(Tabla1[[#This Row],[Código_Actividad]],Tabla2[Código],Tabla2[Actividades Programables Presupuestables],"",0))</f>
        <v/>
      </c>
      <c r="I498" s="504" t="str">
        <f>IFERROR(VLOOKUP('Formulario PPGR3'!$G498,'Formulario PPGR2'!$H$9:$V$269,15,FALSE),"")</f>
        <v/>
      </c>
      <c r="J498" s="509"/>
      <c r="K498" s="507" t="str">
        <f>IF(Tabla1[[#This Row],[Insumos]]="","",_xlfn.XLOOKUP(Tabla1[[#This Row],[Insumos]],Tabla10[Insumo],Tabla10[InsumoAbrev],"",0))</f>
        <v/>
      </c>
      <c r="L498" s="508"/>
      <c r="M498" s="505" t="str">
        <f>IF(Tabla1[[#This Row],[Descripción]]="","",_xlfn.XLOOKUP(Tabla1[[#This Row],[Descripción]],Tabla10[Descripción],Tabla10[Unidad de Medida],"",0))</f>
        <v/>
      </c>
      <c r="N498" s="295"/>
      <c r="O498" s="506" t="str">
        <f>IF(Tabla1[[#This Row],[Descripción]]="","",_xlfn.XLOOKUP(Tabla1[[#This Row],[Descripción]],Tabla10[Descripción],Tabla10[Precio Unitario],0))</f>
        <v/>
      </c>
      <c r="P498" s="506" t="str">
        <f>IF(Tabla1[[#This Row],[Cantidad de Insumos]]="","",Tabla1[[#This Row],[Precio Unitario]]*Tabla1[[#This Row],[Cantidad de Insumos]])</f>
        <v/>
      </c>
      <c r="Q498" s="506" t="str">
        <f>IF(Tabla1[[#This Row],[Descripción]]="","",_xlfn.XLOOKUP(Tabla1[[#This Row],[Descripción]],Tabla10[Descripción],Tabla10[CODIGO PRESUPUESTARIO],0))</f>
        <v/>
      </c>
      <c r="R498" s="507"/>
    </row>
    <row r="499" spans="2:18" x14ac:dyDescent="0.3">
      <c r="B499" s="190" t="str">
        <f>IF('Formulario PPGR3'!$G499="","",CONCATENATE('Formulario PPGR3'!$C499,".",'Formulario PPGR3'!$D499,".",'Formulario PPGR3'!$E499,".",'Formulario PPGR3'!$F499))</f>
        <v/>
      </c>
      <c r="C499" s="190" t="str">
        <f>IF('Formulario PPGR3'!$G499="","",'Formulario PPGR1'!#REF!)</f>
        <v/>
      </c>
      <c r="D499" s="190" t="str">
        <f>IF('Formulario PPGR3'!$G499="","",'Formulario PPGR1'!#REF!)</f>
        <v/>
      </c>
      <c r="E499" s="190" t="str">
        <f>IF('Formulario PPGR3'!$G499="","",'Formulario PPGR1'!#REF!)</f>
        <v/>
      </c>
      <c r="F499" s="190" t="str">
        <f>IF('Formulario PPGR3'!$G499="","",'Formulario PPGR1'!#REF!)</f>
        <v/>
      </c>
      <c r="G499" s="241"/>
      <c r="H499" s="503" t="str">
        <f>IF(Tabla1[[#This Row],[Código_Actividad]]="","",_xlfn.XLOOKUP(Tabla1[[#This Row],[Código_Actividad]],Tabla2[Código],Tabla2[Actividades Programables Presupuestables],"",0))</f>
        <v/>
      </c>
      <c r="I499" s="504" t="str">
        <f>IFERROR(VLOOKUP('Formulario PPGR3'!$G499,'Formulario PPGR2'!$H$9:$V$269,15,FALSE),"")</f>
        <v/>
      </c>
      <c r="J499" s="509"/>
      <c r="K499" s="507" t="str">
        <f>IF(Tabla1[[#This Row],[Insumos]]="","",_xlfn.XLOOKUP(Tabla1[[#This Row],[Insumos]],Tabla10[Insumo],Tabla10[InsumoAbrev],"",0))</f>
        <v/>
      </c>
      <c r="L499" s="508"/>
      <c r="M499" s="505" t="str">
        <f>IF(Tabla1[[#This Row],[Descripción]]="","",_xlfn.XLOOKUP(Tabla1[[#This Row],[Descripción]],Tabla10[Descripción],Tabla10[Unidad de Medida],"",0))</f>
        <v/>
      </c>
      <c r="N499" s="295"/>
      <c r="O499" s="506" t="str">
        <f>IF(Tabla1[[#This Row],[Descripción]]="","",_xlfn.XLOOKUP(Tabla1[[#This Row],[Descripción]],Tabla10[Descripción],Tabla10[Precio Unitario],0))</f>
        <v/>
      </c>
      <c r="P499" s="506" t="str">
        <f>IF(Tabla1[[#This Row],[Cantidad de Insumos]]="","",Tabla1[[#This Row],[Precio Unitario]]*Tabla1[[#This Row],[Cantidad de Insumos]])</f>
        <v/>
      </c>
      <c r="Q499" s="506" t="str">
        <f>IF(Tabla1[[#This Row],[Descripción]]="","",_xlfn.XLOOKUP(Tabla1[[#This Row],[Descripción]],Tabla10[Descripción],Tabla10[CODIGO PRESUPUESTARIO],0))</f>
        <v/>
      </c>
      <c r="R499" s="507"/>
    </row>
    <row r="500" spans="2:18" x14ac:dyDescent="0.3">
      <c r="B500" s="190" t="str">
        <f>IF('Formulario PPGR3'!$G500="","",CONCATENATE('Formulario PPGR3'!$C500,".",'Formulario PPGR3'!$D500,".",'Formulario PPGR3'!$E500,".",'Formulario PPGR3'!$F500))</f>
        <v/>
      </c>
      <c r="C500" s="190" t="str">
        <f>IF('Formulario PPGR3'!$G500="","",'Formulario PPGR1'!#REF!)</f>
        <v/>
      </c>
      <c r="D500" s="190" t="str">
        <f>IF('Formulario PPGR3'!$G500="","",'Formulario PPGR1'!#REF!)</f>
        <v/>
      </c>
      <c r="E500" s="190" t="str">
        <f>IF('Formulario PPGR3'!$G500="","",'Formulario PPGR1'!#REF!)</f>
        <v/>
      </c>
      <c r="F500" s="190" t="str">
        <f>IF('Formulario PPGR3'!$G500="","",'Formulario PPGR1'!#REF!)</f>
        <v/>
      </c>
      <c r="G500" s="241"/>
      <c r="H500" s="503" t="str">
        <f>IF(Tabla1[[#This Row],[Código_Actividad]]="","",_xlfn.XLOOKUP(Tabla1[[#This Row],[Código_Actividad]],Tabla2[Código],Tabla2[Actividades Programables Presupuestables],"",0))</f>
        <v/>
      </c>
      <c r="I500" s="504" t="str">
        <f>IFERROR(VLOOKUP('Formulario PPGR3'!$G500,'Formulario PPGR2'!$H$9:$V$269,15,FALSE),"")</f>
        <v/>
      </c>
      <c r="J500" s="509"/>
      <c r="K500" s="507" t="str">
        <f>IF(Tabla1[[#This Row],[Insumos]]="","",_xlfn.XLOOKUP(Tabla1[[#This Row],[Insumos]],Tabla10[Insumo],Tabla10[InsumoAbrev],"",0))</f>
        <v/>
      </c>
      <c r="L500" s="508"/>
      <c r="M500" s="505" t="str">
        <f>IF(Tabla1[[#This Row],[Descripción]]="","",_xlfn.XLOOKUP(Tabla1[[#This Row],[Descripción]],Tabla10[Descripción],Tabla10[Unidad de Medida],"",0))</f>
        <v/>
      </c>
      <c r="N500" s="295"/>
      <c r="O500" s="506" t="str">
        <f>IF(Tabla1[[#This Row],[Descripción]]="","",_xlfn.XLOOKUP(Tabla1[[#This Row],[Descripción]],Tabla10[Descripción],Tabla10[Precio Unitario],0))</f>
        <v/>
      </c>
      <c r="P500" s="506" t="str">
        <f>IF(Tabla1[[#This Row],[Cantidad de Insumos]]="","",Tabla1[[#This Row],[Precio Unitario]]*Tabla1[[#This Row],[Cantidad de Insumos]])</f>
        <v/>
      </c>
      <c r="Q500" s="506" t="str">
        <f>IF(Tabla1[[#This Row],[Descripción]]="","",_xlfn.XLOOKUP(Tabla1[[#This Row],[Descripción]],Tabla10[Descripción],Tabla10[CODIGO PRESUPUESTARIO],0))</f>
        <v/>
      </c>
      <c r="R500" s="507"/>
    </row>
    <row r="501" spans="2:18" x14ac:dyDescent="0.3">
      <c r="B501" s="190" t="str">
        <f>IF('Formulario PPGR3'!$G501="","",CONCATENATE('Formulario PPGR3'!$C501,".",'Formulario PPGR3'!$D501,".",'Formulario PPGR3'!$E501,".",'Formulario PPGR3'!$F501))</f>
        <v/>
      </c>
      <c r="C501" s="190" t="str">
        <f>IF('Formulario PPGR3'!$G501="","",'Formulario PPGR1'!#REF!)</f>
        <v/>
      </c>
      <c r="D501" s="190" t="str">
        <f>IF('Formulario PPGR3'!$G501="","",'Formulario PPGR1'!#REF!)</f>
        <v/>
      </c>
      <c r="E501" s="190" t="str">
        <f>IF('Formulario PPGR3'!$G501="","",'Formulario PPGR1'!#REF!)</f>
        <v/>
      </c>
      <c r="F501" s="190" t="str">
        <f>IF('Formulario PPGR3'!$G501="","",'Formulario PPGR1'!#REF!)</f>
        <v/>
      </c>
      <c r="G501" s="241"/>
      <c r="H501" s="503" t="str">
        <f>IF(Tabla1[[#This Row],[Código_Actividad]]="","",_xlfn.XLOOKUP(Tabla1[[#This Row],[Código_Actividad]],Tabla2[Código],Tabla2[Actividades Programables Presupuestables],"",0))</f>
        <v/>
      </c>
      <c r="I501" s="504" t="str">
        <f>IFERROR(VLOOKUP('Formulario PPGR3'!$G501,'Formulario PPGR2'!$H$9:$V$269,15,FALSE),"")</f>
        <v/>
      </c>
      <c r="J501" s="509"/>
      <c r="K501" s="507" t="str">
        <f>IF(Tabla1[[#This Row],[Insumos]]="","",_xlfn.XLOOKUP(Tabla1[[#This Row],[Insumos]],Tabla10[Insumo],Tabla10[InsumoAbrev],"",0))</f>
        <v/>
      </c>
      <c r="L501" s="508"/>
      <c r="M501" s="505" t="str">
        <f>IF(Tabla1[[#This Row],[Descripción]]="","",_xlfn.XLOOKUP(Tabla1[[#This Row],[Descripción]],Tabla10[Descripción],Tabla10[Unidad de Medida],"",0))</f>
        <v/>
      </c>
      <c r="N501" s="295"/>
      <c r="O501" s="506" t="str">
        <f>IF(Tabla1[[#This Row],[Descripción]]="","",_xlfn.XLOOKUP(Tabla1[[#This Row],[Descripción]],Tabla10[Descripción],Tabla10[Precio Unitario],0))</f>
        <v/>
      </c>
      <c r="P501" s="506" t="str">
        <f>IF(Tabla1[[#This Row],[Cantidad de Insumos]]="","",Tabla1[[#This Row],[Precio Unitario]]*Tabla1[[#This Row],[Cantidad de Insumos]])</f>
        <v/>
      </c>
      <c r="Q501" s="506" t="str">
        <f>IF(Tabla1[[#This Row],[Descripción]]="","",_xlfn.XLOOKUP(Tabla1[[#This Row],[Descripción]],Tabla10[Descripción],Tabla10[CODIGO PRESUPUESTARIO],0))</f>
        <v/>
      </c>
      <c r="R501" s="507"/>
    </row>
    <row r="502" spans="2:18" x14ac:dyDescent="0.3">
      <c r="B502" s="190" t="str">
        <f>IF('Formulario PPGR3'!$G502="","",CONCATENATE('Formulario PPGR3'!$C502,".",'Formulario PPGR3'!$D502,".",'Formulario PPGR3'!$E502,".",'Formulario PPGR3'!$F502))</f>
        <v/>
      </c>
      <c r="C502" s="190" t="str">
        <f>IF('Formulario PPGR3'!$G502="","",'Formulario PPGR1'!#REF!)</f>
        <v/>
      </c>
      <c r="D502" s="190" t="str">
        <f>IF('Formulario PPGR3'!$G502="","",'Formulario PPGR1'!#REF!)</f>
        <v/>
      </c>
      <c r="E502" s="190" t="str">
        <f>IF('Formulario PPGR3'!$G502="","",'Formulario PPGR1'!#REF!)</f>
        <v/>
      </c>
      <c r="F502" s="190" t="str">
        <f>IF('Formulario PPGR3'!$G502="","",'Formulario PPGR1'!#REF!)</f>
        <v/>
      </c>
      <c r="G502" s="241"/>
      <c r="H502" s="503" t="str">
        <f>IF(Tabla1[[#This Row],[Código_Actividad]]="","",_xlfn.XLOOKUP(Tabla1[[#This Row],[Código_Actividad]],Tabla2[Código],Tabla2[Actividades Programables Presupuestables],"",0))</f>
        <v/>
      </c>
      <c r="I502" s="504" t="str">
        <f>IFERROR(VLOOKUP('Formulario PPGR3'!$G502,'Formulario PPGR2'!$H$9:$V$269,15,FALSE),"")</f>
        <v/>
      </c>
      <c r="J502" s="509"/>
      <c r="K502" s="507" t="str">
        <f>IF(Tabla1[[#This Row],[Insumos]]="","",_xlfn.XLOOKUP(Tabla1[[#This Row],[Insumos]],Tabla10[Insumo],Tabla10[InsumoAbrev],"",0))</f>
        <v/>
      </c>
      <c r="L502" s="508"/>
      <c r="M502" s="505" t="str">
        <f>IF(Tabla1[[#This Row],[Descripción]]="","",_xlfn.XLOOKUP(Tabla1[[#This Row],[Descripción]],Tabla10[Descripción],Tabla10[Unidad de Medida],"",0))</f>
        <v/>
      </c>
      <c r="N502" s="295"/>
      <c r="O502" s="506" t="str">
        <f>IF(Tabla1[[#This Row],[Descripción]]="","",_xlfn.XLOOKUP(Tabla1[[#This Row],[Descripción]],Tabla10[Descripción],Tabla10[Precio Unitario],0))</f>
        <v/>
      </c>
      <c r="P502" s="506" t="str">
        <f>IF(Tabla1[[#This Row],[Cantidad de Insumos]]="","",Tabla1[[#This Row],[Precio Unitario]]*Tabla1[[#This Row],[Cantidad de Insumos]])</f>
        <v/>
      </c>
      <c r="Q502" s="506" t="str">
        <f>IF(Tabla1[[#This Row],[Descripción]]="","",_xlfn.XLOOKUP(Tabla1[[#This Row],[Descripción]],Tabla10[Descripción],Tabla10[CODIGO PRESUPUESTARIO],0))</f>
        <v/>
      </c>
      <c r="R502" s="507"/>
    </row>
    <row r="503" spans="2:18" x14ac:dyDescent="0.3">
      <c r="B503" s="190" t="str">
        <f>IF('Formulario PPGR3'!$G503="","",CONCATENATE('Formulario PPGR3'!$C503,".",'Formulario PPGR3'!$D503,".",'Formulario PPGR3'!$E503,".",'Formulario PPGR3'!$F503))</f>
        <v/>
      </c>
      <c r="C503" s="190" t="str">
        <f>IF('Formulario PPGR3'!$G503="","",'Formulario PPGR1'!#REF!)</f>
        <v/>
      </c>
      <c r="D503" s="190" t="str">
        <f>IF('Formulario PPGR3'!$G503="","",'Formulario PPGR1'!#REF!)</f>
        <v/>
      </c>
      <c r="E503" s="190" t="str">
        <f>IF('Formulario PPGR3'!$G503="","",'Formulario PPGR1'!#REF!)</f>
        <v/>
      </c>
      <c r="F503" s="190" t="str">
        <f>IF('Formulario PPGR3'!$G503="","",'Formulario PPGR1'!#REF!)</f>
        <v/>
      </c>
      <c r="G503" s="241"/>
      <c r="H503" s="503" t="str">
        <f>IF(Tabla1[[#This Row],[Código_Actividad]]="","",_xlfn.XLOOKUP(Tabla1[[#This Row],[Código_Actividad]],Tabla2[Código],Tabla2[Actividades Programables Presupuestables],"",0))</f>
        <v/>
      </c>
      <c r="I503" s="504" t="str">
        <f>IFERROR(VLOOKUP('Formulario PPGR3'!$G503,'Formulario PPGR2'!$H$9:$V$269,15,FALSE),"")</f>
        <v/>
      </c>
      <c r="J503" s="509"/>
      <c r="K503" s="507" t="str">
        <f>IF(Tabla1[[#This Row],[Insumos]]="","",_xlfn.XLOOKUP(Tabla1[[#This Row],[Insumos]],Tabla10[Insumo],Tabla10[InsumoAbrev],"",0))</f>
        <v/>
      </c>
      <c r="L503" s="508"/>
      <c r="M503" s="505" t="str">
        <f>IF(Tabla1[[#This Row],[Descripción]]="","",_xlfn.XLOOKUP(Tabla1[[#This Row],[Descripción]],Tabla10[Descripción],Tabla10[Unidad de Medida],"",0))</f>
        <v/>
      </c>
      <c r="N503" s="295"/>
      <c r="O503" s="506" t="str">
        <f>IF(Tabla1[[#This Row],[Descripción]]="","",_xlfn.XLOOKUP(Tabla1[[#This Row],[Descripción]],Tabla10[Descripción],Tabla10[Precio Unitario],0))</f>
        <v/>
      </c>
      <c r="P503" s="506" t="str">
        <f>IF(Tabla1[[#This Row],[Cantidad de Insumos]]="","",Tabla1[[#This Row],[Precio Unitario]]*Tabla1[[#This Row],[Cantidad de Insumos]])</f>
        <v/>
      </c>
      <c r="Q503" s="506" t="str">
        <f>IF(Tabla1[[#This Row],[Descripción]]="","",_xlfn.XLOOKUP(Tabla1[[#This Row],[Descripción]],Tabla10[Descripción],Tabla10[CODIGO PRESUPUESTARIO],0))</f>
        <v/>
      </c>
      <c r="R503" s="507"/>
    </row>
    <row r="504" spans="2:18" x14ac:dyDescent="0.3">
      <c r="B504" s="190" t="str">
        <f>IF('Formulario PPGR3'!$G504="","",CONCATENATE('Formulario PPGR3'!$C504,".",'Formulario PPGR3'!$D504,".",'Formulario PPGR3'!$E504,".",'Formulario PPGR3'!$F504))</f>
        <v/>
      </c>
      <c r="C504" s="190" t="str">
        <f>IF('Formulario PPGR3'!$G504="","",'Formulario PPGR1'!#REF!)</f>
        <v/>
      </c>
      <c r="D504" s="190" t="str">
        <f>IF('Formulario PPGR3'!$G504="","",'Formulario PPGR1'!#REF!)</f>
        <v/>
      </c>
      <c r="E504" s="190" t="str">
        <f>IF('Formulario PPGR3'!$G504="","",'Formulario PPGR1'!#REF!)</f>
        <v/>
      </c>
      <c r="F504" s="190" t="str">
        <f>IF('Formulario PPGR3'!$G504="","",'Formulario PPGR1'!#REF!)</f>
        <v/>
      </c>
      <c r="G504" s="241"/>
      <c r="H504" s="503" t="str">
        <f>IF(Tabla1[[#This Row],[Código_Actividad]]="","",_xlfn.XLOOKUP(Tabla1[[#This Row],[Código_Actividad]],Tabla2[Código],Tabla2[Actividades Programables Presupuestables],"",0))</f>
        <v/>
      </c>
      <c r="I504" s="504" t="str">
        <f>IFERROR(VLOOKUP('Formulario PPGR3'!$G504,'Formulario PPGR2'!$H$9:$V$269,15,FALSE),"")</f>
        <v/>
      </c>
      <c r="J504" s="509"/>
      <c r="K504" s="507" t="str">
        <f>IF(Tabla1[[#This Row],[Insumos]]="","",_xlfn.XLOOKUP(Tabla1[[#This Row],[Insumos]],Tabla10[Insumo],Tabla10[InsumoAbrev],"",0))</f>
        <v/>
      </c>
      <c r="L504" s="508"/>
      <c r="M504" s="505" t="str">
        <f>IF(Tabla1[[#This Row],[Descripción]]="","",_xlfn.XLOOKUP(Tabla1[[#This Row],[Descripción]],Tabla10[Descripción],Tabla10[Unidad de Medida],"",0))</f>
        <v/>
      </c>
      <c r="N504" s="295"/>
      <c r="O504" s="506" t="str">
        <f>IF(Tabla1[[#This Row],[Descripción]]="","",_xlfn.XLOOKUP(Tabla1[[#This Row],[Descripción]],Tabla10[Descripción],Tabla10[Precio Unitario],0))</f>
        <v/>
      </c>
      <c r="P504" s="506" t="str">
        <f>IF(Tabla1[[#This Row],[Cantidad de Insumos]]="","",Tabla1[[#This Row],[Precio Unitario]]*Tabla1[[#This Row],[Cantidad de Insumos]])</f>
        <v/>
      </c>
      <c r="Q504" s="506" t="str">
        <f>IF(Tabla1[[#This Row],[Descripción]]="","",_xlfn.XLOOKUP(Tabla1[[#This Row],[Descripción]],Tabla10[Descripción],Tabla10[CODIGO PRESUPUESTARIO],0))</f>
        <v/>
      </c>
      <c r="R504" s="507"/>
    </row>
    <row r="505" spans="2:18" x14ac:dyDescent="0.3">
      <c r="B505" s="190" t="str">
        <f>IF('Formulario PPGR3'!$G505="","",CONCATENATE('Formulario PPGR3'!$C505,".",'Formulario PPGR3'!$D505,".",'Formulario PPGR3'!$E505,".",'Formulario PPGR3'!$F505))</f>
        <v/>
      </c>
      <c r="C505" s="190" t="str">
        <f>IF('Formulario PPGR3'!$G505="","",'Formulario PPGR1'!#REF!)</f>
        <v/>
      </c>
      <c r="D505" s="190" t="str">
        <f>IF('Formulario PPGR3'!$G505="","",'Formulario PPGR1'!#REF!)</f>
        <v/>
      </c>
      <c r="E505" s="190" t="str">
        <f>IF('Formulario PPGR3'!$G505="","",'Formulario PPGR1'!#REF!)</f>
        <v/>
      </c>
      <c r="F505" s="190" t="str">
        <f>IF('Formulario PPGR3'!$G505="","",'Formulario PPGR1'!#REF!)</f>
        <v/>
      </c>
      <c r="G505" s="241"/>
      <c r="H505" s="503" t="str">
        <f>IF(Tabla1[[#This Row],[Código_Actividad]]="","",_xlfn.XLOOKUP(Tabla1[[#This Row],[Código_Actividad]],Tabla2[Código],Tabla2[Actividades Programables Presupuestables],"",0))</f>
        <v/>
      </c>
      <c r="I505" s="504" t="str">
        <f>IFERROR(VLOOKUP('Formulario PPGR3'!$G505,'Formulario PPGR2'!$H$9:$V$269,15,FALSE),"")</f>
        <v/>
      </c>
      <c r="J505" s="509"/>
      <c r="K505" s="507" t="str">
        <f>IF(Tabla1[[#This Row],[Insumos]]="","",_xlfn.XLOOKUP(Tabla1[[#This Row],[Insumos]],Tabla10[Insumo],Tabla10[InsumoAbrev],"",0))</f>
        <v/>
      </c>
      <c r="L505" s="508"/>
      <c r="M505" s="505" t="str">
        <f>IF(Tabla1[[#This Row],[Descripción]]="","",_xlfn.XLOOKUP(Tabla1[[#This Row],[Descripción]],Tabla10[Descripción],Tabla10[Unidad de Medida],"",0))</f>
        <v/>
      </c>
      <c r="N505" s="295"/>
      <c r="O505" s="506" t="str">
        <f>IF(Tabla1[[#This Row],[Descripción]]="","",_xlfn.XLOOKUP(Tabla1[[#This Row],[Descripción]],Tabla10[Descripción],Tabla10[Precio Unitario],0))</f>
        <v/>
      </c>
      <c r="P505" s="506" t="str">
        <f>IF(Tabla1[[#This Row],[Cantidad de Insumos]]="","",Tabla1[[#This Row],[Precio Unitario]]*Tabla1[[#This Row],[Cantidad de Insumos]])</f>
        <v/>
      </c>
      <c r="Q505" s="506" t="str">
        <f>IF(Tabla1[[#This Row],[Descripción]]="","",_xlfn.XLOOKUP(Tabla1[[#This Row],[Descripción]],Tabla10[Descripción],Tabla10[CODIGO PRESUPUESTARIO],0))</f>
        <v/>
      </c>
      <c r="R505" s="507"/>
    </row>
    <row r="506" spans="2:18" x14ac:dyDescent="0.3">
      <c r="B506" s="190" t="str">
        <f>IF('Formulario PPGR3'!$G506="","",CONCATENATE('Formulario PPGR3'!$C506,".",'Formulario PPGR3'!$D506,".",'Formulario PPGR3'!$E506,".",'Formulario PPGR3'!$F506))</f>
        <v/>
      </c>
      <c r="C506" s="190" t="str">
        <f>IF('Formulario PPGR3'!$G506="","",'Formulario PPGR1'!#REF!)</f>
        <v/>
      </c>
      <c r="D506" s="190" t="str">
        <f>IF('Formulario PPGR3'!$G506="","",'Formulario PPGR1'!#REF!)</f>
        <v/>
      </c>
      <c r="E506" s="190" t="str">
        <f>IF('Formulario PPGR3'!$G506="","",'Formulario PPGR1'!#REF!)</f>
        <v/>
      </c>
      <c r="F506" s="190" t="str">
        <f>IF('Formulario PPGR3'!$G506="","",'Formulario PPGR1'!#REF!)</f>
        <v/>
      </c>
      <c r="G506" s="241"/>
      <c r="H506" s="503" t="str">
        <f>IF(Tabla1[[#This Row],[Código_Actividad]]="","",_xlfn.XLOOKUP(Tabla1[[#This Row],[Código_Actividad]],Tabla2[Código],Tabla2[Actividades Programables Presupuestables],"",0))</f>
        <v/>
      </c>
      <c r="I506" s="504" t="str">
        <f>IFERROR(VLOOKUP('Formulario PPGR3'!$G506,'Formulario PPGR2'!$H$9:$V$269,15,FALSE),"")</f>
        <v/>
      </c>
      <c r="J506" s="509"/>
      <c r="K506" s="507" t="str">
        <f>IF(Tabla1[[#This Row],[Insumos]]="","",_xlfn.XLOOKUP(Tabla1[[#This Row],[Insumos]],Tabla10[Insumo],Tabla10[InsumoAbrev],"",0))</f>
        <v/>
      </c>
      <c r="L506" s="508"/>
      <c r="M506" s="505" t="str">
        <f>IF(Tabla1[[#This Row],[Descripción]]="","",_xlfn.XLOOKUP(Tabla1[[#This Row],[Descripción]],Tabla10[Descripción],Tabla10[Unidad de Medida],"",0))</f>
        <v/>
      </c>
      <c r="N506" s="295"/>
      <c r="O506" s="506" t="str">
        <f>IF(Tabla1[[#This Row],[Descripción]]="","",_xlfn.XLOOKUP(Tabla1[[#This Row],[Descripción]],Tabla10[Descripción],Tabla10[Precio Unitario],0))</f>
        <v/>
      </c>
      <c r="P506" s="506" t="str">
        <f>IF(Tabla1[[#This Row],[Cantidad de Insumos]]="","",Tabla1[[#This Row],[Precio Unitario]]*Tabla1[[#This Row],[Cantidad de Insumos]])</f>
        <v/>
      </c>
      <c r="Q506" s="506" t="str">
        <f>IF(Tabla1[[#This Row],[Descripción]]="","",_xlfn.XLOOKUP(Tabla1[[#This Row],[Descripción]],Tabla10[Descripción],Tabla10[CODIGO PRESUPUESTARIO],0))</f>
        <v/>
      </c>
      <c r="R506" s="507"/>
    </row>
    <row r="507" spans="2:18" x14ac:dyDescent="0.3">
      <c r="B507" s="190" t="str">
        <f>IF('Formulario PPGR3'!$G507="","",CONCATENATE('Formulario PPGR3'!$C507,".",'Formulario PPGR3'!$D507,".",'Formulario PPGR3'!$E507,".",'Formulario PPGR3'!$F507))</f>
        <v/>
      </c>
      <c r="C507" s="190" t="str">
        <f>IF('Formulario PPGR3'!$G507="","",'Formulario PPGR1'!#REF!)</f>
        <v/>
      </c>
      <c r="D507" s="190" t="str">
        <f>IF('Formulario PPGR3'!$G507="","",'Formulario PPGR1'!#REF!)</f>
        <v/>
      </c>
      <c r="E507" s="190" t="str">
        <f>IF('Formulario PPGR3'!$G507="","",'Formulario PPGR1'!#REF!)</f>
        <v/>
      </c>
      <c r="F507" s="190" t="str">
        <f>IF('Formulario PPGR3'!$G507="","",'Formulario PPGR1'!#REF!)</f>
        <v/>
      </c>
      <c r="G507" s="241"/>
      <c r="H507" s="503" t="str">
        <f>IF(Tabla1[[#This Row],[Código_Actividad]]="","",_xlfn.XLOOKUP(Tabla1[[#This Row],[Código_Actividad]],Tabla2[Código],Tabla2[Actividades Programables Presupuestables],"",0))</f>
        <v/>
      </c>
      <c r="I507" s="504" t="str">
        <f>IFERROR(VLOOKUP('Formulario PPGR3'!$G507,'Formulario PPGR2'!$H$9:$V$269,15,FALSE),"")</f>
        <v/>
      </c>
      <c r="J507" s="509"/>
      <c r="K507" s="507" t="str">
        <f>IF(Tabla1[[#This Row],[Insumos]]="","",_xlfn.XLOOKUP(Tabla1[[#This Row],[Insumos]],Tabla10[Insumo],Tabla10[InsumoAbrev],"",0))</f>
        <v/>
      </c>
      <c r="L507" s="508"/>
      <c r="M507" s="505" t="str">
        <f>IF(Tabla1[[#This Row],[Descripción]]="","",_xlfn.XLOOKUP(Tabla1[[#This Row],[Descripción]],Tabla10[Descripción],Tabla10[Unidad de Medida],"",0))</f>
        <v/>
      </c>
      <c r="N507" s="295"/>
      <c r="O507" s="506" t="str">
        <f>IF(Tabla1[[#This Row],[Descripción]]="","",_xlfn.XLOOKUP(Tabla1[[#This Row],[Descripción]],Tabla10[Descripción],Tabla10[Precio Unitario],0))</f>
        <v/>
      </c>
      <c r="P507" s="506" t="str">
        <f>IF(Tabla1[[#This Row],[Cantidad de Insumos]]="","",Tabla1[[#This Row],[Precio Unitario]]*Tabla1[[#This Row],[Cantidad de Insumos]])</f>
        <v/>
      </c>
      <c r="Q507" s="506" t="str">
        <f>IF(Tabla1[[#This Row],[Descripción]]="","",_xlfn.XLOOKUP(Tabla1[[#This Row],[Descripción]],Tabla10[Descripción],Tabla10[CODIGO PRESUPUESTARIO],0))</f>
        <v/>
      </c>
      <c r="R507" s="507"/>
    </row>
    <row r="508" spans="2:18" x14ac:dyDescent="0.3">
      <c r="B508" s="190" t="str">
        <f>IF('Formulario PPGR3'!$G508="","",CONCATENATE('Formulario PPGR3'!$C508,".",'Formulario PPGR3'!$D508,".",'Formulario PPGR3'!$E508,".",'Formulario PPGR3'!$F508))</f>
        <v/>
      </c>
      <c r="C508" s="190" t="str">
        <f>IF('Formulario PPGR3'!$G508="","",'Formulario PPGR1'!#REF!)</f>
        <v/>
      </c>
      <c r="D508" s="190" t="str">
        <f>IF('Formulario PPGR3'!$G508="","",'Formulario PPGR1'!#REF!)</f>
        <v/>
      </c>
      <c r="E508" s="190" t="str">
        <f>IF('Formulario PPGR3'!$G508="","",'Formulario PPGR1'!#REF!)</f>
        <v/>
      </c>
      <c r="F508" s="190" t="str">
        <f>IF('Formulario PPGR3'!$G508="","",'Formulario PPGR1'!#REF!)</f>
        <v/>
      </c>
      <c r="G508" s="241"/>
      <c r="H508" s="503" t="str">
        <f>IF(Tabla1[[#This Row],[Código_Actividad]]="","",_xlfn.XLOOKUP(Tabla1[[#This Row],[Código_Actividad]],Tabla2[Código],Tabla2[Actividades Programables Presupuestables],"",0))</f>
        <v/>
      </c>
      <c r="I508" s="504" t="str">
        <f>IFERROR(VLOOKUP('Formulario PPGR3'!$G508,'Formulario PPGR2'!$H$9:$V$269,15,FALSE),"")</f>
        <v/>
      </c>
      <c r="J508" s="509"/>
      <c r="K508" s="507" t="str">
        <f>IF(Tabla1[[#This Row],[Insumos]]="","",_xlfn.XLOOKUP(Tabla1[[#This Row],[Insumos]],Tabla10[Insumo],Tabla10[InsumoAbrev],"",0))</f>
        <v/>
      </c>
      <c r="L508" s="508"/>
      <c r="M508" s="505" t="str">
        <f>IF(Tabla1[[#This Row],[Descripción]]="","",_xlfn.XLOOKUP(Tabla1[[#This Row],[Descripción]],Tabla10[Descripción],Tabla10[Unidad de Medida],"",0))</f>
        <v/>
      </c>
      <c r="N508" s="295"/>
      <c r="O508" s="506" t="str">
        <f>IF(Tabla1[[#This Row],[Descripción]]="","",_xlfn.XLOOKUP(Tabla1[[#This Row],[Descripción]],Tabla10[Descripción],Tabla10[Precio Unitario],0))</f>
        <v/>
      </c>
      <c r="P508" s="506" t="str">
        <f>IF(Tabla1[[#This Row],[Cantidad de Insumos]]="","",Tabla1[[#This Row],[Precio Unitario]]*Tabla1[[#This Row],[Cantidad de Insumos]])</f>
        <v/>
      </c>
      <c r="Q508" s="506" t="str">
        <f>IF(Tabla1[[#This Row],[Descripción]]="","",_xlfn.XLOOKUP(Tabla1[[#This Row],[Descripción]],Tabla10[Descripción],Tabla10[CODIGO PRESUPUESTARIO],0))</f>
        <v/>
      </c>
      <c r="R508" s="507"/>
    </row>
    <row r="509" spans="2:18" x14ac:dyDescent="0.3">
      <c r="B509" s="190" t="str">
        <f>IF('Formulario PPGR3'!$G509="","",CONCATENATE('Formulario PPGR3'!$C509,".",'Formulario PPGR3'!$D509,".",'Formulario PPGR3'!$E509,".",'Formulario PPGR3'!$F509))</f>
        <v/>
      </c>
      <c r="C509" s="190" t="str">
        <f>IF('Formulario PPGR3'!$G509="","",'Formulario PPGR1'!#REF!)</f>
        <v/>
      </c>
      <c r="D509" s="190" t="str">
        <f>IF('Formulario PPGR3'!$G509="","",'Formulario PPGR1'!#REF!)</f>
        <v/>
      </c>
      <c r="E509" s="190" t="str">
        <f>IF('Formulario PPGR3'!$G509="","",'Formulario PPGR1'!#REF!)</f>
        <v/>
      </c>
      <c r="F509" s="190" t="str">
        <f>IF('Formulario PPGR3'!$G509="","",'Formulario PPGR1'!#REF!)</f>
        <v/>
      </c>
      <c r="G509" s="241"/>
      <c r="H509" s="503" t="str">
        <f>IF(Tabla1[[#This Row],[Código_Actividad]]="","",_xlfn.XLOOKUP(Tabla1[[#This Row],[Código_Actividad]],Tabla2[Código],Tabla2[Actividades Programables Presupuestables],"",0))</f>
        <v/>
      </c>
      <c r="I509" s="504" t="str">
        <f>IFERROR(VLOOKUP('Formulario PPGR3'!$G509,'Formulario PPGR2'!$H$9:$V$269,15,FALSE),"")</f>
        <v/>
      </c>
      <c r="J509" s="509"/>
      <c r="K509" s="507" t="str">
        <f>IF(Tabla1[[#This Row],[Insumos]]="","",_xlfn.XLOOKUP(Tabla1[[#This Row],[Insumos]],Tabla10[Insumo],Tabla10[InsumoAbrev],"",0))</f>
        <v/>
      </c>
      <c r="L509" s="508"/>
      <c r="M509" s="505" t="str">
        <f>IF(Tabla1[[#This Row],[Descripción]]="","",_xlfn.XLOOKUP(Tabla1[[#This Row],[Descripción]],Tabla10[Descripción],Tabla10[Unidad de Medida],"",0))</f>
        <v/>
      </c>
      <c r="N509" s="295"/>
      <c r="O509" s="506" t="str">
        <f>IF(Tabla1[[#This Row],[Descripción]]="","",_xlfn.XLOOKUP(Tabla1[[#This Row],[Descripción]],Tabla10[Descripción],Tabla10[Precio Unitario],0))</f>
        <v/>
      </c>
      <c r="P509" s="506" t="str">
        <f>IF(Tabla1[[#This Row],[Cantidad de Insumos]]="","",Tabla1[[#This Row],[Precio Unitario]]*Tabla1[[#This Row],[Cantidad de Insumos]])</f>
        <v/>
      </c>
      <c r="Q509" s="506" t="str">
        <f>IF(Tabla1[[#This Row],[Descripción]]="","",_xlfn.XLOOKUP(Tabla1[[#This Row],[Descripción]],Tabla10[Descripción],Tabla10[CODIGO PRESUPUESTARIO],0))</f>
        <v/>
      </c>
      <c r="R509" s="507"/>
    </row>
    <row r="510" spans="2:18" x14ac:dyDescent="0.3">
      <c r="B510" s="190" t="str">
        <f>IF('Formulario PPGR3'!$G510="","",CONCATENATE('Formulario PPGR3'!$C510,".",'Formulario PPGR3'!$D510,".",'Formulario PPGR3'!$E510,".",'Formulario PPGR3'!$F510))</f>
        <v/>
      </c>
      <c r="C510" s="190" t="str">
        <f>IF('Formulario PPGR3'!$G510="","",'Formulario PPGR1'!#REF!)</f>
        <v/>
      </c>
      <c r="D510" s="190" t="str">
        <f>IF('Formulario PPGR3'!$G510="","",'Formulario PPGR1'!#REF!)</f>
        <v/>
      </c>
      <c r="E510" s="190" t="str">
        <f>IF('Formulario PPGR3'!$G510="","",'Formulario PPGR1'!#REF!)</f>
        <v/>
      </c>
      <c r="F510" s="190" t="str">
        <f>IF('Formulario PPGR3'!$G510="","",'Formulario PPGR1'!#REF!)</f>
        <v/>
      </c>
      <c r="G510" s="241"/>
      <c r="H510" s="503" t="str">
        <f>IF(Tabla1[[#This Row],[Código_Actividad]]="","",_xlfn.XLOOKUP(Tabla1[[#This Row],[Código_Actividad]],Tabla2[Código],Tabla2[Actividades Programables Presupuestables],"",0))</f>
        <v/>
      </c>
      <c r="I510" s="504" t="str">
        <f>IFERROR(VLOOKUP('Formulario PPGR3'!$G510,'Formulario PPGR2'!$H$9:$V$269,15,FALSE),"")</f>
        <v/>
      </c>
      <c r="J510" s="509"/>
      <c r="K510" s="507" t="str">
        <f>IF(Tabla1[[#This Row],[Insumos]]="","",_xlfn.XLOOKUP(Tabla1[[#This Row],[Insumos]],Tabla10[Insumo],Tabla10[InsumoAbrev],"",0))</f>
        <v/>
      </c>
      <c r="L510" s="508"/>
      <c r="M510" s="505" t="str">
        <f>IF(Tabla1[[#This Row],[Descripción]]="","",_xlfn.XLOOKUP(Tabla1[[#This Row],[Descripción]],Tabla10[Descripción],Tabla10[Unidad de Medida],"",0))</f>
        <v/>
      </c>
      <c r="N510" s="295"/>
      <c r="O510" s="506" t="str">
        <f>IF(Tabla1[[#This Row],[Descripción]]="","",_xlfn.XLOOKUP(Tabla1[[#This Row],[Descripción]],Tabla10[Descripción],Tabla10[Precio Unitario],0))</f>
        <v/>
      </c>
      <c r="P510" s="506" t="str">
        <f>IF(Tabla1[[#This Row],[Cantidad de Insumos]]="","",Tabla1[[#This Row],[Precio Unitario]]*Tabla1[[#This Row],[Cantidad de Insumos]])</f>
        <v/>
      </c>
      <c r="Q510" s="506" t="str">
        <f>IF(Tabla1[[#This Row],[Descripción]]="","",_xlfn.XLOOKUP(Tabla1[[#This Row],[Descripción]],Tabla10[Descripción],Tabla10[CODIGO PRESUPUESTARIO],0))</f>
        <v/>
      </c>
      <c r="R510" s="507"/>
    </row>
    <row r="511" spans="2:18" x14ac:dyDescent="0.3">
      <c r="B511" s="190" t="str">
        <f>IF('Formulario PPGR3'!$G511="","",CONCATENATE('Formulario PPGR3'!$C511,".",'Formulario PPGR3'!$D511,".",'Formulario PPGR3'!$E511,".",'Formulario PPGR3'!$F511))</f>
        <v/>
      </c>
      <c r="C511" s="190" t="str">
        <f>IF('Formulario PPGR3'!$G511="","",'Formulario PPGR1'!#REF!)</f>
        <v/>
      </c>
      <c r="D511" s="190" t="str">
        <f>IF('Formulario PPGR3'!$G511="","",'Formulario PPGR1'!#REF!)</f>
        <v/>
      </c>
      <c r="E511" s="190" t="str">
        <f>IF('Formulario PPGR3'!$G511="","",'Formulario PPGR1'!#REF!)</f>
        <v/>
      </c>
      <c r="F511" s="190" t="str">
        <f>IF('Formulario PPGR3'!$G511="","",'Formulario PPGR1'!#REF!)</f>
        <v/>
      </c>
      <c r="G511" s="241"/>
      <c r="H511" s="503" t="str">
        <f>IF(Tabla1[[#This Row],[Código_Actividad]]="","",_xlfn.XLOOKUP(Tabla1[[#This Row],[Código_Actividad]],Tabla2[Código],Tabla2[Actividades Programables Presupuestables],"",0))</f>
        <v/>
      </c>
      <c r="I511" s="504" t="str">
        <f>IFERROR(VLOOKUP('Formulario PPGR3'!$G511,'Formulario PPGR2'!$H$9:$V$269,15,FALSE),"")</f>
        <v/>
      </c>
      <c r="J511" s="509"/>
      <c r="K511" s="507" t="str">
        <f>IF(Tabla1[[#This Row],[Insumos]]="","",_xlfn.XLOOKUP(Tabla1[[#This Row],[Insumos]],Tabla10[Insumo],Tabla10[InsumoAbrev],"",0))</f>
        <v/>
      </c>
      <c r="L511" s="508"/>
      <c r="M511" s="505" t="str">
        <f>IF(Tabla1[[#This Row],[Descripción]]="","",_xlfn.XLOOKUP(Tabla1[[#This Row],[Descripción]],Tabla10[Descripción],Tabla10[Unidad de Medida],"",0))</f>
        <v/>
      </c>
      <c r="N511" s="295"/>
      <c r="O511" s="506" t="str">
        <f>IF(Tabla1[[#This Row],[Descripción]]="","",_xlfn.XLOOKUP(Tabla1[[#This Row],[Descripción]],Tabla10[Descripción],Tabla10[Precio Unitario],0))</f>
        <v/>
      </c>
      <c r="P511" s="506" t="str">
        <f>IF(Tabla1[[#This Row],[Cantidad de Insumos]]="","",Tabla1[[#This Row],[Precio Unitario]]*Tabla1[[#This Row],[Cantidad de Insumos]])</f>
        <v/>
      </c>
      <c r="Q511" s="506" t="str">
        <f>IF(Tabla1[[#This Row],[Descripción]]="","",_xlfn.XLOOKUP(Tabla1[[#This Row],[Descripción]],Tabla10[Descripción],Tabla10[CODIGO PRESUPUESTARIO],0))</f>
        <v/>
      </c>
      <c r="R511" s="507"/>
    </row>
    <row r="512" spans="2:18" x14ac:dyDescent="0.3">
      <c r="B512" s="190" t="str">
        <f>IF('Formulario PPGR3'!$G512="","",CONCATENATE('Formulario PPGR3'!$C512,".",'Formulario PPGR3'!$D512,".",'Formulario PPGR3'!$E512,".",'Formulario PPGR3'!$F512))</f>
        <v/>
      </c>
      <c r="C512" s="190" t="str">
        <f>IF('Formulario PPGR3'!$G512="","",'Formulario PPGR1'!#REF!)</f>
        <v/>
      </c>
      <c r="D512" s="190" t="str">
        <f>IF('Formulario PPGR3'!$G512="","",'Formulario PPGR1'!#REF!)</f>
        <v/>
      </c>
      <c r="E512" s="190" t="str">
        <f>IF('Formulario PPGR3'!$G512="","",'Formulario PPGR1'!#REF!)</f>
        <v/>
      </c>
      <c r="F512" s="190" t="str">
        <f>IF('Formulario PPGR3'!$G512="","",'Formulario PPGR1'!#REF!)</f>
        <v/>
      </c>
      <c r="G512" s="241"/>
      <c r="H512" s="503" t="str">
        <f>IF(Tabla1[[#This Row],[Código_Actividad]]="","",_xlfn.XLOOKUP(Tabla1[[#This Row],[Código_Actividad]],Tabla2[Código],Tabla2[Actividades Programables Presupuestables],"",0))</f>
        <v/>
      </c>
      <c r="I512" s="504" t="str">
        <f>IFERROR(VLOOKUP('Formulario PPGR3'!$G512,'Formulario PPGR2'!$H$9:$V$269,15,FALSE),"")</f>
        <v/>
      </c>
      <c r="J512" s="509"/>
      <c r="K512" s="507" t="str">
        <f>IF(Tabla1[[#This Row],[Insumos]]="","",_xlfn.XLOOKUP(Tabla1[[#This Row],[Insumos]],Tabla10[Insumo],Tabla10[InsumoAbrev],"",0))</f>
        <v/>
      </c>
      <c r="L512" s="508"/>
      <c r="M512" s="505" t="str">
        <f>IF(Tabla1[[#This Row],[Descripción]]="","",_xlfn.XLOOKUP(Tabla1[[#This Row],[Descripción]],Tabla10[Descripción],Tabla10[Unidad de Medida],"",0))</f>
        <v/>
      </c>
      <c r="N512" s="295"/>
      <c r="O512" s="506" t="str">
        <f>IF(Tabla1[[#This Row],[Descripción]]="","",_xlfn.XLOOKUP(Tabla1[[#This Row],[Descripción]],Tabla10[Descripción],Tabla10[Precio Unitario],0))</f>
        <v/>
      </c>
      <c r="P512" s="506" t="str">
        <f>IF(Tabla1[[#This Row],[Cantidad de Insumos]]="","",Tabla1[[#This Row],[Precio Unitario]]*Tabla1[[#This Row],[Cantidad de Insumos]])</f>
        <v/>
      </c>
      <c r="Q512" s="506" t="str">
        <f>IF(Tabla1[[#This Row],[Descripción]]="","",_xlfn.XLOOKUP(Tabla1[[#This Row],[Descripción]],Tabla10[Descripción],Tabla10[CODIGO PRESUPUESTARIO],0))</f>
        <v/>
      </c>
      <c r="R512" s="507"/>
    </row>
    <row r="513" spans="2:18" x14ac:dyDescent="0.3">
      <c r="B513" s="190" t="str">
        <f>IF('Formulario PPGR3'!$G513="","",CONCATENATE('Formulario PPGR3'!$C513,".",'Formulario PPGR3'!$D513,".",'Formulario PPGR3'!$E513,".",'Formulario PPGR3'!$F513))</f>
        <v/>
      </c>
      <c r="C513" s="190" t="str">
        <f>IF('Formulario PPGR3'!$G513="","",'Formulario PPGR1'!#REF!)</f>
        <v/>
      </c>
      <c r="D513" s="190" t="str">
        <f>IF('Formulario PPGR3'!$G513="","",'Formulario PPGR1'!#REF!)</f>
        <v/>
      </c>
      <c r="E513" s="190" t="str">
        <f>IF('Formulario PPGR3'!$G513="","",'Formulario PPGR1'!#REF!)</f>
        <v/>
      </c>
      <c r="F513" s="190" t="str">
        <f>IF('Formulario PPGR3'!$G513="","",'Formulario PPGR1'!#REF!)</f>
        <v/>
      </c>
      <c r="G513" s="241"/>
      <c r="H513" s="503" t="str">
        <f>IF(Tabla1[[#This Row],[Código_Actividad]]="","",_xlfn.XLOOKUP(Tabla1[[#This Row],[Código_Actividad]],Tabla2[Código],Tabla2[Actividades Programables Presupuestables],"",0))</f>
        <v/>
      </c>
      <c r="I513" s="504" t="str">
        <f>IFERROR(VLOOKUP('Formulario PPGR3'!$G513,'Formulario PPGR2'!$H$9:$V$269,15,FALSE),"")</f>
        <v/>
      </c>
      <c r="J513" s="509"/>
      <c r="K513" s="507" t="str">
        <f>IF(Tabla1[[#This Row],[Insumos]]="","",_xlfn.XLOOKUP(Tabla1[[#This Row],[Insumos]],Tabla10[Insumo],Tabla10[InsumoAbrev],"",0))</f>
        <v/>
      </c>
      <c r="L513" s="508"/>
      <c r="M513" s="505" t="str">
        <f>IF(Tabla1[[#This Row],[Descripción]]="","",_xlfn.XLOOKUP(Tabla1[[#This Row],[Descripción]],Tabla10[Descripción],Tabla10[Unidad de Medida],"",0))</f>
        <v/>
      </c>
      <c r="N513" s="295"/>
      <c r="O513" s="506" t="str">
        <f>IF(Tabla1[[#This Row],[Descripción]]="","",_xlfn.XLOOKUP(Tabla1[[#This Row],[Descripción]],Tabla10[Descripción],Tabla10[Precio Unitario],0))</f>
        <v/>
      </c>
      <c r="P513" s="506" t="str">
        <f>IF(Tabla1[[#This Row],[Cantidad de Insumos]]="","",Tabla1[[#This Row],[Precio Unitario]]*Tabla1[[#This Row],[Cantidad de Insumos]])</f>
        <v/>
      </c>
      <c r="Q513" s="506" t="str">
        <f>IF(Tabla1[[#This Row],[Descripción]]="","",_xlfn.XLOOKUP(Tabla1[[#This Row],[Descripción]],Tabla10[Descripción],Tabla10[CODIGO PRESUPUESTARIO],0))</f>
        <v/>
      </c>
      <c r="R513" s="507"/>
    </row>
    <row r="514" spans="2:18" x14ac:dyDescent="0.3">
      <c r="B514" s="190" t="str">
        <f>IF('Formulario PPGR3'!$G514="","",CONCATENATE('Formulario PPGR3'!$C514,".",'Formulario PPGR3'!$D514,".",'Formulario PPGR3'!$E514,".",'Formulario PPGR3'!$F514))</f>
        <v/>
      </c>
      <c r="C514" s="190" t="str">
        <f>IF('Formulario PPGR3'!$G514="","",'Formulario PPGR1'!#REF!)</f>
        <v/>
      </c>
      <c r="D514" s="190" t="str">
        <f>IF('Formulario PPGR3'!$G514="","",'Formulario PPGR1'!#REF!)</f>
        <v/>
      </c>
      <c r="E514" s="190" t="str">
        <f>IF('Formulario PPGR3'!$G514="","",'Formulario PPGR1'!#REF!)</f>
        <v/>
      </c>
      <c r="F514" s="190" t="str">
        <f>IF('Formulario PPGR3'!$G514="","",'Formulario PPGR1'!#REF!)</f>
        <v/>
      </c>
      <c r="G514" s="241"/>
      <c r="H514" s="503" t="str">
        <f>IF(Tabla1[[#This Row],[Código_Actividad]]="","",_xlfn.XLOOKUP(Tabla1[[#This Row],[Código_Actividad]],Tabla2[Código],Tabla2[Actividades Programables Presupuestables],"",0))</f>
        <v/>
      </c>
      <c r="I514" s="504" t="str">
        <f>IFERROR(VLOOKUP('Formulario PPGR3'!$G514,'Formulario PPGR2'!$H$9:$V$269,15,FALSE),"")</f>
        <v/>
      </c>
      <c r="J514" s="509"/>
      <c r="K514" s="507" t="str">
        <f>IF(Tabla1[[#This Row],[Insumos]]="","",_xlfn.XLOOKUP(Tabla1[[#This Row],[Insumos]],Tabla10[Insumo],Tabla10[InsumoAbrev],"",0))</f>
        <v/>
      </c>
      <c r="L514" s="508"/>
      <c r="M514" s="505" t="str">
        <f>IF(Tabla1[[#This Row],[Descripción]]="","",_xlfn.XLOOKUP(Tabla1[[#This Row],[Descripción]],Tabla10[Descripción],Tabla10[Unidad de Medida],"",0))</f>
        <v/>
      </c>
      <c r="N514" s="295"/>
      <c r="O514" s="506" t="str">
        <f>IF(Tabla1[[#This Row],[Descripción]]="","",_xlfn.XLOOKUP(Tabla1[[#This Row],[Descripción]],Tabla10[Descripción],Tabla10[Precio Unitario],0))</f>
        <v/>
      </c>
      <c r="P514" s="506" t="str">
        <f>IF(Tabla1[[#This Row],[Cantidad de Insumos]]="","",Tabla1[[#This Row],[Precio Unitario]]*Tabla1[[#This Row],[Cantidad de Insumos]])</f>
        <v/>
      </c>
      <c r="Q514" s="506" t="str">
        <f>IF(Tabla1[[#This Row],[Descripción]]="","",_xlfn.XLOOKUP(Tabla1[[#This Row],[Descripción]],Tabla10[Descripción],Tabla10[CODIGO PRESUPUESTARIO],0))</f>
        <v/>
      </c>
      <c r="R514" s="507"/>
    </row>
    <row r="515" spans="2:18" x14ac:dyDescent="0.3">
      <c r="B515" s="190" t="str">
        <f>IF('Formulario PPGR3'!$G515="","",CONCATENATE('Formulario PPGR3'!$C515,".",'Formulario PPGR3'!$D515,".",'Formulario PPGR3'!$E515,".",'Formulario PPGR3'!$F515))</f>
        <v/>
      </c>
      <c r="C515" s="190" t="str">
        <f>IF('Formulario PPGR3'!$G515="","",'Formulario PPGR1'!#REF!)</f>
        <v/>
      </c>
      <c r="D515" s="190" t="str">
        <f>IF('Formulario PPGR3'!$G515="","",'Formulario PPGR1'!#REF!)</f>
        <v/>
      </c>
      <c r="E515" s="190" t="str">
        <f>IF('Formulario PPGR3'!$G515="","",'Formulario PPGR1'!#REF!)</f>
        <v/>
      </c>
      <c r="F515" s="190" t="str">
        <f>IF('Formulario PPGR3'!$G515="","",'Formulario PPGR1'!#REF!)</f>
        <v/>
      </c>
      <c r="G515" s="241"/>
      <c r="H515" s="503" t="str">
        <f>IF(Tabla1[[#This Row],[Código_Actividad]]="","",_xlfn.XLOOKUP(Tabla1[[#This Row],[Código_Actividad]],Tabla2[Código],Tabla2[Actividades Programables Presupuestables],"",0))</f>
        <v/>
      </c>
      <c r="I515" s="504" t="str">
        <f>IFERROR(VLOOKUP('Formulario PPGR3'!$G515,'Formulario PPGR2'!$H$9:$V$269,15,FALSE),"")</f>
        <v/>
      </c>
      <c r="J515" s="509"/>
      <c r="K515" s="507" t="str">
        <f>IF(Tabla1[[#This Row],[Insumos]]="","",_xlfn.XLOOKUP(Tabla1[[#This Row],[Insumos]],Tabla10[Insumo],Tabla10[InsumoAbrev],"",0))</f>
        <v/>
      </c>
      <c r="L515" s="508"/>
      <c r="M515" s="505" t="str">
        <f>IF(Tabla1[[#This Row],[Descripción]]="","",_xlfn.XLOOKUP(Tabla1[[#This Row],[Descripción]],Tabla10[Descripción],Tabla10[Unidad de Medida],"",0))</f>
        <v/>
      </c>
      <c r="N515" s="295"/>
      <c r="O515" s="506" t="str">
        <f>IF(Tabla1[[#This Row],[Descripción]]="","",_xlfn.XLOOKUP(Tabla1[[#This Row],[Descripción]],Tabla10[Descripción],Tabla10[Precio Unitario],0))</f>
        <v/>
      </c>
      <c r="P515" s="506" t="str">
        <f>IF(Tabla1[[#This Row],[Cantidad de Insumos]]="","",Tabla1[[#This Row],[Precio Unitario]]*Tabla1[[#This Row],[Cantidad de Insumos]])</f>
        <v/>
      </c>
      <c r="Q515" s="506" t="str">
        <f>IF(Tabla1[[#This Row],[Descripción]]="","",_xlfn.XLOOKUP(Tabla1[[#This Row],[Descripción]],Tabla10[Descripción],Tabla10[CODIGO PRESUPUESTARIO],0))</f>
        <v/>
      </c>
      <c r="R515" s="507"/>
    </row>
    <row r="516" spans="2:18" x14ac:dyDescent="0.3">
      <c r="B516" s="190" t="str">
        <f>IF('Formulario PPGR3'!$G516="","",CONCATENATE('Formulario PPGR3'!$C516,".",'Formulario PPGR3'!$D516,".",'Formulario PPGR3'!$E516,".",'Formulario PPGR3'!$F516))</f>
        <v/>
      </c>
      <c r="C516" s="190" t="str">
        <f>IF('Formulario PPGR3'!$G516="","",'Formulario PPGR1'!#REF!)</f>
        <v/>
      </c>
      <c r="D516" s="190" t="str">
        <f>IF('Formulario PPGR3'!$G516="","",'Formulario PPGR1'!#REF!)</f>
        <v/>
      </c>
      <c r="E516" s="190" t="str">
        <f>IF('Formulario PPGR3'!$G516="","",'Formulario PPGR1'!#REF!)</f>
        <v/>
      </c>
      <c r="F516" s="190" t="str">
        <f>IF('Formulario PPGR3'!$G516="","",'Formulario PPGR1'!#REF!)</f>
        <v/>
      </c>
      <c r="G516" s="241"/>
      <c r="H516" s="503" t="str">
        <f>IF(Tabla1[[#This Row],[Código_Actividad]]="","",_xlfn.XLOOKUP(Tabla1[[#This Row],[Código_Actividad]],Tabla2[Código],Tabla2[Actividades Programables Presupuestables],"",0))</f>
        <v/>
      </c>
      <c r="I516" s="504" t="str">
        <f>IFERROR(VLOOKUP('Formulario PPGR3'!$G516,'Formulario PPGR2'!$H$9:$V$269,15,FALSE),"")</f>
        <v/>
      </c>
      <c r="J516" s="509"/>
      <c r="K516" s="507" t="str">
        <f>IF(Tabla1[[#This Row],[Insumos]]="","",_xlfn.XLOOKUP(Tabla1[[#This Row],[Insumos]],Tabla10[Insumo],Tabla10[InsumoAbrev],"",0))</f>
        <v/>
      </c>
      <c r="L516" s="508"/>
      <c r="M516" s="505" t="str">
        <f>IF(Tabla1[[#This Row],[Descripción]]="","",_xlfn.XLOOKUP(Tabla1[[#This Row],[Descripción]],Tabla10[Descripción],Tabla10[Unidad de Medida],"",0))</f>
        <v/>
      </c>
      <c r="N516" s="295"/>
      <c r="O516" s="506" t="str">
        <f>IF(Tabla1[[#This Row],[Descripción]]="","",_xlfn.XLOOKUP(Tabla1[[#This Row],[Descripción]],Tabla10[Descripción],Tabla10[Precio Unitario],0))</f>
        <v/>
      </c>
      <c r="P516" s="506" t="str">
        <f>IF(Tabla1[[#This Row],[Cantidad de Insumos]]="","",Tabla1[[#This Row],[Precio Unitario]]*Tabla1[[#This Row],[Cantidad de Insumos]])</f>
        <v/>
      </c>
      <c r="Q516" s="506" t="str">
        <f>IF(Tabla1[[#This Row],[Descripción]]="","",_xlfn.XLOOKUP(Tabla1[[#This Row],[Descripción]],Tabla10[Descripción],Tabla10[CODIGO PRESUPUESTARIO],0))</f>
        <v/>
      </c>
      <c r="R516" s="507"/>
    </row>
    <row r="517" spans="2:18" x14ac:dyDescent="0.3">
      <c r="B517" s="190" t="str">
        <f>IF('Formulario PPGR3'!$G517="","",CONCATENATE('Formulario PPGR3'!$C517,".",'Formulario PPGR3'!$D517,".",'Formulario PPGR3'!$E517,".",'Formulario PPGR3'!$F517))</f>
        <v/>
      </c>
      <c r="C517" s="190" t="str">
        <f>IF('Formulario PPGR3'!$G517="","",'Formulario PPGR1'!#REF!)</f>
        <v/>
      </c>
      <c r="D517" s="190" t="str">
        <f>IF('Formulario PPGR3'!$G517="","",'Formulario PPGR1'!#REF!)</f>
        <v/>
      </c>
      <c r="E517" s="190" t="str">
        <f>IF('Formulario PPGR3'!$G517="","",'Formulario PPGR1'!#REF!)</f>
        <v/>
      </c>
      <c r="F517" s="190" t="str">
        <f>IF('Formulario PPGR3'!$G517="","",'Formulario PPGR1'!#REF!)</f>
        <v/>
      </c>
      <c r="G517" s="241"/>
      <c r="H517" s="503" t="str">
        <f>IF(Tabla1[[#This Row],[Código_Actividad]]="","",_xlfn.XLOOKUP(Tabla1[[#This Row],[Código_Actividad]],Tabla2[Código],Tabla2[Actividades Programables Presupuestables],"",0))</f>
        <v/>
      </c>
      <c r="I517" s="504" t="str">
        <f>IFERROR(VLOOKUP('Formulario PPGR3'!$G517,'Formulario PPGR2'!$H$9:$V$269,15,FALSE),"")</f>
        <v/>
      </c>
      <c r="J517" s="509"/>
      <c r="K517" s="507" t="str">
        <f>IF(Tabla1[[#This Row],[Insumos]]="","",_xlfn.XLOOKUP(Tabla1[[#This Row],[Insumos]],Tabla10[Insumo],Tabla10[InsumoAbrev],"",0))</f>
        <v/>
      </c>
      <c r="L517" s="508"/>
      <c r="M517" s="505" t="str">
        <f>IF(Tabla1[[#This Row],[Descripción]]="","",_xlfn.XLOOKUP(Tabla1[[#This Row],[Descripción]],Tabla10[Descripción],Tabla10[Unidad de Medida],"",0))</f>
        <v/>
      </c>
      <c r="N517" s="295"/>
      <c r="O517" s="506" t="str">
        <f>IF(Tabla1[[#This Row],[Descripción]]="","",_xlfn.XLOOKUP(Tabla1[[#This Row],[Descripción]],Tabla10[Descripción],Tabla10[Precio Unitario],0))</f>
        <v/>
      </c>
      <c r="P517" s="506" t="str">
        <f>IF(Tabla1[[#This Row],[Cantidad de Insumos]]="","",Tabla1[[#This Row],[Precio Unitario]]*Tabla1[[#This Row],[Cantidad de Insumos]])</f>
        <v/>
      </c>
      <c r="Q517" s="506" t="str">
        <f>IF(Tabla1[[#This Row],[Descripción]]="","",_xlfn.XLOOKUP(Tabla1[[#This Row],[Descripción]],Tabla10[Descripción],Tabla10[CODIGO PRESUPUESTARIO],0))</f>
        <v/>
      </c>
      <c r="R517" s="507"/>
    </row>
    <row r="518" spans="2:18" x14ac:dyDescent="0.3">
      <c r="B518" s="190" t="str">
        <f>IF('Formulario PPGR3'!$G518="","",CONCATENATE('Formulario PPGR3'!$C518,".",'Formulario PPGR3'!$D518,".",'Formulario PPGR3'!$E518,".",'Formulario PPGR3'!$F518))</f>
        <v/>
      </c>
      <c r="C518" s="190" t="str">
        <f>IF('Formulario PPGR3'!$G518="","",'Formulario PPGR1'!#REF!)</f>
        <v/>
      </c>
      <c r="D518" s="190" t="str">
        <f>IF('Formulario PPGR3'!$G518="","",'Formulario PPGR1'!#REF!)</f>
        <v/>
      </c>
      <c r="E518" s="190" t="str">
        <f>IF('Formulario PPGR3'!$G518="","",'Formulario PPGR1'!#REF!)</f>
        <v/>
      </c>
      <c r="F518" s="190" t="str">
        <f>IF('Formulario PPGR3'!$G518="","",'Formulario PPGR1'!#REF!)</f>
        <v/>
      </c>
      <c r="G518" s="241"/>
      <c r="H518" s="503" t="str">
        <f>IF(Tabla1[[#This Row],[Código_Actividad]]="","",_xlfn.XLOOKUP(Tabla1[[#This Row],[Código_Actividad]],Tabla2[Código],Tabla2[Actividades Programables Presupuestables],"",0))</f>
        <v/>
      </c>
      <c r="I518" s="504" t="str">
        <f>IFERROR(VLOOKUP('Formulario PPGR3'!$G518,'Formulario PPGR2'!$H$9:$V$269,15,FALSE),"")</f>
        <v/>
      </c>
      <c r="J518" s="509"/>
      <c r="K518" s="507" t="str">
        <f>IF(Tabla1[[#This Row],[Insumos]]="","",_xlfn.XLOOKUP(Tabla1[[#This Row],[Insumos]],Tabla10[Insumo],Tabla10[InsumoAbrev],"",0))</f>
        <v/>
      </c>
      <c r="L518" s="508"/>
      <c r="M518" s="505" t="str">
        <f>IF(Tabla1[[#This Row],[Descripción]]="","",_xlfn.XLOOKUP(Tabla1[[#This Row],[Descripción]],Tabla10[Descripción],Tabla10[Unidad de Medida],"",0))</f>
        <v/>
      </c>
      <c r="N518" s="295"/>
      <c r="O518" s="506" t="str">
        <f>IF(Tabla1[[#This Row],[Descripción]]="","",_xlfn.XLOOKUP(Tabla1[[#This Row],[Descripción]],Tabla10[Descripción],Tabla10[Precio Unitario],0))</f>
        <v/>
      </c>
      <c r="P518" s="506" t="str">
        <f>IF(Tabla1[[#This Row],[Cantidad de Insumos]]="","",Tabla1[[#This Row],[Precio Unitario]]*Tabla1[[#This Row],[Cantidad de Insumos]])</f>
        <v/>
      </c>
      <c r="Q518" s="506" t="str">
        <f>IF(Tabla1[[#This Row],[Descripción]]="","",_xlfn.XLOOKUP(Tabla1[[#This Row],[Descripción]],Tabla10[Descripción],Tabla10[CODIGO PRESUPUESTARIO],0))</f>
        <v/>
      </c>
      <c r="R518" s="507"/>
    </row>
    <row r="519" spans="2:18" x14ac:dyDescent="0.3">
      <c r="B519" s="190" t="str">
        <f>IF('Formulario PPGR3'!$G519="","",CONCATENATE('Formulario PPGR3'!$C519,".",'Formulario PPGR3'!$D519,".",'Formulario PPGR3'!$E519,".",'Formulario PPGR3'!$F519))</f>
        <v/>
      </c>
      <c r="C519" s="190" t="str">
        <f>IF('Formulario PPGR3'!$G519="","",'Formulario PPGR1'!#REF!)</f>
        <v/>
      </c>
      <c r="D519" s="190" t="str">
        <f>IF('Formulario PPGR3'!$G519="","",'Formulario PPGR1'!#REF!)</f>
        <v/>
      </c>
      <c r="E519" s="190" t="str">
        <f>IF('Formulario PPGR3'!$G519="","",'Formulario PPGR1'!#REF!)</f>
        <v/>
      </c>
      <c r="F519" s="190" t="str">
        <f>IF('Formulario PPGR3'!$G519="","",'Formulario PPGR1'!#REF!)</f>
        <v/>
      </c>
      <c r="G519" s="241"/>
      <c r="H519" s="503" t="str">
        <f>IF(Tabla1[[#This Row],[Código_Actividad]]="","",_xlfn.XLOOKUP(Tabla1[[#This Row],[Código_Actividad]],Tabla2[Código],Tabla2[Actividades Programables Presupuestables],"",0))</f>
        <v/>
      </c>
      <c r="I519" s="504" t="str">
        <f>IFERROR(VLOOKUP('Formulario PPGR3'!$G519,'Formulario PPGR2'!$H$9:$V$269,15,FALSE),"")</f>
        <v/>
      </c>
      <c r="J519" s="509"/>
      <c r="K519" s="507" t="str">
        <f>IF(Tabla1[[#This Row],[Insumos]]="","",_xlfn.XLOOKUP(Tabla1[[#This Row],[Insumos]],Tabla10[Insumo],Tabla10[InsumoAbrev],"",0))</f>
        <v/>
      </c>
      <c r="L519" s="508"/>
      <c r="M519" s="505" t="str">
        <f>IF(Tabla1[[#This Row],[Descripción]]="","",_xlfn.XLOOKUP(Tabla1[[#This Row],[Descripción]],Tabla10[Descripción],Tabla10[Unidad de Medida],"",0))</f>
        <v/>
      </c>
      <c r="N519" s="295"/>
      <c r="O519" s="506" t="str">
        <f>IF(Tabla1[[#This Row],[Descripción]]="","",_xlfn.XLOOKUP(Tabla1[[#This Row],[Descripción]],Tabla10[Descripción],Tabla10[Precio Unitario],0))</f>
        <v/>
      </c>
      <c r="P519" s="506" t="str">
        <f>IF(Tabla1[[#This Row],[Cantidad de Insumos]]="","",Tabla1[[#This Row],[Precio Unitario]]*Tabla1[[#This Row],[Cantidad de Insumos]])</f>
        <v/>
      </c>
      <c r="Q519" s="506" t="str">
        <f>IF(Tabla1[[#This Row],[Descripción]]="","",_xlfn.XLOOKUP(Tabla1[[#This Row],[Descripción]],Tabla10[Descripción],Tabla10[CODIGO PRESUPUESTARIO],0))</f>
        <v/>
      </c>
      <c r="R519" s="507"/>
    </row>
    <row r="520" spans="2:18" x14ac:dyDescent="0.3">
      <c r="B520" s="190" t="str">
        <f>IF('Formulario PPGR3'!$G520="","",CONCATENATE('Formulario PPGR3'!$C520,".",'Formulario PPGR3'!$D520,".",'Formulario PPGR3'!$E520,".",'Formulario PPGR3'!$F520))</f>
        <v/>
      </c>
      <c r="C520" s="190" t="str">
        <f>IF('Formulario PPGR3'!$G520="","",'Formulario PPGR1'!#REF!)</f>
        <v/>
      </c>
      <c r="D520" s="190" t="str">
        <f>IF('Formulario PPGR3'!$G520="","",'Formulario PPGR1'!#REF!)</f>
        <v/>
      </c>
      <c r="E520" s="190" t="str">
        <f>IF('Formulario PPGR3'!$G520="","",'Formulario PPGR1'!#REF!)</f>
        <v/>
      </c>
      <c r="F520" s="190" t="str">
        <f>IF('Formulario PPGR3'!$G520="","",'Formulario PPGR1'!#REF!)</f>
        <v/>
      </c>
      <c r="G520" s="241"/>
      <c r="H520" s="503" t="str">
        <f>IF(Tabla1[[#This Row],[Código_Actividad]]="","",_xlfn.XLOOKUP(Tabla1[[#This Row],[Código_Actividad]],Tabla2[Código],Tabla2[Actividades Programables Presupuestables],"",0))</f>
        <v/>
      </c>
      <c r="I520" s="504" t="str">
        <f>IFERROR(VLOOKUP('Formulario PPGR3'!$G520,'Formulario PPGR2'!$H$9:$V$269,15,FALSE),"")</f>
        <v/>
      </c>
      <c r="J520" s="509"/>
      <c r="K520" s="507" t="str">
        <f>IF(Tabla1[[#This Row],[Insumos]]="","",_xlfn.XLOOKUP(Tabla1[[#This Row],[Insumos]],Tabla10[Insumo],Tabla10[InsumoAbrev],"",0))</f>
        <v/>
      </c>
      <c r="L520" s="508"/>
      <c r="M520" s="505" t="str">
        <f>IF(Tabla1[[#This Row],[Descripción]]="","",_xlfn.XLOOKUP(Tabla1[[#This Row],[Descripción]],Tabla10[Descripción],Tabla10[Unidad de Medida],"",0))</f>
        <v/>
      </c>
      <c r="N520" s="295"/>
      <c r="O520" s="506" t="str">
        <f>IF(Tabla1[[#This Row],[Descripción]]="","",_xlfn.XLOOKUP(Tabla1[[#This Row],[Descripción]],Tabla10[Descripción],Tabla10[Precio Unitario],0))</f>
        <v/>
      </c>
      <c r="P520" s="506" t="str">
        <f>IF(Tabla1[[#This Row],[Cantidad de Insumos]]="","",Tabla1[[#This Row],[Precio Unitario]]*Tabla1[[#This Row],[Cantidad de Insumos]])</f>
        <v/>
      </c>
      <c r="Q520" s="506" t="str">
        <f>IF(Tabla1[[#This Row],[Descripción]]="","",_xlfn.XLOOKUP(Tabla1[[#This Row],[Descripción]],Tabla10[Descripción],Tabla10[CODIGO PRESUPUESTARIO],0))</f>
        <v/>
      </c>
      <c r="R520" s="507"/>
    </row>
    <row r="521" spans="2:18" x14ac:dyDescent="0.3">
      <c r="B521" s="190" t="str">
        <f>IF('Formulario PPGR3'!$G521="","",CONCATENATE('Formulario PPGR3'!$C521,".",'Formulario PPGR3'!$D521,".",'Formulario PPGR3'!$E521,".",'Formulario PPGR3'!$F521))</f>
        <v/>
      </c>
      <c r="C521" s="190" t="str">
        <f>IF('Formulario PPGR3'!$G521="","",'Formulario PPGR1'!#REF!)</f>
        <v/>
      </c>
      <c r="D521" s="190" t="str">
        <f>IF('Formulario PPGR3'!$G521="","",'Formulario PPGR1'!#REF!)</f>
        <v/>
      </c>
      <c r="E521" s="190" t="str">
        <f>IF('Formulario PPGR3'!$G521="","",'Formulario PPGR1'!#REF!)</f>
        <v/>
      </c>
      <c r="F521" s="190" t="str">
        <f>IF('Formulario PPGR3'!$G521="","",'Formulario PPGR1'!#REF!)</f>
        <v/>
      </c>
      <c r="G521" s="241"/>
      <c r="H521" s="503" t="str">
        <f>IF(Tabla1[[#This Row],[Código_Actividad]]="","",_xlfn.XLOOKUP(Tabla1[[#This Row],[Código_Actividad]],Tabla2[Código],Tabla2[Actividades Programables Presupuestables],"",0))</f>
        <v/>
      </c>
      <c r="I521" s="504" t="str">
        <f>IFERROR(VLOOKUP('Formulario PPGR3'!$G521,'Formulario PPGR2'!$H$9:$V$269,15,FALSE),"")</f>
        <v/>
      </c>
      <c r="J521" s="509"/>
      <c r="K521" s="507" t="str">
        <f>IF(Tabla1[[#This Row],[Insumos]]="","",_xlfn.XLOOKUP(Tabla1[[#This Row],[Insumos]],Tabla10[Insumo],Tabla10[InsumoAbrev],"",0))</f>
        <v/>
      </c>
      <c r="L521" s="508"/>
      <c r="M521" s="505" t="str">
        <f>IF(Tabla1[[#This Row],[Descripción]]="","",_xlfn.XLOOKUP(Tabla1[[#This Row],[Descripción]],Tabla10[Descripción],Tabla10[Unidad de Medida],"",0))</f>
        <v/>
      </c>
      <c r="N521" s="295"/>
      <c r="O521" s="506" t="str">
        <f>IF(Tabla1[[#This Row],[Descripción]]="","",_xlfn.XLOOKUP(Tabla1[[#This Row],[Descripción]],Tabla10[Descripción],Tabla10[Precio Unitario],0))</f>
        <v/>
      </c>
      <c r="P521" s="506" t="str">
        <f>IF(Tabla1[[#This Row],[Cantidad de Insumos]]="","",Tabla1[[#This Row],[Precio Unitario]]*Tabla1[[#This Row],[Cantidad de Insumos]])</f>
        <v/>
      </c>
      <c r="Q521" s="506" t="str">
        <f>IF(Tabla1[[#This Row],[Descripción]]="","",_xlfn.XLOOKUP(Tabla1[[#This Row],[Descripción]],Tabla10[Descripción],Tabla10[CODIGO PRESUPUESTARIO],0))</f>
        <v/>
      </c>
      <c r="R521" s="507"/>
    </row>
    <row r="522" spans="2:18" x14ac:dyDescent="0.3">
      <c r="B522" s="190" t="str">
        <f>IF('Formulario PPGR3'!$G522="","",CONCATENATE('Formulario PPGR3'!$C522,".",'Formulario PPGR3'!$D522,".",'Formulario PPGR3'!$E522,".",'Formulario PPGR3'!$F522))</f>
        <v/>
      </c>
      <c r="C522" s="190" t="str">
        <f>IF('Formulario PPGR3'!$G522="","",'Formulario PPGR1'!#REF!)</f>
        <v/>
      </c>
      <c r="D522" s="190" t="str">
        <f>IF('Formulario PPGR3'!$G522="","",'Formulario PPGR1'!#REF!)</f>
        <v/>
      </c>
      <c r="E522" s="190" t="str">
        <f>IF('Formulario PPGR3'!$G522="","",'Formulario PPGR1'!#REF!)</f>
        <v/>
      </c>
      <c r="F522" s="190" t="str">
        <f>IF('Formulario PPGR3'!$G522="","",'Formulario PPGR1'!#REF!)</f>
        <v/>
      </c>
      <c r="G522" s="241"/>
      <c r="H522" s="503" t="str">
        <f>IF(Tabla1[[#This Row],[Código_Actividad]]="","",_xlfn.XLOOKUP(Tabla1[[#This Row],[Código_Actividad]],Tabla2[Código],Tabla2[Actividades Programables Presupuestables],"",0))</f>
        <v/>
      </c>
      <c r="I522" s="504" t="str">
        <f>IFERROR(VLOOKUP('Formulario PPGR3'!$G522,'Formulario PPGR2'!$H$9:$V$269,15,FALSE),"")</f>
        <v/>
      </c>
      <c r="J522" s="509"/>
      <c r="K522" s="507" t="str">
        <f>IF(Tabla1[[#This Row],[Insumos]]="","",_xlfn.XLOOKUP(Tabla1[[#This Row],[Insumos]],Tabla10[Insumo],Tabla10[InsumoAbrev],"",0))</f>
        <v/>
      </c>
      <c r="L522" s="508"/>
      <c r="M522" s="505" t="str">
        <f>IF(Tabla1[[#This Row],[Descripción]]="","",_xlfn.XLOOKUP(Tabla1[[#This Row],[Descripción]],Tabla10[Descripción],Tabla10[Unidad de Medida],"",0))</f>
        <v/>
      </c>
      <c r="N522" s="295"/>
      <c r="O522" s="506" t="str">
        <f>IF(Tabla1[[#This Row],[Descripción]]="","",_xlfn.XLOOKUP(Tabla1[[#This Row],[Descripción]],Tabla10[Descripción],Tabla10[Precio Unitario],0))</f>
        <v/>
      </c>
      <c r="P522" s="506" t="str">
        <f>IF(Tabla1[[#This Row],[Cantidad de Insumos]]="","",Tabla1[[#This Row],[Precio Unitario]]*Tabla1[[#This Row],[Cantidad de Insumos]])</f>
        <v/>
      </c>
      <c r="Q522" s="506" t="str">
        <f>IF(Tabla1[[#This Row],[Descripción]]="","",_xlfn.XLOOKUP(Tabla1[[#This Row],[Descripción]],Tabla10[Descripción],Tabla10[CODIGO PRESUPUESTARIO],0))</f>
        <v/>
      </c>
      <c r="R522" s="507"/>
    </row>
    <row r="523" spans="2:18" x14ac:dyDescent="0.3">
      <c r="B523" s="190" t="str">
        <f>IF('Formulario PPGR3'!$G523="","",CONCATENATE('Formulario PPGR3'!$C523,".",'Formulario PPGR3'!$D523,".",'Formulario PPGR3'!$E523,".",'Formulario PPGR3'!$F523))</f>
        <v/>
      </c>
      <c r="C523" s="190" t="str">
        <f>IF('Formulario PPGR3'!$G523="","",'Formulario PPGR1'!#REF!)</f>
        <v/>
      </c>
      <c r="D523" s="190" t="str">
        <f>IF('Formulario PPGR3'!$G523="","",'Formulario PPGR1'!#REF!)</f>
        <v/>
      </c>
      <c r="E523" s="190" t="str">
        <f>IF('Formulario PPGR3'!$G523="","",'Formulario PPGR1'!#REF!)</f>
        <v/>
      </c>
      <c r="F523" s="190" t="str">
        <f>IF('Formulario PPGR3'!$G523="","",'Formulario PPGR1'!#REF!)</f>
        <v/>
      </c>
      <c r="G523" s="241"/>
      <c r="H523" s="503" t="str">
        <f>IF(Tabla1[[#This Row],[Código_Actividad]]="","",_xlfn.XLOOKUP(Tabla1[[#This Row],[Código_Actividad]],Tabla2[Código],Tabla2[Actividades Programables Presupuestables],"",0))</f>
        <v/>
      </c>
      <c r="I523" s="504" t="str">
        <f>IFERROR(VLOOKUP('Formulario PPGR3'!$G523,'Formulario PPGR2'!$H$9:$V$269,15,FALSE),"")</f>
        <v/>
      </c>
      <c r="J523" s="509"/>
      <c r="K523" s="507" t="str">
        <f>IF(Tabla1[[#This Row],[Insumos]]="","",_xlfn.XLOOKUP(Tabla1[[#This Row],[Insumos]],Tabla10[Insumo],Tabla10[InsumoAbrev],"",0))</f>
        <v/>
      </c>
      <c r="L523" s="508"/>
      <c r="M523" s="505" t="str">
        <f>IF(Tabla1[[#This Row],[Descripción]]="","",_xlfn.XLOOKUP(Tabla1[[#This Row],[Descripción]],Tabla10[Descripción],Tabla10[Unidad de Medida],"",0))</f>
        <v/>
      </c>
      <c r="N523" s="295"/>
      <c r="O523" s="506" t="str">
        <f>IF(Tabla1[[#This Row],[Descripción]]="","",_xlfn.XLOOKUP(Tabla1[[#This Row],[Descripción]],Tabla10[Descripción],Tabla10[Precio Unitario],0))</f>
        <v/>
      </c>
      <c r="P523" s="506" t="str">
        <f>IF(Tabla1[[#This Row],[Cantidad de Insumos]]="","",Tabla1[[#This Row],[Precio Unitario]]*Tabla1[[#This Row],[Cantidad de Insumos]])</f>
        <v/>
      </c>
      <c r="Q523" s="506" t="str">
        <f>IF(Tabla1[[#This Row],[Descripción]]="","",_xlfn.XLOOKUP(Tabla1[[#This Row],[Descripción]],Tabla10[Descripción],Tabla10[CODIGO PRESUPUESTARIO],0))</f>
        <v/>
      </c>
      <c r="R523" s="507"/>
    </row>
    <row r="524" spans="2:18" x14ac:dyDescent="0.3">
      <c r="B524" s="190" t="str">
        <f>IF('Formulario PPGR3'!$G524="","",CONCATENATE('Formulario PPGR3'!$C524,".",'Formulario PPGR3'!$D524,".",'Formulario PPGR3'!$E524,".",'Formulario PPGR3'!$F524))</f>
        <v/>
      </c>
      <c r="C524" s="190" t="str">
        <f>IF('Formulario PPGR3'!$G524="","",'Formulario PPGR1'!#REF!)</f>
        <v/>
      </c>
      <c r="D524" s="190" t="str">
        <f>IF('Formulario PPGR3'!$G524="","",'Formulario PPGR1'!#REF!)</f>
        <v/>
      </c>
      <c r="E524" s="190" t="str">
        <f>IF('Formulario PPGR3'!$G524="","",'Formulario PPGR1'!#REF!)</f>
        <v/>
      </c>
      <c r="F524" s="190" t="str">
        <f>IF('Formulario PPGR3'!$G524="","",'Formulario PPGR1'!#REF!)</f>
        <v/>
      </c>
      <c r="G524" s="241"/>
      <c r="H524" s="503" t="str">
        <f>IF(Tabla1[[#This Row],[Código_Actividad]]="","",_xlfn.XLOOKUP(Tabla1[[#This Row],[Código_Actividad]],Tabla2[Código],Tabla2[Actividades Programables Presupuestables],"",0))</f>
        <v/>
      </c>
      <c r="I524" s="504" t="str">
        <f>IFERROR(VLOOKUP('Formulario PPGR3'!$G524,'Formulario PPGR2'!$H$9:$V$269,15,FALSE),"")</f>
        <v/>
      </c>
      <c r="J524" s="509"/>
      <c r="K524" s="507" t="str">
        <f>IF(Tabla1[[#This Row],[Insumos]]="","",_xlfn.XLOOKUP(Tabla1[[#This Row],[Insumos]],Tabla10[Insumo],Tabla10[InsumoAbrev],"",0))</f>
        <v/>
      </c>
      <c r="L524" s="508"/>
      <c r="M524" s="505" t="str">
        <f>IF(Tabla1[[#This Row],[Descripción]]="","",_xlfn.XLOOKUP(Tabla1[[#This Row],[Descripción]],Tabla10[Descripción],Tabla10[Unidad de Medida],"",0))</f>
        <v/>
      </c>
      <c r="N524" s="295"/>
      <c r="O524" s="506" t="str">
        <f>IF(Tabla1[[#This Row],[Descripción]]="","",_xlfn.XLOOKUP(Tabla1[[#This Row],[Descripción]],Tabla10[Descripción],Tabla10[Precio Unitario],0))</f>
        <v/>
      </c>
      <c r="P524" s="506" t="str">
        <f>IF(Tabla1[[#This Row],[Cantidad de Insumos]]="","",Tabla1[[#This Row],[Precio Unitario]]*Tabla1[[#This Row],[Cantidad de Insumos]])</f>
        <v/>
      </c>
      <c r="Q524" s="506" t="str">
        <f>IF(Tabla1[[#This Row],[Descripción]]="","",_xlfn.XLOOKUP(Tabla1[[#This Row],[Descripción]],Tabla10[Descripción],Tabla10[CODIGO PRESUPUESTARIO],0))</f>
        <v/>
      </c>
      <c r="R524" s="507"/>
    </row>
    <row r="525" spans="2:18" x14ac:dyDescent="0.3">
      <c r="B525" s="190" t="str">
        <f>IF('Formulario PPGR3'!$G525="","",CONCATENATE('Formulario PPGR3'!$C525,".",'Formulario PPGR3'!$D525,".",'Formulario PPGR3'!$E525,".",'Formulario PPGR3'!$F525))</f>
        <v/>
      </c>
      <c r="C525" s="190" t="str">
        <f>IF('Formulario PPGR3'!$G525="","",'Formulario PPGR1'!#REF!)</f>
        <v/>
      </c>
      <c r="D525" s="190" t="str">
        <f>IF('Formulario PPGR3'!$G525="","",'Formulario PPGR1'!#REF!)</f>
        <v/>
      </c>
      <c r="E525" s="190" t="str">
        <f>IF('Formulario PPGR3'!$G525="","",'Formulario PPGR1'!#REF!)</f>
        <v/>
      </c>
      <c r="F525" s="190" t="str">
        <f>IF('Formulario PPGR3'!$G525="","",'Formulario PPGR1'!#REF!)</f>
        <v/>
      </c>
      <c r="G525" s="241"/>
      <c r="H525" s="503" t="str">
        <f>IF(Tabla1[[#This Row],[Código_Actividad]]="","",_xlfn.XLOOKUP(Tabla1[[#This Row],[Código_Actividad]],Tabla2[Código],Tabla2[Actividades Programables Presupuestables],"",0))</f>
        <v/>
      </c>
      <c r="I525" s="504" t="str">
        <f>IFERROR(VLOOKUP('Formulario PPGR3'!$G525,'Formulario PPGR2'!$H$9:$V$269,15,FALSE),"")</f>
        <v/>
      </c>
      <c r="J525" s="509"/>
      <c r="K525" s="507" t="str">
        <f>IF(Tabla1[[#This Row],[Insumos]]="","",_xlfn.XLOOKUP(Tabla1[[#This Row],[Insumos]],Tabla10[Insumo],Tabla10[InsumoAbrev],"",0))</f>
        <v/>
      </c>
      <c r="L525" s="508"/>
      <c r="M525" s="505" t="str">
        <f>IF(Tabla1[[#This Row],[Descripción]]="","",_xlfn.XLOOKUP(Tabla1[[#This Row],[Descripción]],Tabla10[Descripción],Tabla10[Unidad de Medida],"",0))</f>
        <v/>
      </c>
      <c r="N525" s="295"/>
      <c r="O525" s="506" t="str">
        <f>IF(Tabla1[[#This Row],[Descripción]]="","",_xlfn.XLOOKUP(Tabla1[[#This Row],[Descripción]],Tabla10[Descripción],Tabla10[Precio Unitario],0))</f>
        <v/>
      </c>
      <c r="P525" s="506" t="str">
        <f>IF(Tabla1[[#This Row],[Cantidad de Insumos]]="","",Tabla1[[#This Row],[Precio Unitario]]*Tabla1[[#This Row],[Cantidad de Insumos]])</f>
        <v/>
      </c>
      <c r="Q525" s="506" t="str">
        <f>IF(Tabla1[[#This Row],[Descripción]]="","",_xlfn.XLOOKUP(Tabla1[[#This Row],[Descripción]],Tabla10[Descripción],Tabla10[CODIGO PRESUPUESTARIO],0))</f>
        <v/>
      </c>
      <c r="R525" s="507"/>
    </row>
    <row r="526" spans="2:18" x14ac:dyDescent="0.3">
      <c r="B526" s="190" t="str">
        <f>IF('Formulario PPGR3'!$G526="","",CONCATENATE('Formulario PPGR3'!$C526,".",'Formulario PPGR3'!$D526,".",'Formulario PPGR3'!$E526,".",'Formulario PPGR3'!$F526))</f>
        <v/>
      </c>
      <c r="C526" s="190" t="str">
        <f>IF('Formulario PPGR3'!$G526="","",'Formulario PPGR1'!#REF!)</f>
        <v/>
      </c>
      <c r="D526" s="190" t="str">
        <f>IF('Formulario PPGR3'!$G526="","",'Formulario PPGR1'!#REF!)</f>
        <v/>
      </c>
      <c r="E526" s="190" t="str">
        <f>IF('Formulario PPGR3'!$G526="","",'Formulario PPGR1'!#REF!)</f>
        <v/>
      </c>
      <c r="F526" s="190" t="str">
        <f>IF('Formulario PPGR3'!$G526="","",'Formulario PPGR1'!#REF!)</f>
        <v/>
      </c>
      <c r="G526" s="241"/>
      <c r="H526" s="503" t="str">
        <f>IF(Tabla1[[#This Row],[Código_Actividad]]="","",_xlfn.XLOOKUP(Tabla1[[#This Row],[Código_Actividad]],Tabla2[Código],Tabla2[Actividades Programables Presupuestables],"",0))</f>
        <v/>
      </c>
      <c r="I526" s="504" t="str">
        <f>IFERROR(VLOOKUP('Formulario PPGR3'!$G526,'Formulario PPGR2'!$H$9:$V$269,15,FALSE),"")</f>
        <v/>
      </c>
      <c r="J526" s="509"/>
      <c r="K526" s="507" t="str">
        <f>IF(Tabla1[[#This Row],[Insumos]]="","",_xlfn.XLOOKUP(Tabla1[[#This Row],[Insumos]],Tabla10[Insumo],Tabla10[InsumoAbrev],"",0))</f>
        <v/>
      </c>
      <c r="L526" s="508"/>
      <c r="M526" s="505" t="str">
        <f>IF(Tabla1[[#This Row],[Descripción]]="","",_xlfn.XLOOKUP(Tabla1[[#This Row],[Descripción]],Tabla10[Descripción],Tabla10[Unidad de Medida],"",0))</f>
        <v/>
      </c>
      <c r="N526" s="295"/>
      <c r="O526" s="506" t="str">
        <f>IF(Tabla1[[#This Row],[Descripción]]="","",_xlfn.XLOOKUP(Tabla1[[#This Row],[Descripción]],Tabla10[Descripción],Tabla10[Precio Unitario],0))</f>
        <v/>
      </c>
      <c r="P526" s="506" t="str">
        <f>IF(Tabla1[[#This Row],[Cantidad de Insumos]]="","",Tabla1[[#This Row],[Precio Unitario]]*Tabla1[[#This Row],[Cantidad de Insumos]])</f>
        <v/>
      </c>
      <c r="Q526" s="506" t="str">
        <f>IF(Tabla1[[#This Row],[Descripción]]="","",_xlfn.XLOOKUP(Tabla1[[#This Row],[Descripción]],Tabla10[Descripción],Tabla10[CODIGO PRESUPUESTARIO],0))</f>
        <v/>
      </c>
      <c r="R526" s="507"/>
    </row>
    <row r="527" spans="2:18" x14ac:dyDescent="0.3">
      <c r="B527" s="190" t="str">
        <f>IF('Formulario PPGR3'!$G527="","",CONCATENATE('Formulario PPGR3'!$C527,".",'Formulario PPGR3'!$D527,".",'Formulario PPGR3'!$E527,".",'Formulario PPGR3'!$F527))</f>
        <v/>
      </c>
      <c r="C527" s="190" t="str">
        <f>IF('Formulario PPGR3'!$G527="","",'Formulario PPGR1'!#REF!)</f>
        <v/>
      </c>
      <c r="D527" s="190" t="str">
        <f>IF('Formulario PPGR3'!$G527="","",'Formulario PPGR1'!#REF!)</f>
        <v/>
      </c>
      <c r="E527" s="190" t="str">
        <f>IF('Formulario PPGR3'!$G527="","",'Formulario PPGR1'!#REF!)</f>
        <v/>
      </c>
      <c r="F527" s="190" t="str">
        <f>IF('Formulario PPGR3'!$G527="","",'Formulario PPGR1'!#REF!)</f>
        <v/>
      </c>
      <c r="G527" s="241"/>
      <c r="H527" s="503" t="str">
        <f>IF(Tabla1[[#This Row],[Código_Actividad]]="","",_xlfn.XLOOKUP(Tabla1[[#This Row],[Código_Actividad]],Tabla2[Código],Tabla2[Actividades Programables Presupuestables],"",0))</f>
        <v/>
      </c>
      <c r="I527" s="504" t="str">
        <f>IFERROR(VLOOKUP('Formulario PPGR3'!$G527,'Formulario PPGR2'!$H$9:$V$269,15,FALSE),"")</f>
        <v/>
      </c>
      <c r="J527" s="509"/>
      <c r="K527" s="507" t="str">
        <f>IF(Tabla1[[#This Row],[Insumos]]="","",_xlfn.XLOOKUP(Tabla1[[#This Row],[Insumos]],Tabla10[Insumo],Tabla10[InsumoAbrev],"",0))</f>
        <v/>
      </c>
      <c r="L527" s="508"/>
      <c r="M527" s="505" t="str">
        <f>IF(Tabla1[[#This Row],[Descripción]]="","",_xlfn.XLOOKUP(Tabla1[[#This Row],[Descripción]],Tabla10[Descripción],Tabla10[Unidad de Medida],"",0))</f>
        <v/>
      </c>
      <c r="N527" s="295"/>
      <c r="O527" s="506" t="str">
        <f>IF(Tabla1[[#This Row],[Descripción]]="","",_xlfn.XLOOKUP(Tabla1[[#This Row],[Descripción]],Tabla10[Descripción],Tabla10[Precio Unitario],0))</f>
        <v/>
      </c>
      <c r="P527" s="506" t="str">
        <f>IF(Tabla1[[#This Row],[Cantidad de Insumos]]="","",Tabla1[[#This Row],[Precio Unitario]]*Tabla1[[#This Row],[Cantidad de Insumos]])</f>
        <v/>
      </c>
      <c r="Q527" s="506" t="str">
        <f>IF(Tabla1[[#This Row],[Descripción]]="","",_xlfn.XLOOKUP(Tabla1[[#This Row],[Descripción]],Tabla10[Descripción],Tabla10[CODIGO PRESUPUESTARIO],0))</f>
        <v/>
      </c>
      <c r="R527" s="507"/>
    </row>
    <row r="528" spans="2:18" x14ac:dyDescent="0.3">
      <c r="B528" s="190" t="str">
        <f>IF('Formulario PPGR3'!$G528="","",CONCATENATE('Formulario PPGR3'!$C528,".",'Formulario PPGR3'!$D528,".",'Formulario PPGR3'!$E528,".",'Formulario PPGR3'!$F528))</f>
        <v/>
      </c>
      <c r="C528" s="190" t="str">
        <f>IF('Formulario PPGR3'!$G528="","",'Formulario PPGR1'!#REF!)</f>
        <v/>
      </c>
      <c r="D528" s="190" t="str">
        <f>IF('Formulario PPGR3'!$G528="","",'Formulario PPGR1'!#REF!)</f>
        <v/>
      </c>
      <c r="E528" s="190" t="str">
        <f>IF('Formulario PPGR3'!$G528="","",'Formulario PPGR1'!#REF!)</f>
        <v/>
      </c>
      <c r="F528" s="190" t="str">
        <f>IF('Formulario PPGR3'!$G528="","",'Formulario PPGR1'!#REF!)</f>
        <v/>
      </c>
      <c r="G528" s="241"/>
      <c r="H528" s="503" t="str">
        <f>IF(Tabla1[[#This Row],[Código_Actividad]]="","",_xlfn.XLOOKUP(Tabla1[[#This Row],[Código_Actividad]],Tabla2[Código],Tabla2[Actividades Programables Presupuestables],"",0))</f>
        <v/>
      </c>
      <c r="I528" s="504" t="str">
        <f>IFERROR(VLOOKUP('Formulario PPGR3'!$G528,'Formulario PPGR2'!$H$9:$V$269,15,FALSE),"")</f>
        <v/>
      </c>
      <c r="J528" s="510"/>
      <c r="K528" s="507" t="str">
        <f>IF(Tabla1[[#This Row],[Insumos]]="","",_xlfn.XLOOKUP(Tabla1[[#This Row],[Insumos]],Tabla10[Insumo],Tabla10[InsumoAbrev],"",0))</f>
        <v/>
      </c>
      <c r="L528" s="508"/>
      <c r="M528" s="505" t="str">
        <f>IF(Tabla1[[#This Row],[Descripción]]="","",_xlfn.XLOOKUP(Tabla1[[#This Row],[Descripción]],Tabla10[Descripción],Tabla10[Unidad de Medida],"",0))</f>
        <v/>
      </c>
      <c r="N528" s="295"/>
      <c r="O528" s="506" t="str">
        <f>IF(Tabla1[[#This Row],[Descripción]]="","",_xlfn.XLOOKUP(Tabla1[[#This Row],[Descripción]],Tabla10[Descripción],Tabla10[Precio Unitario],0))</f>
        <v/>
      </c>
      <c r="P528" s="506" t="str">
        <f>IF(Tabla1[[#This Row],[Cantidad de Insumos]]="","",Tabla1[[#This Row],[Precio Unitario]]*Tabla1[[#This Row],[Cantidad de Insumos]])</f>
        <v/>
      </c>
      <c r="Q528" s="506" t="str">
        <f>IF(Tabla1[[#This Row],[Descripción]]="","",_xlfn.XLOOKUP(Tabla1[[#This Row],[Descripción]],Tabla10[Descripción],Tabla10[CODIGO PRESUPUESTARIO],0))</f>
        <v/>
      </c>
      <c r="R528" s="507"/>
    </row>
    <row r="529" spans="2:18" x14ac:dyDescent="0.3">
      <c r="B529" s="190" t="str">
        <f>IF('Formulario PPGR3'!$G529="","",CONCATENATE('Formulario PPGR3'!$C529,".",'Formulario PPGR3'!$D529,".",'Formulario PPGR3'!$E529,".",'Formulario PPGR3'!$F529))</f>
        <v/>
      </c>
      <c r="C529" s="190" t="str">
        <f>IF('Formulario PPGR3'!$G529="","",'Formulario PPGR1'!#REF!)</f>
        <v/>
      </c>
      <c r="D529" s="190" t="str">
        <f>IF('Formulario PPGR3'!$G529="","",'Formulario PPGR1'!#REF!)</f>
        <v/>
      </c>
      <c r="E529" s="190" t="str">
        <f>IF('Formulario PPGR3'!$G529="","",'Formulario PPGR1'!#REF!)</f>
        <v/>
      </c>
      <c r="F529" s="190" t="str">
        <f>IF('Formulario PPGR3'!$G529="","",'Formulario PPGR1'!#REF!)</f>
        <v/>
      </c>
      <c r="G529" s="241"/>
      <c r="H529" s="503" t="str">
        <f>IF(Tabla1[[#This Row],[Código_Actividad]]="","",_xlfn.XLOOKUP(Tabla1[[#This Row],[Código_Actividad]],Tabla2[Código],Tabla2[Actividades Programables Presupuestables],"",0))</f>
        <v/>
      </c>
      <c r="I529" s="504" t="str">
        <f>IFERROR(VLOOKUP('Formulario PPGR3'!$G529,'Formulario PPGR2'!$H$9:$V$269,15,FALSE),"")</f>
        <v/>
      </c>
      <c r="J529" s="509"/>
      <c r="K529" s="507" t="str">
        <f>IF(Tabla1[[#This Row],[Insumos]]="","",_xlfn.XLOOKUP(Tabla1[[#This Row],[Insumos]],Tabla10[Insumo],Tabla10[InsumoAbrev],"",0))</f>
        <v/>
      </c>
      <c r="L529" s="508"/>
      <c r="M529" s="505" t="str">
        <f>IF(Tabla1[[#This Row],[Descripción]]="","",_xlfn.XLOOKUP(Tabla1[[#This Row],[Descripción]],Tabla10[Descripción],Tabla10[Unidad de Medida],"",0))</f>
        <v/>
      </c>
      <c r="N529" s="295"/>
      <c r="O529" s="506" t="str">
        <f>IF(Tabla1[[#This Row],[Descripción]]="","",_xlfn.XLOOKUP(Tabla1[[#This Row],[Descripción]],Tabla10[Descripción],Tabla10[Precio Unitario],0))</f>
        <v/>
      </c>
      <c r="P529" s="506" t="str">
        <f>IF(Tabla1[[#This Row],[Cantidad de Insumos]]="","",Tabla1[[#This Row],[Precio Unitario]]*Tabla1[[#This Row],[Cantidad de Insumos]])</f>
        <v/>
      </c>
      <c r="Q529" s="506" t="str">
        <f>IF(Tabla1[[#This Row],[Descripción]]="","",_xlfn.XLOOKUP(Tabla1[[#This Row],[Descripción]],Tabla10[Descripción],Tabla10[CODIGO PRESUPUESTARIO],0))</f>
        <v/>
      </c>
      <c r="R529" s="507"/>
    </row>
    <row r="530" spans="2:18" x14ac:dyDescent="0.3">
      <c r="B530" s="190" t="str">
        <f>IF('Formulario PPGR3'!$G530="","",CONCATENATE('Formulario PPGR3'!$C530,".",'Formulario PPGR3'!$D530,".",'Formulario PPGR3'!$E530,".",'Formulario PPGR3'!$F530))</f>
        <v/>
      </c>
      <c r="C530" s="190" t="str">
        <f>IF('Formulario PPGR3'!$G530="","",'Formulario PPGR1'!#REF!)</f>
        <v/>
      </c>
      <c r="D530" s="190" t="str">
        <f>IF('Formulario PPGR3'!$G530="","",'Formulario PPGR1'!#REF!)</f>
        <v/>
      </c>
      <c r="E530" s="190" t="str">
        <f>IF('Formulario PPGR3'!$G530="","",'Formulario PPGR1'!#REF!)</f>
        <v/>
      </c>
      <c r="F530" s="190" t="str">
        <f>IF('Formulario PPGR3'!$G530="","",'Formulario PPGR1'!#REF!)</f>
        <v/>
      </c>
      <c r="G530" s="241"/>
      <c r="H530" s="503" t="str">
        <f>IF(Tabla1[[#This Row],[Código_Actividad]]="","",_xlfn.XLOOKUP(Tabla1[[#This Row],[Código_Actividad]],Tabla2[Código],Tabla2[Actividades Programables Presupuestables],"",0))</f>
        <v/>
      </c>
      <c r="I530" s="504" t="str">
        <f>IFERROR(VLOOKUP('Formulario PPGR3'!$G530,'Formulario PPGR2'!$H$9:$V$269,15,FALSE),"")</f>
        <v/>
      </c>
      <c r="J530" s="509"/>
      <c r="K530" s="507" t="str">
        <f>IF(Tabla1[[#This Row],[Insumos]]="","",_xlfn.XLOOKUP(Tabla1[[#This Row],[Insumos]],Tabla10[Insumo],Tabla10[InsumoAbrev],"",0))</f>
        <v/>
      </c>
      <c r="L530" s="508"/>
      <c r="M530" s="505" t="str">
        <f>IF(Tabla1[[#This Row],[Descripción]]="","",_xlfn.XLOOKUP(Tabla1[[#This Row],[Descripción]],Tabla10[Descripción],Tabla10[Unidad de Medida],"",0))</f>
        <v/>
      </c>
      <c r="N530" s="295"/>
      <c r="O530" s="506" t="str">
        <f>IF(Tabla1[[#This Row],[Descripción]]="","",_xlfn.XLOOKUP(Tabla1[[#This Row],[Descripción]],Tabla10[Descripción],Tabla10[Precio Unitario],0))</f>
        <v/>
      </c>
      <c r="P530" s="506" t="str">
        <f>IF(Tabla1[[#This Row],[Cantidad de Insumos]]="","",Tabla1[[#This Row],[Precio Unitario]]*Tabla1[[#This Row],[Cantidad de Insumos]])</f>
        <v/>
      </c>
      <c r="Q530" s="506" t="str">
        <f>IF(Tabla1[[#This Row],[Descripción]]="","",_xlfn.XLOOKUP(Tabla1[[#This Row],[Descripción]],Tabla10[Descripción],Tabla10[CODIGO PRESUPUESTARIO],0))</f>
        <v/>
      </c>
      <c r="R530" s="507"/>
    </row>
    <row r="531" spans="2:18" x14ac:dyDescent="0.3">
      <c r="B531" s="190" t="str">
        <f>IF('Formulario PPGR3'!$G531="","",CONCATENATE('Formulario PPGR3'!$C531,".",'Formulario PPGR3'!$D531,".",'Formulario PPGR3'!$E531,".",'Formulario PPGR3'!$F531))</f>
        <v/>
      </c>
      <c r="C531" s="190" t="str">
        <f>IF('Formulario PPGR3'!$G531="","",'Formulario PPGR1'!#REF!)</f>
        <v/>
      </c>
      <c r="D531" s="190" t="str">
        <f>IF('Formulario PPGR3'!$G531="","",'Formulario PPGR1'!#REF!)</f>
        <v/>
      </c>
      <c r="E531" s="190" t="str">
        <f>IF('Formulario PPGR3'!$G531="","",'Formulario PPGR1'!#REF!)</f>
        <v/>
      </c>
      <c r="F531" s="190" t="str">
        <f>IF('Formulario PPGR3'!$G531="","",'Formulario PPGR1'!#REF!)</f>
        <v/>
      </c>
      <c r="G531" s="241"/>
      <c r="H531" s="503" t="str">
        <f>IF(Tabla1[[#This Row],[Código_Actividad]]="","",_xlfn.XLOOKUP(Tabla1[[#This Row],[Código_Actividad]],Tabla2[Código],Tabla2[Actividades Programables Presupuestables],"",0))</f>
        <v/>
      </c>
      <c r="I531" s="504" t="str">
        <f>IFERROR(VLOOKUP('Formulario PPGR3'!$G531,'Formulario PPGR2'!$H$9:$V$269,15,FALSE),"")</f>
        <v/>
      </c>
      <c r="J531" s="509"/>
      <c r="K531" s="507" t="str">
        <f>IF(Tabla1[[#This Row],[Insumos]]="","",_xlfn.XLOOKUP(Tabla1[[#This Row],[Insumos]],Tabla10[Insumo],Tabla10[InsumoAbrev],"",0))</f>
        <v/>
      </c>
      <c r="L531" s="508"/>
      <c r="M531" s="505" t="str">
        <f>IF(Tabla1[[#This Row],[Descripción]]="","",_xlfn.XLOOKUP(Tabla1[[#This Row],[Descripción]],Tabla10[Descripción],Tabla10[Unidad de Medida],"",0))</f>
        <v/>
      </c>
      <c r="N531" s="295"/>
      <c r="O531" s="506" t="str">
        <f>IF(Tabla1[[#This Row],[Descripción]]="","",_xlfn.XLOOKUP(Tabla1[[#This Row],[Descripción]],Tabla10[Descripción],Tabla10[Precio Unitario],0))</f>
        <v/>
      </c>
      <c r="P531" s="506" t="str">
        <f>IF(Tabla1[[#This Row],[Cantidad de Insumos]]="","",Tabla1[[#This Row],[Precio Unitario]]*Tabla1[[#This Row],[Cantidad de Insumos]])</f>
        <v/>
      </c>
      <c r="Q531" s="506" t="str">
        <f>IF(Tabla1[[#This Row],[Descripción]]="","",_xlfn.XLOOKUP(Tabla1[[#This Row],[Descripción]],Tabla10[Descripción],Tabla10[CODIGO PRESUPUESTARIO],0))</f>
        <v/>
      </c>
      <c r="R531" s="507"/>
    </row>
    <row r="532" spans="2:18" x14ac:dyDescent="0.3">
      <c r="B532" s="190" t="str">
        <f>IF('Formulario PPGR3'!$G532="","",CONCATENATE('Formulario PPGR3'!$C532,".",'Formulario PPGR3'!$D532,".",'Formulario PPGR3'!$E532,".",'Formulario PPGR3'!$F532))</f>
        <v/>
      </c>
      <c r="C532" s="190" t="str">
        <f>IF('Formulario PPGR3'!$G532="","",'Formulario PPGR1'!#REF!)</f>
        <v/>
      </c>
      <c r="D532" s="190" t="str">
        <f>IF('Formulario PPGR3'!$G532="","",'Formulario PPGR1'!#REF!)</f>
        <v/>
      </c>
      <c r="E532" s="190" t="str">
        <f>IF('Formulario PPGR3'!$G532="","",'Formulario PPGR1'!#REF!)</f>
        <v/>
      </c>
      <c r="F532" s="190" t="str">
        <f>IF('Formulario PPGR3'!$G532="","",'Formulario PPGR1'!#REF!)</f>
        <v/>
      </c>
      <c r="G532" s="241"/>
      <c r="H532" s="503" t="str">
        <f>IF(Tabla1[[#This Row],[Código_Actividad]]="","",_xlfn.XLOOKUP(Tabla1[[#This Row],[Código_Actividad]],Tabla2[Código],Tabla2[Actividades Programables Presupuestables],"",0))</f>
        <v/>
      </c>
      <c r="I532" s="504" t="str">
        <f>IFERROR(VLOOKUP('Formulario PPGR3'!$G532,'Formulario PPGR2'!$H$9:$V$269,15,FALSE),"")</f>
        <v/>
      </c>
      <c r="J532" s="509"/>
      <c r="K532" s="507" t="str">
        <f>IF(Tabla1[[#This Row],[Insumos]]="","",_xlfn.XLOOKUP(Tabla1[[#This Row],[Insumos]],Tabla10[Insumo],Tabla10[InsumoAbrev],"",0))</f>
        <v/>
      </c>
      <c r="L532" s="508"/>
      <c r="M532" s="505" t="str">
        <f>IF(Tabla1[[#This Row],[Descripción]]="","",_xlfn.XLOOKUP(Tabla1[[#This Row],[Descripción]],Tabla10[Descripción],Tabla10[Unidad de Medida],"",0))</f>
        <v/>
      </c>
      <c r="N532" s="295"/>
      <c r="O532" s="506" t="str">
        <f>IF(Tabla1[[#This Row],[Descripción]]="","",_xlfn.XLOOKUP(Tabla1[[#This Row],[Descripción]],Tabla10[Descripción],Tabla10[Precio Unitario],0))</f>
        <v/>
      </c>
      <c r="P532" s="506" t="str">
        <f>IF(Tabla1[[#This Row],[Cantidad de Insumos]]="","",Tabla1[[#This Row],[Precio Unitario]]*Tabla1[[#This Row],[Cantidad de Insumos]])</f>
        <v/>
      </c>
      <c r="Q532" s="506" t="str">
        <f>IF(Tabla1[[#This Row],[Descripción]]="","",_xlfn.XLOOKUP(Tabla1[[#This Row],[Descripción]],Tabla10[Descripción],Tabla10[CODIGO PRESUPUESTARIO],0))</f>
        <v/>
      </c>
      <c r="R532" s="507"/>
    </row>
    <row r="533" spans="2:18" x14ac:dyDescent="0.3">
      <c r="B533" s="190" t="str">
        <f>IF('Formulario PPGR3'!$G533="","",CONCATENATE('Formulario PPGR3'!$C533,".",'Formulario PPGR3'!$D533,".",'Formulario PPGR3'!$E533,".",'Formulario PPGR3'!$F533))</f>
        <v/>
      </c>
      <c r="C533" s="190" t="str">
        <f>IF('Formulario PPGR3'!$G533="","",'Formulario PPGR1'!#REF!)</f>
        <v/>
      </c>
      <c r="D533" s="190" t="str">
        <f>IF('Formulario PPGR3'!$G533="","",'Formulario PPGR1'!#REF!)</f>
        <v/>
      </c>
      <c r="E533" s="190" t="str">
        <f>IF('Formulario PPGR3'!$G533="","",'Formulario PPGR1'!#REF!)</f>
        <v/>
      </c>
      <c r="F533" s="190" t="str">
        <f>IF('Formulario PPGR3'!$G533="","",'Formulario PPGR1'!#REF!)</f>
        <v/>
      </c>
      <c r="G533" s="241"/>
      <c r="H533" s="503" t="str">
        <f>IF(Tabla1[[#This Row],[Código_Actividad]]="","",_xlfn.XLOOKUP(Tabla1[[#This Row],[Código_Actividad]],Tabla2[Código],Tabla2[Actividades Programables Presupuestables],"",0))</f>
        <v/>
      </c>
      <c r="I533" s="504" t="str">
        <f>IFERROR(VLOOKUP('Formulario PPGR3'!$G533,'Formulario PPGR2'!$H$9:$V$269,15,FALSE),"")</f>
        <v/>
      </c>
      <c r="J533" s="509"/>
      <c r="K533" s="507" t="str">
        <f>IF(Tabla1[[#This Row],[Insumos]]="","",_xlfn.XLOOKUP(Tabla1[[#This Row],[Insumos]],Tabla10[Insumo],Tabla10[InsumoAbrev],"",0))</f>
        <v/>
      </c>
      <c r="L533" s="508"/>
      <c r="M533" s="505" t="str">
        <f>IF(Tabla1[[#This Row],[Descripción]]="","",_xlfn.XLOOKUP(Tabla1[[#This Row],[Descripción]],Tabla10[Descripción],Tabla10[Unidad de Medida],"",0))</f>
        <v/>
      </c>
      <c r="N533" s="295"/>
      <c r="O533" s="506" t="str">
        <f>IF(Tabla1[[#This Row],[Descripción]]="","",_xlfn.XLOOKUP(Tabla1[[#This Row],[Descripción]],Tabla10[Descripción],Tabla10[Precio Unitario],0))</f>
        <v/>
      </c>
      <c r="P533" s="506" t="str">
        <f>IF(Tabla1[[#This Row],[Cantidad de Insumos]]="","",Tabla1[[#This Row],[Precio Unitario]]*Tabla1[[#This Row],[Cantidad de Insumos]])</f>
        <v/>
      </c>
      <c r="Q533" s="506" t="str">
        <f>IF(Tabla1[[#This Row],[Descripción]]="","",_xlfn.XLOOKUP(Tabla1[[#This Row],[Descripción]],Tabla10[Descripción],Tabla10[CODIGO PRESUPUESTARIO],0))</f>
        <v/>
      </c>
      <c r="R533" s="507"/>
    </row>
    <row r="534" spans="2:18" x14ac:dyDescent="0.3">
      <c r="B534" s="190" t="str">
        <f>IF('Formulario PPGR3'!$G534="","",CONCATENATE('Formulario PPGR3'!$C534,".",'Formulario PPGR3'!$D534,".",'Formulario PPGR3'!$E534,".",'Formulario PPGR3'!$F534))</f>
        <v/>
      </c>
      <c r="C534" s="190" t="str">
        <f>IF('Formulario PPGR3'!$G534="","",'Formulario PPGR1'!#REF!)</f>
        <v/>
      </c>
      <c r="D534" s="190" t="str">
        <f>IF('Formulario PPGR3'!$G534="","",'Formulario PPGR1'!#REF!)</f>
        <v/>
      </c>
      <c r="E534" s="190" t="str">
        <f>IF('Formulario PPGR3'!$G534="","",'Formulario PPGR1'!#REF!)</f>
        <v/>
      </c>
      <c r="F534" s="190" t="str">
        <f>IF('Formulario PPGR3'!$G534="","",'Formulario PPGR1'!#REF!)</f>
        <v/>
      </c>
      <c r="G534" s="241"/>
      <c r="H534" s="503" t="str">
        <f>IF(Tabla1[[#This Row],[Código_Actividad]]="","",_xlfn.XLOOKUP(Tabla1[[#This Row],[Código_Actividad]],Tabla2[Código],Tabla2[Actividades Programables Presupuestables],"",0))</f>
        <v/>
      </c>
      <c r="I534" s="504" t="str">
        <f>IFERROR(VLOOKUP('Formulario PPGR3'!$G534,'Formulario PPGR2'!$H$9:$V$269,15,FALSE),"")</f>
        <v/>
      </c>
      <c r="J534" s="510"/>
      <c r="K534" s="507" t="str">
        <f>IF(Tabla1[[#This Row],[Insumos]]="","",_xlfn.XLOOKUP(Tabla1[[#This Row],[Insumos]],Tabla10[Insumo],Tabla10[InsumoAbrev],"",0))</f>
        <v/>
      </c>
      <c r="L534" s="508"/>
      <c r="M534" s="505" t="str">
        <f>IF(Tabla1[[#This Row],[Descripción]]="","",_xlfn.XLOOKUP(Tabla1[[#This Row],[Descripción]],Tabla10[Descripción],Tabla10[Unidad de Medida],"",0))</f>
        <v/>
      </c>
      <c r="N534" s="295"/>
      <c r="O534" s="506" t="str">
        <f>IF(Tabla1[[#This Row],[Descripción]]="","",_xlfn.XLOOKUP(Tabla1[[#This Row],[Descripción]],Tabla10[Descripción],Tabla10[Precio Unitario],0))</f>
        <v/>
      </c>
      <c r="P534" s="506" t="str">
        <f>IF(Tabla1[[#This Row],[Cantidad de Insumos]]="","",Tabla1[[#This Row],[Precio Unitario]]*Tabla1[[#This Row],[Cantidad de Insumos]])</f>
        <v/>
      </c>
      <c r="Q534" s="506" t="str">
        <f>IF(Tabla1[[#This Row],[Descripción]]="","",_xlfn.XLOOKUP(Tabla1[[#This Row],[Descripción]],Tabla10[Descripción],Tabla10[CODIGO PRESUPUESTARIO],0))</f>
        <v/>
      </c>
      <c r="R534" s="507"/>
    </row>
    <row r="535" spans="2:18" x14ac:dyDescent="0.3">
      <c r="B535" s="190" t="str">
        <f>IF('Formulario PPGR3'!$G535="","",CONCATENATE('Formulario PPGR3'!$C535,".",'Formulario PPGR3'!$D535,".",'Formulario PPGR3'!$E535,".",'Formulario PPGR3'!$F535))</f>
        <v/>
      </c>
      <c r="C535" s="190" t="str">
        <f>IF('Formulario PPGR3'!$G535="","",'Formulario PPGR1'!#REF!)</f>
        <v/>
      </c>
      <c r="D535" s="190" t="str">
        <f>IF('Formulario PPGR3'!$G535="","",'Formulario PPGR1'!#REF!)</f>
        <v/>
      </c>
      <c r="E535" s="190" t="str">
        <f>IF('Formulario PPGR3'!$G535="","",'Formulario PPGR1'!#REF!)</f>
        <v/>
      </c>
      <c r="F535" s="190" t="str">
        <f>IF('Formulario PPGR3'!$G535="","",'Formulario PPGR1'!#REF!)</f>
        <v/>
      </c>
      <c r="G535" s="241"/>
      <c r="H535" s="503" t="str">
        <f>IF(Tabla1[[#This Row],[Código_Actividad]]="","",_xlfn.XLOOKUP(Tabla1[[#This Row],[Código_Actividad]],Tabla2[Código],Tabla2[Actividades Programables Presupuestables],"",0))</f>
        <v/>
      </c>
      <c r="I535" s="504" t="str">
        <f>IFERROR(VLOOKUP('Formulario PPGR3'!$G535,'Formulario PPGR2'!$H$9:$V$269,15,FALSE),"")</f>
        <v/>
      </c>
      <c r="J535" s="509"/>
      <c r="K535" s="507" t="str">
        <f>IF(Tabla1[[#This Row],[Insumos]]="","",_xlfn.XLOOKUP(Tabla1[[#This Row],[Insumos]],Tabla10[Insumo],Tabla10[InsumoAbrev],"",0))</f>
        <v/>
      </c>
      <c r="L535" s="508"/>
      <c r="M535" s="505" t="str">
        <f>IF(Tabla1[[#This Row],[Descripción]]="","",_xlfn.XLOOKUP(Tabla1[[#This Row],[Descripción]],Tabla10[Descripción],Tabla10[Unidad de Medida],"",0))</f>
        <v/>
      </c>
      <c r="N535" s="295"/>
      <c r="O535" s="506" t="str">
        <f>IF(Tabla1[[#This Row],[Descripción]]="","",_xlfn.XLOOKUP(Tabla1[[#This Row],[Descripción]],Tabla10[Descripción],Tabla10[Precio Unitario],0))</f>
        <v/>
      </c>
      <c r="P535" s="506" t="str">
        <f>IF(Tabla1[[#This Row],[Cantidad de Insumos]]="","",Tabla1[[#This Row],[Precio Unitario]]*Tabla1[[#This Row],[Cantidad de Insumos]])</f>
        <v/>
      </c>
      <c r="Q535" s="506" t="str">
        <f>IF(Tabla1[[#This Row],[Descripción]]="","",_xlfn.XLOOKUP(Tabla1[[#This Row],[Descripción]],Tabla10[Descripción],Tabla10[CODIGO PRESUPUESTARIO],0))</f>
        <v/>
      </c>
      <c r="R535" s="507"/>
    </row>
    <row r="536" spans="2:18" x14ac:dyDescent="0.3">
      <c r="B536" s="190" t="str">
        <f>IF('Formulario PPGR3'!$G536="","",CONCATENATE('Formulario PPGR3'!$C536,".",'Formulario PPGR3'!$D536,".",'Formulario PPGR3'!$E536,".",'Formulario PPGR3'!$F536))</f>
        <v/>
      </c>
      <c r="C536" s="190" t="str">
        <f>IF('Formulario PPGR3'!$G536="","",'Formulario PPGR1'!#REF!)</f>
        <v/>
      </c>
      <c r="D536" s="190" t="str">
        <f>IF('Formulario PPGR3'!$G536="","",'Formulario PPGR1'!#REF!)</f>
        <v/>
      </c>
      <c r="E536" s="190" t="str">
        <f>IF('Formulario PPGR3'!$G536="","",'Formulario PPGR1'!#REF!)</f>
        <v/>
      </c>
      <c r="F536" s="190" t="str">
        <f>IF('Formulario PPGR3'!$G536="","",'Formulario PPGR1'!#REF!)</f>
        <v/>
      </c>
      <c r="G536" s="241"/>
      <c r="H536" s="503" t="str">
        <f>IF(Tabla1[[#This Row],[Código_Actividad]]="","",_xlfn.XLOOKUP(Tabla1[[#This Row],[Código_Actividad]],Tabla2[Código],Tabla2[Actividades Programables Presupuestables],"",0))</f>
        <v/>
      </c>
      <c r="I536" s="504" t="str">
        <f>IFERROR(VLOOKUP('Formulario PPGR3'!$G536,'Formulario PPGR2'!$H$9:$V$269,15,FALSE),"")</f>
        <v/>
      </c>
      <c r="J536" s="509"/>
      <c r="K536" s="507" t="str">
        <f>IF(Tabla1[[#This Row],[Insumos]]="","",_xlfn.XLOOKUP(Tabla1[[#This Row],[Insumos]],Tabla10[Insumo],Tabla10[InsumoAbrev],"",0))</f>
        <v/>
      </c>
      <c r="L536" s="508"/>
      <c r="M536" s="505" t="str">
        <f>IF(Tabla1[[#This Row],[Descripción]]="","",_xlfn.XLOOKUP(Tabla1[[#This Row],[Descripción]],Tabla10[Descripción],Tabla10[Unidad de Medida],"",0))</f>
        <v/>
      </c>
      <c r="N536" s="295"/>
      <c r="O536" s="506" t="str">
        <f>IF(Tabla1[[#This Row],[Descripción]]="","",_xlfn.XLOOKUP(Tabla1[[#This Row],[Descripción]],Tabla10[Descripción],Tabla10[Precio Unitario],0))</f>
        <v/>
      </c>
      <c r="P536" s="506" t="str">
        <f>IF(Tabla1[[#This Row],[Cantidad de Insumos]]="","",Tabla1[[#This Row],[Precio Unitario]]*Tabla1[[#This Row],[Cantidad de Insumos]])</f>
        <v/>
      </c>
      <c r="Q536" s="506" t="str">
        <f>IF(Tabla1[[#This Row],[Descripción]]="","",_xlfn.XLOOKUP(Tabla1[[#This Row],[Descripción]],Tabla10[Descripción],Tabla10[CODIGO PRESUPUESTARIO],0))</f>
        <v/>
      </c>
      <c r="R536" s="507"/>
    </row>
    <row r="537" spans="2:18" x14ac:dyDescent="0.3">
      <c r="B537" s="190" t="str">
        <f>IF('Formulario PPGR3'!$G537="","",CONCATENATE('Formulario PPGR3'!$C537,".",'Formulario PPGR3'!$D537,".",'Formulario PPGR3'!$E537,".",'Formulario PPGR3'!$F537))</f>
        <v/>
      </c>
      <c r="C537" s="190" t="str">
        <f>IF('Formulario PPGR3'!$G537="","",'Formulario PPGR1'!#REF!)</f>
        <v/>
      </c>
      <c r="D537" s="190" t="str">
        <f>IF('Formulario PPGR3'!$G537="","",'Formulario PPGR1'!#REF!)</f>
        <v/>
      </c>
      <c r="E537" s="190" t="str">
        <f>IF('Formulario PPGR3'!$G537="","",'Formulario PPGR1'!#REF!)</f>
        <v/>
      </c>
      <c r="F537" s="190" t="str">
        <f>IF('Formulario PPGR3'!$G537="","",'Formulario PPGR1'!#REF!)</f>
        <v/>
      </c>
      <c r="G537" s="241"/>
      <c r="H537" s="503" t="str">
        <f>IF(Tabla1[[#This Row],[Código_Actividad]]="","",_xlfn.XLOOKUP(Tabla1[[#This Row],[Código_Actividad]],Tabla2[Código],Tabla2[Actividades Programables Presupuestables],"",0))</f>
        <v/>
      </c>
      <c r="I537" s="504" t="str">
        <f>IFERROR(VLOOKUP('Formulario PPGR3'!$G537,'Formulario PPGR2'!$H$9:$V$269,15,FALSE),"")</f>
        <v/>
      </c>
      <c r="J537" s="510"/>
      <c r="K537" s="507" t="str">
        <f>IF(Tabla1[[#This Row],[Insumos]]="","",_xlfn.XLOOKUP(Tabla1[[#This Row],[Insumos]],Tabla10[Insumo],Tabla10[InsumoAbrev],"",0))</f>
        <v/>
      </c>
      <c r="L537" s="508"/>
      <c r="M537" s="505" t="str">
        <f>IF(Tabla1[[#This Row],[Descripción]]="","",_xlfn.XLOOKUP(Tabla1[[#This Row],[Descripción]],Tabla10[Descripción],Tabla10[Unidad de Medida],"",0))</f>
        <v/>
      </c>
      <c r="N537" s="295"/>
      <c r="O537" s="506" t="str">
        <f>IF(Tabla1[[#This Row],[Descripción]]="","",_xlfn.XLOOKUP(Tabla1[[#This Row],[Descripción]],Tabla10[Descripción],Tabla10[Precio Unitario],0))</f>
        <v/>
      </c>
      <c r="P537" s="506" t="str">
        <f>IF(Tabla1[[#This Row],[Cantidad de Insumos]]="","",Tabla1[[#This Row],[Precio Unitario]]*Tabla1[[#This Row],[Cantidad de Insumos]])</f>
        <v/>
      </c>
      <c r="Q537" s="506" t="str">
        <f>IF(Tabla1[[#This Row],[Descripción]]="","",_xlfn.XLOOKUP(Tabla1[[#This Row],[Descripción]],Tabla10[Descripción],Tabla10[CODIGO PRESUPUESTARIO],0))</f>
        <v/>
      </c>
      <c r="R537" s="507"/>
    </row>
    <row r="538" spans="2:18" x14ac:dyDescent="0.3">
      <c r="B538" s="190" t="str">
        <f>IF('Formulario PPGR3'!$G538="","",CONCATENATE('Formulario PPGR3'!$C538,".",'Formulario PPGR3'!$D538,".",'Formulario PPGR3'!$E538,".",'Formulario PPGR3'!$F538))</f>
        <v/>
      </c>
      <c r="C538" s="190" t="str">
        <f>IF('Formulario PPGR3'!$G538="","",'Formulario PPGR1'!#REF!)</f>
        <v/>
      </c>
      <c r="D538" s="190" t="str">
        <f>IF('Formulario PPGR3'!$G538="","",'Formulario PPGR1'!#REF!)</f>
        <v/>
      </c>
      <c r="E538" s="190" t="str">
        <f>IF('Formulario PPGR3'!$G538="","",'Formulario PPGR1'!#REF!)</f>
        <v/>
      </c>
      <c r="F538" s="190" t="str">
        <f>IF('Formulario PPGR3'!$G538="","",'Formulario PPGR1'!#REF!)</f>
        <v/>
      </c>
      <c r="G538" s="241"/>
      <c r="H538" s="503" t="str">
        <f>IF(Tabla1[[#This Row],[Código_Actividad]]="","",_xlfn.XLOOKUP(Tabla1[[#This Row],[Código_Actividad]],Tabla2[Código],Tabla2[Actividades Programables Presupuestables],"",0))</f>
        <v/>
      </c>
      <c r="I538" s="504" t="str">
        <f>IFERROR(VLOOKUP('Formulario PPGR3'!$G538,'Formulario PPGR2'!$H$9:$V$269,15,FALSE),"")</f>
        <v/>
      </c>
      <c r="J538" s="509"/>
      <c r="K538" s="507" t="str">
        <f>IF(Tabla1[[#This Row],[Insumos]]="","",_xlfn.XLOOKUP(Tabla1[[#This Row],[Insumos]],Tabla10[Insumo],Tabla10[InsumoAbrev],"",0))</f>
        <v/>
      </c>
      <c r="L538" s="508"/>
      <c r="M538" s="505" t="str">
        <f>IF(Tabla1[[#This Row],[Descripción]]="","",_xlfn.XLOOKUP(Tabla1[[#This Row],[Descripción]],Tabla10[Descripción],Tabla10[Unidad de Medida],"",0))</f>
        <v/>
      </c>
      <c r="N538" s="295"/>
      <c r="O538" s="506" t="str">
        <f>IF(Tabla1[[#This Row],[Descripción]]="","",_xlfn.XLOOKUP(Tabla1[[#This Row],[Descripción]],Tabla10[Descripción],Tabla10[Precio Unitario],0))</f>
        <v/>
      </c>
      <c r="P538" s="506" t="str">
        <f>IF(Tabla1[[#This Row],[Cantidad de Insumos]]="","",Tabla1[[#This Row],[Precio Unitario]]*Tabla1[[#This Row],[Cantidad de Insumos]])</f>
        <v/>
      </c>
      <c r="Q538" s="506" t="str">
        <f>IF(Tabla1[[#This Row],[Descripción]]="","",_xlfn.XLOOKUP(Tabla1[[#This Row],[Descripción]],Tabla10[Descripción],Tabla10[CODIGO PRESUPUESTARIO],0))</f>
        <v/>
      </c>
      <c r="R538" s="507"/>
    </row>
    <row r="539" spans="2:18" x14ac:dyDescent="0.3">
      <c r="B539" s="190" t="str">
        <f>IF('Formulario PPGR3'!$G539="","",CONCATENATE('Formulario PPGR3'!$C539,".",'Formulario PPGR3'!$D539,".",'Formulario PPGR3'!$E539,".",'Formulario PPGR3'!$F539))</f>
        <v/>
      </c>
      <c r="C539" s="190" t="str">
        <f>IF('Formulario PPGR3'!$G539="","",'Formulario PPGR1'!#REF!)</f>
        <v/>
      </c>
      <c r="D539" s="190" t="str">
        <f>IF('Formulario PPGR3'!$G539="","",'Formulario PPGR1'!#REF!)</f>
        <v/>
      </c>
      <c r="E539" s="190" t="str">
        <f>IF('Formulario PPGR3'!$G539="","",'Formulario PPGR1'!#REF!)</f>
        <v/>
      </c>
      <c r="F539" s="190" t="str">
        <f>IF('Formulario PPGR3'!$G539="","",'Formulario PPGR1'!#REF!)</f>
        <v/>
      </c>
      <c r="G539" s="241"/>
      <c r="H539" s="503" t="str">
        <f>IF(Tabla1[[#This Row],[Código_Actividad]]="","",_xlfn.XLOOKUP(Tabla1[[#This Row],[Código_Actividad]],Tabla2[Código],Tabla2[Actividades Programables Presupuestables],"",0))</f>
        <v/>
      </c>
      <c r="I539" s="504" t="str">
        <f>IFERROR(VLOOKUP('Formulario PPGR3'!$G539,'Formulario PPGR2'!$H$9:$V$269,15,FALSE),"")</f>
        <v/>
      </c>
      <c r="J539" s="509"/>
      <c r="K539" s="507" t="str">
        <f>IF(Tabla1[[#This Row],[Insumos]]="","",_xlfn.XLOOKUP(Tabla1[[#This Row],[Insumos]],Tabla10[Insumo],Tabla10[InsumoAbrev],"",0))</f>
        <v/>
      </c>
      <c r="L539" s="508"/>
      <c r="M539" s="505" t="str">
        <f>IF(Tabla1[[#This Row],[Descripción]]="","",_xlfn.XLOOKUP(Tabla1[[#This Row],[Descripción]],Tabla10[Descripción],Tabla10[Unidad de Medida],"",0))</f>
        <v/>
      </c>
      <c r="N539" s="295"/>
      <c r="O539" s="506" t="str">
        <f>IF(Tabla1[[#This Row],[Descripción]]="","",_xlfn.XLOOKUP(Tabla1[[#This Row],[Descripción]],Tabla10[Descripción],Tabla10[Precio Unitario],0))</f>
        <v/>
      </c>
      <c r="P539" s="506" t="str">
        <f>IF(Tabla1[[#This Row],[Cantidad de Insumos]]="","",Tabla1[[#This Row],[Precio Unitario]]*Tabla1[[#This Row],[Cantidad de Insumos]])</f>
        <v/>
      </c>
      <c r="Q539" s="506" t="str">
        <f>IF(Tabla1[[#This Row],[Descripción]]="","",_xlfn.XLOOKUP(Tabla1[[#This Row],[Descripción]],Tabla10[Descripción],Tabla10[CODIGO PRESUPUESTARIO],0))</f>
        <v/>
      </c>
      <c r="R539" s="507"/>
    </row>
    <row r="540" spans="2:18" x14ac:dyDescent="0.3">
      <c r="B540" s="190" t="str">
        <f>IF('Formulario PPGR3'!$G540="","",CONCATENATE('Formulario PPGR3'!$C540,".",'Formulario PPGR3'!$D540,".",'Formulario PPGR3'!$E540,".",'Formulario PPGR3'!$F540))</f>
        <v/>
      </c>
      <c r="C540" s="190" t="str">
        <f>IF('Formulario PPGR3'!$G540="","",'Formulario PPGR1'!#REF!)</f>
        <v/>
      </c>
      <c r="D540" s="190" t="str">
        <f>IF('Formulario PPGR3'!$G540="","",'Formulario PPGR1'!#REF!)</f>
        <v/>
      </c>
      <c r="E540" s="190" t="str">
        <f>IF('Formulario PPGR3'!$G540="","",'Formulario PPGR1'!#REF!)</f>
        <v/>
      </c>
      <c r="F540" s="190" t="str">
        <f>IF('Formulario PPGR3'!$G540="","",'Formulario PPGR1'!#REF!)</f>
        <v/>
      </c>
      <c r="G540" s="241"/>
      <c r="H540" s="503" t="str">
        <f>IF(Tabla1[[#This Row],[Código_Actividad]]="","",_xlfn.XLOOKUP(Tabla1[[#This Row],[Código_Actividad]],Tabla2[Código],Tabla2[Actividades Programables Presupuestables],"",0))</f>
        <v/>
      </c>
      <c r="I540" s="504" t="str">
        <f>IFERROR(VLOOKUP('Formulario PPGR3'!$G540,'Formulario PPGR2'!$H$9:$V$269,15,FALSE),"")</f>
        <v/>
      </c>
      <c r="J540" s="509"/>
      <c r="K540" s="507" t="str">
        <f>IF(Tabla1[[#This Row],[Insumos]]="","",_xlfn.XLOOKUP(Tabla1[[#This Row],[Insumos]],Tabla10[Insumo],Tabla10[InsumoAbrev],"",0))</f>
        <v/>
      </c>
      <c r="L540" s="508"/>
      <c r="M540" s="505" t="str">
        <f>IF(Tabla1[[#This Row],[Descripción]]="","",_xlfn.XLOOKUP(Tabla1[[#This Row],[Descripción]],Tabla10[Descripción],Tabla10[Unidad de Medida],"",0))</f>
        <v/>
      </c>
      <c r="N540" s="295"/>
      <c r="O540" s="506" t="str">
        <f>IF(Tabla1[[#This Row],[Descripción]]="","",_xlfn.XLOOKUP(Tabla1[[#This Row],[Descripción]],Tabla10[Descripción],Tabla10[Precio Unitario],0))</f>
        <v/>
      </c>
      <c r="P540" s="506" t="str">
        <f>IF(Tabla1[[#This Row],[Cantidad de Insumos]]="","",Tabla1[[#This Row],[Precio Unitario]]*Tabla1[[#This Row],[Cantidad de Insumos]])</f>
        <v/>
      </c>
      <c r="Q540" s="506" t="str">
        <f>IF(Tabla1[[#This Row],[Descripción]]="","",_xlfn.XLOOKUP(Tabla1[[#This Row],[Descripción]],Tabla10[Descripción],Tabla10[CODIGO PRESUPUESTARIO],0))</f>
        <v/>
      </c>
      <c r="R540" s="507"/>
    </row>
    <row r="541" spans="2:18" x14ac:dyDescent="0.3">
      <c r="B541" s="190" t="str">
        <f>IF('Formulario PPGR3'!$G541="","",CONCATENATE('Formulario PPGR3'!$C541,".",'Formulario PPGR3'!$D541,".",'Formulario PPGR3'!$E541,".",'Formulario PPGR3'!$F541))</f>
        <v/>
      </c>
      <c r="C541" s="190" t="str">
        <f>IF('Formulario PPGR3'!$G541="","",'Formulario PPGR1'!#REF!)</f>
        <v/>
      </c>
      <c r="D541" s="190" t="str">
        <f>IF('Formulario PPGR3'!$G541="","",'Formulario PPGR1'!#REF!)</f>
        <v/>
      </c>
      <c r="E541" s="190" t="str">
        <f>IF('Formulario PPGR3'!$G541="","",'Formulario PPGR1'!#REF!)</f>
        <v/>
      </c>
      <c r="F541" s="190" t="str">
        <f>IF('Formulario PPGR3'!$G541="","",'Formulario PPGR1'!#REF!)</f>
        <v/>
      </c>
      <c r="G541" s="241"/>
      <c r="H541" s="503" t="str">
        <f>IF(Tabla1[[#This Row],[Código_Actividad]]="","",_xlfn.XLOOKUP(Tabla1[[#This Row],[Código_Actividad]],Tabla2[Código],Tabla2[Actividades Programables Presupuestables],"",0))</f>
        <v/>
      </c>
      <c r="I541" s="504" t="str">
        <f>IFERROR(VLOOKUP('Formulario PPGR3'!$G541,'Formulario PPGR2'!$H$9:$V$269,15,FALSE),"")</f>
        <v/>
      </c>
      <c r="J541" s="509"/>
      <c r="K541" s="507" t="str">
        <f>IF(Tabla1[[#This Row],[Insumos]]="","",_xlfn.XLOOKUP(Tabla1[[#This Row],[Insumos]],Tabla10[Insumo],Tabla10[InsumoAbrev],"",0))</f>
        <v/>
      </c>
      <c r="L541" s="508"/>
      <c r="M541" s="505" t="str">
        <f>IF(Tabla1[[#This Row],[Descripción]]="","",_xlfn.XLOOKUP(Tabla1[[#This Row],[Descripción]],Tabla10[Descripción],Tabla10[Unidad de Medida],"",0))</f>
        <v/>
      </c>
      <c r="N541" s="295"/>
      <c r="O541" s="506" t="str">
        <f>IF(Tabla1[[#This Row],[Descripción]]="","",_xlfn.XLOOKUP(Tabla1[[#This Row],[Descripción]],Tabla10[Descripción],Tabla10[Precio Unitario],0))</f>
        <v/>
      </c>
      <c r="P541" s="506" t="str">
        <f>IF(Tabla1[[#This Row],[Cantidad de Insumos]]="","",Tabla1[[#This Row],[Precio Unitario]]*Tabla1[[#This Row],[Cantidad de Insumos]])</f>
        <v/>
      </c>
      <c r="Q541" s="506" t="str">
        <f>IF(Tabla1[[#This Row],[Descripción]]="","",_xlfn.XLOOKUP(Tabla1[[#This Row],[Descripción]],Tabla10[Descripción],Tabla10[CODIGO PRESUPUESTARIO],0))</f>
        <v/>
      </c>
      <c r="R541" s="507"/>
    </row>
    <row r="542" spans="2:18" x14ac:dyDescent="0.3">
      <c r="B542" s="190" t="str">
        <f>IF('Formulario PPGR3'!$G542="","",CONCATENATE('Formulario PPGR3'!$C542,".",'Formulario PPGR3'!$D542,".",'Formulario PPGR3'!$E542,".",'Formulario PPGR3'!$F542))</f>
        <v/>
      </c>
      <c r="C542" s="190" t="str">
        <f>IF('Formulario PPGR3'!$G542="","",'Formulario PPGR1'!#REF!)</f>
        <v/>
      </c>
      <c r="D542" s="190" t="str">
        <f>IF('Formulario PPGR3'!$G542="","",'Formulario PPGR1'!#REF!)</f>
        <v/>
      </c>
      <c r="E542" s="190" t="str">
        <f>IF('Formulario PPGR3'!$G542="","",'Formulario PPGR1'!#REF!)</f>
        <v/>
      </c>
      <c r="F542" s="190" t="str">
        <f>IF('Formulario PPGR3'!$G542="","",'Formulario PPGR1'!#REF!)</f>
        <v/>
      </c>
      <c r="G542" s="241"/>
      <c r="H542" s="503" t="str">
        <f>IF(Tabla1[[#This Row],[Código_Actividad]]="","",_xlfn.XLOOKUP(Tabla1[[#This Row],[Código_Actividad]],Tabla2[Código],Tabla2[Actividades Programables Presupuestables],"",0))</f>
        <v/>
      </c>
      <c r="I542" s="504" t="str">
        <f>IFERROR(VLOOKUP('Formulario PPGR3'!$G542,'Formulario PPGR2'!$H$9:$V$269,15,FALSE),"")</f>
        <v/>
      </c>
      <c r="J542" s="509"/>
      <c r="K542" s="507" t="str">
        <f>IF(Tabla1[[#This Row],[Insumos]]="","",_xlfn.XLOOKUP(Tabla1[[#This Row],[Insumos]],Tabla10[Insumo],Tabla10[InsumoAbrev],"",0))</f>
        <v/>
      </c>
      <c r="L542" s="508"/>
      <c r="M542" s="505" t="str">
        <f>IF(Tabla1[[#This Row],[Descripción]]="","",_xlfn.XLOOKUP(Tabla1[[#This Row],[Descripción]],Tabla10[Descripción],Tabla10[Unidad de Medida],"",0))</f>
        <v/>
      </c>
      <c r="N542" s="295"/>
      <c r="O542" s="506" t="str">
        <f>IF(Tabla1[[#This Row],[Descripción]]="","",_xlfn.XLOOKUP(Tabla1[[#This Row],[Descripción]],Tabla10[Descripción],Tabla10[Precio Unitario],0))</f>
        <v/>
      </c>
      <c r="P542" s="506" t="str">
        <f>IF(Tabla1[[#This Row],[Cantidad de Insumos]]="","",Tabla1[[#This Row],[Precio Unitario]]*Tabla1[[#This Row],[Cantidad de Insumos]])</f>
        <v/>
      </c>
      <c r="Q542" s="506" t="str">
        <f>IF(Tabla1[[#This Row],[Descripción]]="","",_xlfn.XLOOKUP(Tabla1[[#This Row],[Descripción]],Tabla10[Descripción],Tabla10[CODIGO PRESUPUESTARIO],0))</f>
        <v/>
      </c>
      <c r="R542" s="507"/>
    </row>
    <row r="543" spans="2:18" x14ac:dyDescent="0.3">
      <c r="B543" s="190" t="str">
        <f>IF('Formulario PPGR3'!$G543="","",CONCATENATE('Formulario PPGR3'!$C543,".",'Formulario PPGR3'!$D543,".",'Formulario PPGR3'!$E543,".",'Formulario PPGR3'!$F543))</f>
        <v/>
      </c>
      <c r="C543" s="190" t="str">
        <f>IF('Formulario PPGR3'!$G543="","",'Formulario PPGR1'!#REF!)</f>
        <v/>
      </c>
      <c r="D543" s="190" t="str">
        <f>IF('Formulario PPGR3'!$G543="","",'Formulario PPGR1'!#REF!)</f>
        <v/>
      </c>
      <c r="E543" s="190" t="str">
        <f>IF('Formulario PPGR3'!$G543="","",'Formulario PPGR1'!#REF!)</f>
        <v/>
      </c>
      <c r="F543" s="190" t="str">
        <f>IF('Formulario PPGR3'!$G543="","",'Formulario PPGR1'!#REF!)</f>
        <v/>
      </c>
      <c r="G543" s="241"/>
      <c r="H543" s="503" t="str">
        <f>IF(Tabla1[[#This Row],[Código_Actividad]]="","",_xlfn.XLOOKUP(Tabla1[[#This Row],[Código_Actividad]],Tabla2[Código],Tabla2[Actividades Programables Presupuestables],"",0))</f>
        <v/>
      </c>
      <c r="I543" s="504" t="str">
        <f>IFERROR(VLOOKUP('Formulario PPGR3'!$G543,'Formulario PPGR2'!$H$9:$V$269,15,FALSE),"")</f>
        <v/>
      </c>
      <c r="J543" s="511"/>
      <c r="K543" s="507" t="str">
        <f>IF(Tabla1[[#This Row],[Insumos]]="","",_xlfn.XLOOKUP(Tabla1[[#This Row],[Insumos]],Tabla10[Insumo],Tabla10[InsumoAbrev],"",0))</f>
        <v/>
      </c>
      <c r="L543" s="508"/>
      <c r="M543" s="505" t="str">
        <f>IF(Tabla1[[#This Row],[Descripción]]="","",_xlfn.XLOOKUP(Tabla1[[#This Row],[Descripción]],Tabla10[Descripción],Tabla10[Unidad de Medida],"",0))</f>
        <v/>
      </c>
      <c r="N543" s="295"/>
      <c r="O543" s="506" t="str">
        <f>IF(Tabla1[[#This Row],[Descripción]]="","",_xlfn.XLOOKUP(Tabla1[[#This Row],[Descripción]],Tabla10[Descripción],Tabla10[Precio Unitario],0))</f>
        <v/>
      </c>
      <c r="P543" s="506" t="str">
        <f>IF(Tabla1[[#This Row],[Cantidad de Insumos]]="","",Tabla1[[#This Row],[Precio Unitario]]*Tabla1[[#This Row],[Cantidad de Insumos]])</f>
        <v/>
      </c>
      <c r="Q543" s="506" t="str">
        <f>IF(Tabla1[[#This Row],[Descripción]]="","",_xlfn.XLOOKUP(Tabla1[[#This Row],[Descripción]],Tabla10[Descripción],Tabla10[CODIGO PRESUPUESTARIO],0))</f>
        <v/>
      </c>
      <c r="R543" s="507"/>
    </row>
    <row r="544" spans="2:18" x14ac:dyDescent="0.3">
      <c r="B544" s="190" t="str">
        <f>IF('Formulario PPGR3'!$G544="","",CONCATENATE('Formulario PPGR3'!$C544,".",'Formulario PPGR3'!$D544,".",'Formulario PPGR3'!$E544,".",'Formulario PPGR3'!$F544))</f>
        <v/>
      </c>
      <c r="C544" s="190" t="str">
        <f>IF('Formulario PPGR3'!$G544="","",'Formulario PPGR1'!#REF!)</f>
        <v/>
      </c>
      <c r="D544" s="190" t="str">
        <f>IF('Formulario PPGR3'!$G544="","",'Formulario PPGR1'!#REF!)</f>
        <v/>
      </c>
      <c r="E544" s="190" t="str">
        <f>IF('Formulario PPGR3'!$G544="","",'Formulario PPGR1'!#REF!)</f>
        <v/>
      </c>
      <c r="F544" s="190" t="str">
        <f>IF('Formulario PPGR3'!$G544="","",'Formulario PPGR1'!#REF!)</f>
        <v/>
      </c>
      <c r="G544" s="241"/>
      <c r="H544" s="503" t="str">
        <f>IF(Tabla1[[#This Row],[Código_Actividad]]="","",_xlfn.XLOOKUP(Tabla1[[#This Row],[Código_Actividad]],Tabla2[Código],Tabla2[Actividades Programables Presupuestables],"",0))</f>
        <v/>
      </c>
      <c r="I544" s="504" t="str">
        <f>IFERROR(VLOOKUP('Formulario PPGR3'!$G544,'Formulario PPGR2'!$H$9:$V$269,15,FALSE),"")</f>
        <v/>
      </c>
      <c r="J544" s="509"/>
      <c r="K544" s="507" t="str">
        <f>IF(Tabla1[[#This Row],[Insumos]]="","",_xlfn.XLOOKUP(Tabla1[[#This Row],[Insumos]],Tabla10[Insumo],Tabla10[InsumoAbrev],"",0))</f>
        <v/>
      </c>
      <c r="L544" s="508"/>
      <c r="M544" s="505" t="str">
        <f>IF(Tabla1[[#This Row],[Descripción]]="","",_xlfn.XLOOKUP(Tabla1[[#This Row],[Descripción]],Tabla10[Descripción],Tabla10[Unidad de Medida],"",0))</f>
        <v/>
      </c>
      <c r="N544" s="295"/>
      <c r="O544" s="506" t="str">
        <f>IF(Tabla1[[#This Row],[Descripción]]="","",_xlfn.XLOOKUP(Tabla1[[#This Row],[Descripción]],Tabla10[Descripción],Tabla10[Precio Unitario],0))</f>
        <v/>
      </c>
      <c r="P544" s="506" t="str">
        <f>IF(Tabla1[[#This Row],[Cantidad de Insumos]]="","",Tabla1[[#This Row],[Precio Unitario]]*Tabla1[[#This Row],[Cantidad de Insumos]])</f>
        <v/>
      </c>
      <c r="Q544" s="506" t="str">
        <f>IF(Tabla1[[#This Row],[Descripción]]="","",_xlfn.XLOOKUP(Tabla1[[#This Row],[Descripción]],Tabla10[Descripción],Tabla10[CODIGO PRESUPUESTARIO],0))</f>
        <v/>
      </c>
      <c r="R544" s="507"/>
    </row>
    <row r="545" spans="2:18" x14ac:dyDescent="0.3">
      <c r="B545" s="190" t="str">
        <f>IF('Formulario PPGR3'!$G545="","",CONCATENATE('Formulario PPGR3'!$C545,".",'Formulario PPGR3'!$D545,".",'Formulario PPGR3'!$E545,".",'Formulario PPGR3'!$F545))</f>
        <v/>
      </c>
      <c r="C545" s="190" t="str">
        <f>IF('Formulario PPGR3'!$G545="","",'Formulario PPGR1'!#REF!)</f>
        <v/>
      </c>
      <c r="D545" s="190" t="str">
        <f>IF('Formulario PPGR3'!$G545="","",'Formulario PPGR1'!#REF!)</f>
        <v/>
      </c>
      <c r="E545" s="190" t="str">
        <f>IF('Formulario PPGR3'!$G545="","",'Formulario PPGR1'!#REF!)</f>
        <v/>
      </c>
      <c r="F545" s="190" t="str">
        <f>IF('Formulario PPGR3'!$G545="","",'Formulario PPGR1'!#REF!)</f>
        <v/>
      </c>
      <c r="G545" s="241"/>
      <c r="H545" s="503" t="str">
        <f>IF(Tabla1[[#This Row],[Código_Actividad]]="","",_xlfn.XLOOKUP(Tabla1[[#This Row],[Código_Actividad]],Tabla2[Código],Tabla2[Actividades Programables Presupuestables],"",0))</f>
        <v/>
      </c>
      <c r="I545" s="504" t="str">
        <f>IFERROR(VLOOKUP('Formulario PPGR3'!$G545,'Formulario PPGR2'!$H$9:$V$269,15,FALSE),"")</f>
        <v/>
      </c>
      <c r="J545" s="510"/>
      <c r="K545" s="507" t="str">
        <f>IF(Tabla1[[#This Row],[Insumos]]="","",_xlfn.XLOOKUP(Tabla1[[#This Row],[Insumos]],Tabla10[Insumo],Tabla10[InsumoAbrev],"",0))</f>
        <v/>
      </c>
      <c r="L545" s="508"/>
      <c r="M545" s="505" t="str">
        <f>IF(Tabla1[[#This Row],[Descripción]]="","",_xlfn.XLOOKUP(Tabla1[[#This Row],[Descripción]],Tabla10[Descripción],Tabla10[Unidad de Medida],"",0))</f>
        <v/>
      </c>
      <c r="N545" s="295"/>
      <c r="O545" s="506" t="str">
        <f>IF(Tabla1[[#This Row],[Descripción]]="","",_xlfn.XLOOKUP(Tabla1[[#This Row],[Descripción]],Tabla10[Descripción],Tabla10[Precio Unitario],0))</f>
        <v/>
      </c>
      <c r="P545" s="506" t="str">
        <f>IF(Tabla1[[#This Row],[Cantidad de Insumos]]="","",Tabla1[[#This Row],[Precio Unitario]]*Tabla1[[#This Row],[Cantidad de Insumos]])</f>
        <v/>
      </c>
      <c r="Q545" s="506" t="str">
        <f>IF(Tabla1[[#This Row],[Descripción]]="","",_xlfn.XLOOKUP(Tabla1[[#This Row],[Descripción]],Tabla10[Descripción],Tabla10[CODIGO PRESUPUESTARIO],0))</f>
        <v/>
      </c>
      <c r="R545" s="507"/>
    </row>
    <row r="546" spans="2:18" x14ac:dyDescent="0.3">
      <c r="B546" s="190" t="str">
        <f>IF('Formulario PPGR3'!$G546="","",CONCATENATE('Formulario PPGR3'!$C546,".",'Formulario PPGR3'!$D546,".",'Formulario PPGR3'!$E546,".",'Formulario PPGR3'!$F546))</f>
        <v/>
      </c>
      <c r="C546" s="190" t="str">
        <f>IF('Formulario PPGR3'!$G546="","",'Formulario PPGR1'!#REF!)</f>
        <v/>
      </c>
      <c r="D546" s="190" t="str">
        <f>IF('Formulario PPGR3'!$G546="","",'Formulario PPGR1'!#REF!)</f>
        <v/>
      </c>
      <c r="E546" s="190" t="str">
        <f>IF('Formulario PPGR3'!$G546="","",'Formulario PPGR1'!#REF!)</f>
        <v/>
      </c>
      <c r="F546" s="190" t="str">
        <f>IF('Formulario PPGR3'!$G546="","",'Formulario PPGR1'!#REF!)</f>
        <v/>
      </c>
      <c r="G546" s="241"/>
      <c r="H546" s="503" t="str">
        <f>IF(Tabla1[[#This Row],[Código_Actividad]]="","",_xlfn.XLOOKUP(Tabla1[[#This Row],[Código_Actividad]],Tabla2[Código],Tabla2[Actividades Programables Presupuestables],"",0))</f>
        <v/>
      </c>
      <c r="I546" s="504" t="str">
        <f>IFERROR(VLOOKUP('Formulario PPGR3'!$G546,'Formulario PPGR2'!$H$9:$V$269,15,FALSE),"")</f>
        <v/>
      </c>
      <c r="J546" s="509"/>
      <c r="K546" s="507" t="str">
        <f>IF(Tabla1[[#This Row],[Insumos]]="","",_xlfn.XLOOKUP(Tabla1[[#This Row],[Insumos]],Tabla10[Insumo],Tabla10[InsumoAbrev],"",0))</f>
        <v/>
      </c>
      <c r="L546" s="508"/>
      <c r="M546" s="505" t="str">
        <f>IF(Tabla1[[#This Row],[Descripción]]="","",_xlfn.XLOOKUP(Tabla1[[#This Row],[Descripción]],Tabla10[Descripción],Tabla10[Unidad de Medida],"",0))</f>
        <v/>
      </c>
      <c r="N546" s="295"/>
      <c r="O546" s="506" t="str">
        <f>IF(Tabla1[[#This Row],[Descripción]]="","",_xlfn.XLOOKUP(Tabla1[[#This Row],[Descripción]],Tabla10[Descripción],Tabla10[Precio Unitario],0))</f>
        <v/>
      </c>
      <c r="P546" s="506" t="str">
        <f>IF(Tabla1[[#This Row],[Cantidad de Insumos]]="","",Tabla1[[#This Row],[Precio Unitario]]*Tabla1[[#This Row],[Cantidad de Insumos]])</f>
        <v/>
      </c>
      <c r="Q546" s="506" t="str">
        <f>IF(Tabla1[[#This Row],[Descripción]]="","",_xlfn.XLOOKUP(Tabla1[[#This Row],[Descripción]],Tabla10[Descripción],Tabla10[CODIGO PRESUPUESTARIO],0))</f>
        <v/>
      </c>
      <c r="R546" s="507"/>
    </row>
    <row r="547" spans="2:18" x14ac:dyDescent="0.3">
      <c r="B547" s="190" t="str">
        <f>IF('Formulario PPGR3'!$G547="","",CONCATENATE('Formulario PPGR3'!$C547,".",'Formulario PPGR3'!$D547,".",'Formulario PPGR3'!$E547,".",'Formulario PPGR3'!$F547))</f>
        <v/>
      </c>
      <c r="C547" s="190" t="str">
        <f>IF('Formulario PPGR3'!$G547="","",'Formulario PPGR1'!#REF!)</f>
        <v/>
      </c>
      <c r="D547" s="190" t="str">
        <f>IF('Formulario PPGR3'!$G547="","",'Formulario PPGR1'!#REF!)</f>
        <v/>
      </c>
      <c r="E547" s="190" t="str">
        <f>IF('Formulario PPGR3'!$G547="","",'Formulario PPGR1'!#REF!)</f>
        <v/>
      </c>
      <c r="F547" s="190" t="str">
        <f>IF('Formulario PPGR3'!$G547="","",'Formulario PPGR1'!#REF!)</f>
        <v/>
      </c>
      <c r="G547" s="241"/>
      <c r="H547" s="503" t="str">
        <f>IF(Tabla1[[#This Row],[Código_Actividad]]="","",_xlfn.XLOOKUP(Tabla1[[#This Row],[Código_Actividad]],Tabla2[Código],Tabla2[Actividades Programables Presupuestables],"",0))</f>
        <v/>
      </c>
      <c r="I547" s="504" t="str">
        <f>IFERROR(VLOOKUP('Formulario PPGR3'!$G547,'Formulario PPGR2'!$H$9:$V$269,15,FALSE),"")</f>
        <v/>
      </c>
      <c r="J547" s="510"/>
      <c r="K547" s="507" t="str">
        <f>IF(Tabla1[[#This Row],[Insumos]]="","",_xlfn.XLOOKUP(Tabla1[[#This Row],[Insumos]],Tabla10[Insumo],Tabla10[InsumoAbrev],"",0))</f>
        <v/>
      </c>
      <c r="L547" s="508"/>
      <c r="M547" s="505" t="str">
        <f>IF(Tabla1[[#This Row],[Descripción]]="","",_xlfn.XLOOKUP(Tabla1[[#This Row],[Descripción]],Tabla10[Descripción],Tabla10[Unidad de Medida],"",0))</f>
        <v/>
      </c>
      <c r="N547" s="295"/>
      <c r="O547" s="506" t="str">
        <f>IF(Tabla1[[#This Row],[Descripción]]="","",_xlfn.XLOOKUP(Tabla1[[#This Row],[Descripción]],Tabla10[Descripción],Tabla10[Precio Unitario],0))</f>
        <v/>
      </c>
      <c r="P547" s="506" t="str">
        <f>IF(Tabla1[[#This Row],[Cantidad de Insumos]]="","",Tabla1[[#This Row],[Precio Unitario]]*Tabla1[[#This Row],[Cantidad de Insumos]])</f>
        <v/>
      </c>
      <c r="Q547" s="506" t="str">
        <f>IF(Tabla1[[#This Row],[Descripción]]="","",_xlfn.XLOOKUP(Tabla1[[#This Row],[Descripción]],Tabla10[Descripción],Tabla10[CODIGO PRESUPUESTARIO],0))</f>
        <v/>
      </c>
      <c r="R547" s="507"/>
    </row>
    <row r="548" spans="2:18" x14ac:dyDescent="0.3">
      <c r="B548" s="190" t="str">
        <f>IF('Formulario PPGR3'!$G548="","",CONCATENATE('Formulario PPGR3'!$C548,".",'Formulario PPGR3'!$D548,".",'Formulario PPGR3'!$E548,".",'Formulario PPGR3'!$F548))</f>
        <v/>
      </c>
      <c r="C548" s="190" t="str">
        <f>IF('Formulario PPGR3'!$G548="","",'Formulario PPGR1'!#REF!)</f>
        <v/>
      </c>
      <c r="D548" s="190" t="str">
        <f>IF('Formulario PPGR3'!$G548="","",'Formulario PPGR1'!#REF!)</f>
        <v/>
      </c>
      <c r="E548" s="190" t="str">
        <f>IF('Formulario PPGR3'!$G548="","",'Formulario PPGR1'!#REF!)</f>
        <v/>
      </c>
      <c r="F548" s="190" t="str">
        <f>IF('Formulario PPGR3'!$G548="","",'Formulario PPGR1'!#REF!)</f>
        <v/>
      </c>
      <c r="G548" s="241"/>
      <c r="H548" s="503" t="str">
        <f>IF(Tabla1[[#This Row],[Código_Actividad]]="","",_xlfn.XLOOKUP(Tabla1[[#This Row],[Código_Actividad]],Tabla2[Código],Tabla2[Actividades Programables Presupuestables],"",0))</f>
        <v/>
      </c>
      <c r="I548" s="504" t="str">
        <f>IFERROR(VLOOKUP('Formulario PPGR3'!$G548,'Formulario PPGR2'!$H$9:$V$269,15,FALSE),"")</f>
        <v/>
      </c>
      <c r="J548" s="511"/>
      <c r="K548" s="507" t="str">
        <f>IF(Tabla1[[#This Row],[Insumos]]="","",_xlfn.XLOOKUP(Tabla1[[#This Row],[Insumos]],Tabla10[Insumo],Tabla10[InsumoAbrev],"",0))</f>
        <v/>
      </c>
      <c r="L548" s="508"/>
      <c r="M548" s="505" t="str">
        <f>IF(Tabla1[[#This Row],[Descripción]]="","",_xlfn.XLOOKUP(Tabla1[[#This Row],[Descripción]],Tabla10[Descripción],Tabla10[Unidad de Medida],"",0))</f>
        <v/>
      </c>
      <c r="N548" s="295"/>
      <c r="O548" s="506" t="str">
        <f>IF(Tabla1[[#This Row],[Descripción]]="","",_xlfn.XLOOKUP(Tabla1[[#This Row],[Descripción]],Tabla10[Descripción],Tabla10[Precio Unitario],0))</f>
        <v/>
      </c>
      <c r="P548" s="506" t="str">
        <f>IF(Tabla1[[#This Row],[Cantidad de Insumos]]="","",Tabla1[[#This Row],[Precio Unitario]]*Tabla1[[#This Row],[Cantidad de Insumos]])</f>
        <v/>
      </c>
      <c r="Q548" s="506" t="str">
        <f>IF(Tabla1[[#This Row],[Descripción]]="","",_xlfn.XLOOKUP(Tabla1[[#This Row],[Descripción]],Tabla10[Descripción],Tabla10[CODIGO PRESUPUESTARIO],0))</f>
        <v/>
      </c>
      <c r="R548" s="507"/>
    </row>
    <row r="549" spans="2:18" x14ac:dyDescent="0.3">
      <c r="B549" s="190" t="str">
        <f>IF('Formulario PPGR3'!$G549="","",CONCATENATE('Formulario PPGR3'!$C549,".",'Formulario PPGR3'!$D549,".",'Formulario PPGR3'!$E549,".",'Formulario PPGR3'!$F549))</f>
        <v/>
      </c>
      <c r="C549" s="190" t="str">
        <f>IF('Formulario PPGR3'!$G549="","",'Formulario PPGR1'!#REF!)</f>
        <v/>
      </c>
      <c r="D549" s="190" t="str">
        <f>IF('Formulario PPGR3'!$G549="","",'Formulario PPGR1'!#REF!)</f>
        <v/>
      </c>
      <c r="E549" s="190" t="str">
        <f>IF('Formulario PPGR3'!$G549="","",'Formulario PPGR1'!#REF!)</f>
        <v/>
      </c>
      <c r="F549" s="190" t="str">
        <f>IF('Formulario PPGR3'!$G549="","",'Formulario PPGR1'!#REF!)</f>
        <v/>
      </c>
      <c r="G549" s="241"/>
      <c r="H549" s="503" t="str">
        <f>IF(Tabla1[[#This Row],[Código_Actividad]]="","",_xlfn.XLOOKUP(Tabla1[[#This Row],[Código_Actividad]],Tabla2[Código],Tabla2[Actividades Programables Presupuestables],"",0))</f>
        <v/>
      </c>
      <c r="I549" s="504" t="str">
        <f>IFERROR(VLOOKUP('Formulario PPGR3'!$G549,'Formulario PPGR2'!$H$9:$V$269,15,FALSE),"")</f>
        <v/>
      </c>
      <c r="J549" s="509"/>
      <c r="K549" s="507" t="str">
        <f>IF(Tabla1[[#This Row],[Insumos]]="","",_xlfn.XLOOKUP(Tabla1[[#This Row],[Insumos]],Tabla10[Insumo],Tabla10[InsumoAbrev],"",0))</f>
        <v/>
      </c>
      <c r="L549" s="508"/>
      <c r="M549" s="505" t="str">
        <f>IF(Tabla1[[#This Row],[Descripción]]="","",_xlfn.XLOOKUP(Tabla1[[#This Row],[Descripción]],Tabla10[Descripción],Tabla10[Unidad de Medida],"",0))</f>
        <v/>
      </c>
      <c r="N549" s="295"/>
      <c r="O549" s="506" t="str">
        <f>IF(Tabla1[[#This Row],[Descripción]]="","",_xlfn.XLOOKUP(Tabla1[[#This Row],[Descripción]],Tabla10[Descripción],Tabla10[Precio Unitario],0))</f>
        <v/>
      </c>
      <c r="P549" s="506" t="str">
        <f>IF(Tabla1[[#This Row],[Cantidad de Insumos]]="","",Tabla1[[#This Row],[Precio Unitario]]*Tabla1[[#This Row],[Cantidad de Insumos]])</f>
        <v/>
      </c>
      <c r="Q549" s="506" t="str">
        <f>IF(Tabla1[[#This Row],[Descripción]]="","",_xlfn.XLOOKUP(Tabla1[[#This Row],[Descripción]],Tabla10[Descripción],Tabla10[CODIGO PRESUPUESTARIO],0))</f>
        <v/>
      </c>
      <c r="R549" s="507"/>
    </row>
    <row r="550" spans="2:18" x14ac:dyDescent="0.3">
      <c r="B550" s="190" t="str">
        <f>IF('Formulario PPGR3'!$G550="","",CONCATENATE('Formulario PPGR3'!$C550,".",'Formulario PPGR3'!$D550,".",'Formulario PPGR3'!$E550,".",'Formulario PPGR3'!$F550))</f>
        <v/>
      </c>
      <c r="C550" s="190" t="str">
        <f>IF('Formulario PPGR3'!$G550="","",'Formulario PPGR1'!#REF!)</f>
        <v/>
      </c>
      <c r="D550" s="190" t="str">
        <f>IF('Formulario PPGR3'!$G550="","",'Formulario PPGR1'!#REF!)</f>
        <v/>
      </c>
      <c r="E550" s="190" t="str">
        <f>IF('Formulario PPGR3'!$G550="","",'Formulario PPGR1'!#REF!)</f>
        <v/>
      </c>
      <c r="F550" s="190" t="str">
        <f>IF('Formulario PPGR3'!$G550="","",'Formulario PPGR1'!#REF!)</f>
        <v/>
      </c>
      <c r="G550" s="241"/>
      <c r="H550" s="503" t="str">
        <f>IF(Tabla1[[#This Row],[Código_Actividad]]="","",_xlfn.XLOOKUP(Tabla1[[#This Row],[Código_Actividad]],Tabla2[Código],Tabla2[Actividades Programables Presupuestables],"",0))</f>
        <v/>
      </c>
      <c r="I550" s="504" t="str">
        <f>IFERROR(VLOOKUP('Formulario PPGR3'!$G550,'Formulario PPGR2'!$H$9:$V$269,15,FALSE),"")</f>
        <v/>
      </c>
      <c r="J550" s="509"/>
      <c r="K550" s="507" t="str">
        <f>IF(Tabla1[[#This Row],[Insumos]]="","",_xlfn.XLOOKUP(Tabla1[[#This Row],[Insumos]],Tabla10[Insumo],Tabla10[InsumoAbrev],"",0))</f>
        <v/>
      </c>
      <c r="L550" s="508"/>
      <c r="M550" s="505" t="str">
        <f>IF(Tabla1[[#This Row],[Descripción]]="","",_xlfn.XLOOKUP(Tabla1[[#This Row],[Descripción]],Tabla10[Descripción],Tabla10[Unidad de Medida],"",0))</f>
        <v/>
      </c>
      <c r="N550" s="295"/>
      <c r="O550" s="506" t="str">
        <f>IF(Tabla1[[#This Row],[Descripción]]="","",_xlfn.XLOOKUP(Tabla1[[#This Row],[Descripción]],Tabla10[Descripción],Tabla10[Precio Unitario],0))</f>
        <v/>
      </c>
      <c r="P550" s="506" t="str">
        <f>IF(Tabla1[[#This Row],[Cantidad de Insumos]]="","",Tabla1[[#This Row],[Precio Unitario]]*Tabla1[[#This Row],[Cantidad de Insumos]])</f>
        <v/>
      </c>
      <c r="Q550" s="506" t="str">
        <f>IF(Tabla1[[#This Row],[Descripción]]="","",_xlfn.XLOOKUP(Tabla1[[#This Row],[Descripción]],Tabla10[Descripción],Tabla10[CODIGO PRESUPUESTARIO],0))</f>
        <v/>
      </c>
      <c r="R550" s="507"/>
    </row>
    <row r="551" spans="2:18" x14ac:dyDescent="0.3">
      <c r="B551" s="190" t="str">
        <f>IF('Formulario PPGR3'!$G551="","",CONCATENATE('Formulario PPGR3'!$C551,".",'Formulario PPGR3'!$D551,".",'Formulario PPGR3'!$E551,".",'Formulario PPGR3'!$F551))</f>
        <v/>
      </c>
      <c r="C551" s="190" t="str">
        <f>IF('Formulario PPGR3'!$G551="","",'Formulario PPGR1'!#REF!)</f>
        <v/>
      </c>
      <c r="D551" s="190" t="str">
        <f>IF('Formulario PPGR3'!$G551="","",'Formulario PPGR1'!#REF!)</f>
        <v/>
      </c>
      <c r="E551" s="190" t="str">
        <f>IF('Formulario PPGR3'!$G551="","",'Formulario PPGR1'!#REF!)</f>
        <v/>
      </c>
      <c r="F551" s="190" t="str">
        <f>IF('Formulario PPGR3'!$G551="","",'Formulario PPGR1'!#REF!)</f>
        <v/>
      </c>
      <c r="G551" s="241"/>
      <c r="H551" s="503" t="str">
        <f>IF(Tabla1[[#This Row],[Código_Actividad]]="","",_xlfn.XLOOKUP(Tabla1[[#This Row],[Código_Actividad]],Tabla2[Código],Tabla2[Actividades Programables Presupuestables],"",0))</f>
        <v/>
      </c>
      <c r="I551" s="504" t="str">
        <f>IFERROR(VLOOKUP('Formulario PPGR3'!$G551,'Formulario PPGR2'!$H$9:$V$269,15,FALSE),"")</f>
        <v/>
      </c>
      <c r="J551" s="509"/>
      <c r="K551" s="507" t="str">
        <f>IF(Tabla1[[#This Row],[Insumos]]="","",_xlfn.XLOOKUP(Tabla1[[#This Row],[Insumos]],Tabla10[Insumo],Tabla10[InsumoAbrev],"",0))</f>
        <v/>
      </c>
      <c r="L551" s="508"/>
      <c r="M551" s="505" t="str">
        <f>IF(Tabla1[[#This Row],[Descripción]]="","",_xlfn.XLOOKUP(Tabla1[[#This Row],[Descripción]],Tabla10[Descripción],Tabla10[Unidad de Medida],"",0))</f>
        <v/>
      </c>
      <c r="N551" s="295"/>
      <c r="O551" s="506" t="str">
        <f>IF(Tabla1[[#This Row],[Descripción]]="","",_xlfn.XLOOKUP(Tabla1[[#This Row],[Descripción]],Tabla10[Descripción],Tabla10[Precio Unitario],0))</f>
        <v/>
      </c>
      <c r="P551" s="506" t="str">
        <f>IF(Tabla1[[#This Row],[Cantidad de Insumos]]="","",Tabla1[[#This Row],[Precio Unitario]]*Tabla1[[#This Row],[Cantidad de Insumos]])</f>
        <v/>
      </c>
      <c r="Q551" s="506" t="str">
        <f>IF(Tabla1[[#This Row],[Descripción]]="","",_xlfn.XLOOKUP(Tabla1[[#This Row],[Descripción]],Tabla10[Descripción],Tabla10[CODIGO PRESUPUESTARIO],0))</f>
        <v/>
      </c>
      <c r="R551" s="507"/>
    </row>
    <row r="552" spans="2:18" x14ac:dyDescent="0.3">
      <c r="B552" s="190" t="str">
        <f>IF('Formulario PPGR3'!$G552="","",CONCATENATE('Formulario PPGR3'!$C552,".",'Formulario PPGR3'!$D552,".",'Formulario PPGR3'!$E552,".",'Formulario PPGR3'!$F552))</f>
        <v/>
      </c>
      <c r="C552" s="190" t="str">
        <f>IF('Formulario PPGR3'!$G552="","",'Formulario PPGR1'!#REF!)</f>
        <v/>
      </c>
      <c r="D552" s="190" t="str">
        <f>IF('Formulario PPGR3'!$G552="","",'Formulario PPGR1'!#REF!)</f>
        <v/>
      </c>
      <c r="E552" s="190" t="str">
        <f>IF('Formulario PPGR3'!$G552="","",'Formulario PPGR1'!#REF!)</f>
        <v/>
      </c>
      <c r="F552" s="190" t="str">
        <f>IF('Formulario PPGR3'!$G552="","",'Formulario PPGR1'!#REF!)</f>
        <v/>
      </c>
      <c r="G552" s="241"/>
      <c r="H552" s="503" t="str">
        <f>IF(Tabla1[[#This Row],[Código_Actividad]]="","",_xlfn.XLOOKUP(Tabla1[[#This Row],[Código_Actividad]],Tabla2[Código],Tabla2[Actividades Programables Presupuestables],"",0))</f>
        <v/>
      </c>
      <c r="I552" s="504" t="str">
        <f>IFERROR(VLOOKUP('Formulario PPGR3'!$G552,'Formulario PPGR2'!$H$9:$V$269,15,FALSE),"")</f>
        <v/>
      </c>
      <c r="J552" s="509"/>
      <c r="K552" s="507" t="str">
        <f>IF(Tabla1[[#This Row],[Insumos]]="","",_xlfn.XLOOKUP(Tabla1[[#This Row],[Insumos]],Tabla10[Insumo],Tabla10[InsumoAbrev],"",0))</f>
        <v/>
      </c>
      <c r="L552" s="508"/>
      <c r="M552" s="505" t="str">
        <f>IF(Tabla1[[#This Row],[Descripción]]="","",_xlfn.XLOOKUP(Tabla1[[#This Row],[Descripción]],Tabla10[Descripción],Tabla10[Unidad de Medida],"",0))</f>
        <v/>
      </c>
      <c r="N552" s="295"/>
      <c r="O552" s="506" t="str">
        <f>IF(Tabla1[[#This Row],[Descripción]]="","",_xlfn.XLOOKUP(Tabla1[[#This Row],[Descripción]],Tabla10[Descripción],Tabla10[Precio Unitario],0))</f>
        <v/>
      </c>
      <c r="P552" s="506" t="str">
        <f>IF(Tabla1[[#This Row],[Cantidad de Insumos]]="","",Tabla1[[#This Row],[Precio Unitario]]*Tabla1[[#This Row],[Cantidad de Insumos]])</f>
        <v/>
      </c>
      <c r="Q552" s="506" t="str">
        <f>IF(Tabla1[[#This Row],[Descripción]]="","",_xlfn.XLOOKUP(Tabla1[[#This Row],[Descripción]],Tabla10[Descripción],Tabla10[CODIGO PRESUPUESTARIO],0))</f>
        <v/>
      </c>
      <c r="R552" s="507"/>
    </row>
    <row r="553" spans="2:18" x14ac:dyDescent="0.3">
      <c r="B553" s="190" t="str">
        <f>IF('Formulario PPGR3'!$G553="","",CONCATENATE('Formulario PPGR3'!$C553,".",'Formulario PPGR3'!$D553,".",'Formulario PPGR3'!$E553,".",'Formulario PPGR3'!$F553))</f>
        <v/>
      </c>
      <c r="C553" s="190" t="str">
        <f>IF('Formulario PPGR3'!$G553="","",'Formulario PPGR1'!#REF!)</f>
        <v/>
      </c>
      <c r="D553" s="190" t="str">
        <f>IF('Formulario PPGR3'!$G553="","",'Formulario PPGR1'!#REF!)</f>
        <v/>
      </c>
      <c r="E553" s="190" t="str">
        <f>IF('Formulario PPGR3'!$G553="","",'Formulario PPGR1'!#REF!)</f>
        <v/>
      </c>
      <c r="F553" s="190" t="str">
        <f>IF('Formulario PPGR3'!$G553="","",'Formulario PPGR1'!#REF!)</f>
        <v/>
      </c>
      <c r="G553" s="241"/>
      <c r="H553" s="503" t="str">
        <f>IF(Tabla1[[#This Row],[Código_Actividad]]="","",_xlfn.XLOOKUP(Tabla1[[#This Row],[Código_Actividad]],Tabla2[Código],Tabla2[Actividades Programables Presupuestables],"",0))</f>
        <v/>
      </c>
      <c r="I553" s="504" t="str">
        <f>IFERROR(VLOOKUP('Formulario PPGR3'!$G553,'Formulario PPGR2'!$H$9:$V$269,15,FALSE),"")</f>
        <v/>
      </c>
      <c r="J553" s="511"/>
      <c r="K553" s="507" t="str">
        <f>IF(Tabla1[[#This Row],[Insumos]]="","",_xlfn.XLOOKUP(Tabla1[[#This Row],[Insumos]],Tabla10[Insumo],Tabla10[InsumoAbrev],"",0))</f>
        <v/>
      </c>
      <c r="L553" s="508"/>
      <c r="M553" s="505" t="str">
        <f>IF(Tabla1[[#This Row],[Descripción]]="","",_xlfn.XLOOKUP(Tabla1[[#This Row],[Descripción]],Tabla10[Descripción],Tabla10[Unidad de Medida],"",0))</f>
        <v/>
      </c>
      <c r="N553" s="295"/>
      <c r="O553" s="506" t="str">
        <f>IF(Tabla1[[#This Row],[Descripción]]="","",_xlfn.XLOOKUP(Tabla1[[#This Row],[Descripción]],Tabla10[Descripción],Tabla10[Precio Unitario],0))</f>
        <v/>
      </c>
      <c r="P553" s="506" t="str">
        <f>IF(Tabla1[[#This Row],[Cantidad de Insumos]]="","",Tabla1[[#This Row],[Precio Unitario]]*Tabla1[[#This Row],[Cantidad de Insumos]])</f>
        <v/>
      </c>
      <c r="Q553" s="506" t="str">
        <f>IF(Tabla1[[#This Row],[Descripción]]="","",_xlfn.XLOOKUP(Tabla1[[#This Row],[Descripción]],Tabla10[Descripción],Tabla10[CODIGO PRESUPUESTARIO],0))</f>
        <v/>
      </c>
      <c r="R553" s="507"/>
    </row>
    <row r="554" spans="2:18" x14ac:dyDescent="0.3">
      <c r="B554" s="190" t="str">
        <f>IF('Formulario PPGR3'!$G554="","",CONCATENATE('Formulario PPGR3'!$C554,".",'Formulario PPGR3'!$D554,".",'Formulario PPGR3'!$E554,".",'Formulario PPGR3'!$F554))</f>
        <v/>
      </c>
      <c r="C554" s="190" t="str">
        <f>IF('Formulario PPGR3'!$G554="","",'Formulario PPGR1'!#REF!)</f>
        <v/>
      </c>
      <c r="D554" s="190" t="str">
        <f>IF('Formulario PPGR3'!$G554="","",'Formulario PPGR1'!#REF!)</f>
        <v/>
      </c>
      <c r="E554" s="190" t="str">
        <f>IF('Formulario PPGR3'!$G554="","",'Formulario PPGR1'!#REF!)</f>
        <v/>
      </c>
      <c r="F554" s="190" t="str">
        <f>IF('Formulario PPGR3'!$G554="","",'Formulario PPGR1'!#REF!)</f>
        <v/>
      </c>
      <c r="G554" s="241"/>
      <c r="H554" s="503" t="str">
        <f>IF(Tabla1[[#This Row],[Código_Actividad]]="","",_xlfn.XLOOKUP(Tabla1[[#This Row],[Código_Actividad]],Tabla2[Código],Tabla2[Actividades Programables Presupuestables],"",0))</f>
        <v/>
      </c>
      <c r="I554" s="504" t="str">
        <f>IFERROR(VLOOKUP('Formulario PPGR3'!$G554,'Formulario PPGR2'!$H$9:$V$269,15,FALSE),"")</f>
        <v/>
      </c>
      <c r="J554" s="509"/>
      <c r="K554" s="507" t="str">
        <f>IF(Tabla1[[#This Row],[Insumos]]="","",_xlfn.XLOOKUP(Tabla1[[#This Row],[Insumos]],Tabla10[Insumo],Tabla10[InsumoAbrev],"",0))</f>
        <v/>
      </c>
      <c r="L554" s="508"/>
      <c r="M554" s="505" t="str">
        <f>IF(Tabla1[[#This Row],[Descripción]]="","",_xlfn.XLOOKUP(Tabla1[[#This Row],[Descripción]],Tabla10[Descripción],Tabla10[Unidad de Medida],"",0))</f>
        <v/>
      </c>
      <c r="N554" s="295"/>
      <c r="O554" s="506" t="str">
        <f>IF(Tabla1[[#This Row],[Descripción]]="","",_xlfn.XLOOKUP(Tabla1[[#This Row],[Descripción]],Tabla10[Descripción],Tabla10[Precio Unitario],0))</f>
        <v/>
      </c>
      <c r="P554" s="506" t="str">
        <f>IF(Tabla1[[#This Row],[Cantidad de Insumos]]="","",Tabla1[[#This Row],[Precio Unitario]]*Tabla1[[#This Row],[Cantidad de Insumos]])</f>
        <v/>
      </c>
      <c r="Q554" s="506" t="str">
        <f>IF(Tabla1[[#This Row],[Descripción]]="","",_xlfn.XLOOKUP(Tabla1[[#This Row],[Descripción]],Tabla10[Descripción],Tabla10[CODIGO PRESUPUESTARIO],0))</f>
        <v/>
      </c>
      <c r="R554" s="507"/>
    </row>
    <row r="555" spans="2:18" x14ac:dyDescent="0.3">
      <c r="B555" s="190" t="str">
        <f>IF('Formulario PPGR3'!$G555="","",CONCATENATE('Formulario PPGR3'!$C555,".",'Formulario PPGR3'!$D555,".",'Formulario PPGR3'!$E555,".",'Formulario PPGR3'!$F555))</f>
        <v/>
      </c>
      <c r="C555" s="190" t="str">
        <f>IF('Formulario PPGR3'!$G555="","",'Formulario PPGR1'!#REF!)</f>
        <v/>
      </c>
      <c r="D555" s="190" t="str">
        <f>IF('Formulario PPGR3'!$G555="","",'Formulario PPGR1'!#REF!)</f>
        <v/>
      </c>
      <c r="E555" s="190" t="str">
        <f>IF('Formulario PPGR3'!$G555="","",'Formulario PPGR1'!#REF!)</f>
        <v/>
      </c>
      <c r="F555" s="190" t="str">
        <f>IF('Formulario PPGR3'!$G555="","",'Formulario PPGR1'!#REF!)</f>
        <v/>
      </c>
      <c r="G555" s="241"/>
      <c r="H555" s="503" t="str">
        <f>IF(Tabla1[[#This Row],[Código_Actividad]]="","",_xlfn.XLOOKUP(Tabla1[[#This Row],[Código_Actividad]],Tabla2[Código],Tabla2[Actividades Programables Presupuestables],"",0))</f>
        <v/>
      </c>
      <c r="I555" s="504" t="str">
        <f>IFERROR(VLOOKUP('Formulario PPGR3'!$G555,'Formulario PPGR2'!$H$9:$V$269,15,FALSE),"")</f>
        <v/>
      </c>
      <c r="J555" s="509"/>
      <c r="K555" s="507" t="str">
        <f>IF(Tabla1[[#This Row],[Insumos]]="","",_xlfn.XLOOKUP(Tabla1[[#This Row],[Insumos]],Tabla10[Insumo],Tabla10[InsumoAbrev],"",0))</f>
        <v/>
      </c>
      <c r="L555" s="508"/>
      <c r="M555" s="505" t="str">
        <f>IF(Tabla1[[#This Row],[Descripción]]="","",_xlfn.XLOOKUP(Tabla1[[#This Row],[Descripción]],Tabla10[Descripción],Tabla10[Unidad de Medida],"",0))</f>
        <v/>
      </c>
      <c r="N555" s="295"/>
      <c r="O555" s="506" t="str">
        <f>IF(Tabla1[[#This Row],[Descripción]]="","",_xlfn.XLOOKUP(Tabla1[[#This Row],[Descripción]],Tabla10[Descripción],Tabla10[Precio Unitario],0))</f>
        <v/>
      </c>
      <c r="P555" s="506" t="str">
        <f>IF(Tabla1[[#This Row],[Cantidad de Insumos]]="","",Tabla1[[#This Row],[Precio Unitario]]*Tabla1[[#This Row],[Cantidad de Insumos]])</f>
        <v/>
      </c>
      <c r="Q555" s="506" t="str">
        <f>IF(Tabla1[[#This Row],[Descripción]]="","",_xlfn.XLOOKUP(Tabla1[[#This Row],[Descripción]],Tabla10[Descripción],Tabla10[CODIGO PRESUPUESTARIO],0))</f>
        <v/>
      </c>
      <c r="R555" s="507"/>
    </row>
    <row r="556" spans="2:18" x14ac:dyDescent="0.3">
      <c r="B556" s="190" t="str">
        <f>IF('Formulario PPGR3'!$G556="","",CONCATENATE('Formulario PPGR3'!$C556,".",'Formulario PPGR3'!$D556,".",'Formulario PPGR3'!$E556,".",'Formulario PPGR3'!$F556))</f>
        <v/>
      </c>
      <c r="C556" s="190" t="str">
        <f>IF('Formulario PPGR3'!$G556="","",'Formulario PPGR1'!#REF!)</f>
        <v/>
      </c>
      <c r="D556" s="190" t="str">
        <f>IF('Formulario PPGR3'!$G556="","",'Formulario PPGR1'!#REF!)</f>
        <v/>
      </c>
      <c r="E556" s="190" t="str">
        <f>IF('Formulario PPGR3'!$G556="","",'Formulario PPGR1'!#REF!)</f>
        <v/>
      </c>
      <c r="F556" s="190" t="str">
        <f>IF('Formulario PPGR3'!$G556="","",'Formulario PPGR1'!#REF!)</f>
        <v/>
      </c>
      <c r="G556" s="241"/>
      <c r="H556" s="503" t="str">
        <f>IF(Tabla1[[#This Row],[Código_Actividad]]="","",_xlfn.XLOOKUP(Tabla1[[#This Row],[Código_Actividad]],Tabla2[Código],Tabla2[Actividades Programables Presupuestables],"",0))</f>
        <v/>
      </c>
      <c r="I556" s="504" t="str">
        <f>IFERROR(VLOOKUP('Formulario PPGR3'!$G556,'Formulario PPGR2'!$H$9:$V$269,15,FALSE),"")</f>
        <v/>
      </c>
      <c r="J556" s="509"/>
      <c r="K556" s="507" t="str">
        <f>IF(Tabla1[[#This Row],[Insumos]]="","",_xlfn.XLOOKUP(Tabla1[[#This Row],[Insumos]],Tabla10[Insumo],Tabla10[InsumoAbrev],"",0))</f>
        <v/>
      </c>
      <c r="L556" s="508"/>
      <c r="M556" s="505" t="str">
        <f>IF(Tabla1[[#This Row],[Descripción]]="","",_xlfn.XLOOKUP(Tabla1[[#This Row],[Descripción]],Tabla10[Descripción],Tabla10[Unidad de Medida],"",0))</f>
        <v/>
      </c>
      <c r="N556" s="295"/>
      <c r="O556" s="506" t="str">
        <f>IF(Tabla1[[#This Row],[Descripción]]="","",_xlfn.XLOOKUP(Tabla1[[#This Row],[Descripción]],Tabla10[Descripción],Tabla10[Precio Unitario],0))</f>
        <v/>
      </c>
      <c r="P556" s="506" t="str">
        <f>IF(Tabla1[[#This Row],[Cantidad de Insumos]]="","",Tabla1[[#This Row],[Precio Unitario]]*Tabla1[[#This Row],[Cantidad de Insumos]])</f>
        <v/>
      </c>
      <c r="Q556" s="506" t="str">
        <f>IF(Tabla1[[#This Row],[Descripción]]="","",_xlfn.XLOOKUP(Tabla1[[#This Row],[Descripción]],Tabla10[Descripción],Tabla10[CODIGO PRESUPUESTARIO],0))</f>
        <v/>
      </c>
      <c r="R556" s="507"/>
    </row>
    <row r="557" spans="2:18" x14ac:dyDescent="0.3">
      <c r="B557" s="190" t="str">
        <f>IF('Formulario PPGR3'!$G557="","",CONCATENATE('Formulario PPGR3'!$C557,".",'Formulario PPGR3'!$D557,".",'Formulario PPGR3'!$E557,".",'Formulario PPGR3'!$F557))</f>
        <v/>
      </c>
      <c r="C557" s="190" t="str">
        <f>IF('Formulario PPGR3'!$G557="","",'Formulario PPGR1'!#REF!)</f>
        <v/>
      </c>
      <c r="D557" s="190" t="str">
        <f>IF('Formulario PPGR3'!$G557="","",'Formulario PPGR1'!#REF!)</f>
        <v/>
      </c>
      <c r="E557" s="190" t="str">
        <f>IF('Formulario PPGR3'!$G557="","",'Formulario PPGR1'!#REF!)</f>
        <v/>
      </c>
      <c r="F557" s="190" t="str">
        <f>IF('Formulario PPGR3'!$G557="","",'Formulario PPGR1'!#REF!)</f>
        <v/>
      </c>
      <c r="G557" s="241"/>
      <c r="H557" s="503" t="str">
        <f>IF(Tabla1[[#This Row],[Código_Actividad]]="","",_xlfn.XLOOKUP(Tabla1[[#This Row],[Código_Actividad]],Tabla2[Código],Tabla2[Actividades Programables Presupuestables],"",0))</f>
        <v/>
      </c>
      <c r="I557" s="504" t="str">
        <f>IFERROR(VLOOKUP('Formulario PPGR3'!$G557,'Formulario PPGR2'!$H$9:$V$269,15,FALSE),"")</f>
        <v/>
      </c>
      <c r="J557" s="509"/>
      <c r="K557" s="507" t="str">
        <f>IF(Tabla1[[#This Row],[Insumos]]="","",_xlfn.XLOOKUP(Tabla1[[#This Row],[Insumos]],Tabla10[Insumo],Tabla10[InsumoAbrev],"",0))</f>
        <v/>
      </c>
      <c r="L557" s="508"/>
      <c r="M557" s="505" t="str">
        <f>IF(Tabla1[[#This Row],[Descripción]]="","",_xlfn.XLOOKUP(Tabla1[[#This Row],[Descripción]],Tabla10[Descripción],Tabla10[Unidad de Medida],"",0))</f>
        <v/>
      </c>
      <c r="N557" s="295"/>
      <c r="O557" s="506" t="str">
        <f>IF(Tabla1[[#This Row],[Descripción]]="","",_xlfn.XLOOKUP(Tabla1[[#This Row],[Descripción]],Tabla10[Descripción],Tabla10[Precio Unitario],0))</f>
        <v/>
      </c>
      <c r="P557" s="506" t="str">
        <f>IF(Tabla1[[#This Row],[Cantidad de Insumos]]="","",Tabla1[[#This Row],[Precio Unitario]]*Tabla1[[#This Row],[Cantidad de Insumos]])</f>
        <v/>
      </c>
      <c r="Q557" s="506" t="str">
        <f>IF(Tabla1[[#This Row],[Descripción]]="","",_xlfn.XLOOKUP(Tabla1[[#This Row],[Descripción]],Tabla10[Descripción],Tabla10[CODIGO PRESUPUESTARIO],0))</f>
        <v/>
      </c>
      <c r="R557" s="507"/>
    </row>
    <row r="558" spans="2:18" x14ac:dyDescent="0.3">
      <c r="B558" s="190" t="str">
        <f>IF('Formulario PPGR3'!$G558="","",CONCATENATE('Formulario PPGR3'!$C558,".",'Formulario PPGR3'!$D558,".",'Formulario PPGR3'!$E558,".",'Formulario PPGR3'!$F558))</f>
        <v/>
      </c>
      <c r="C558" s="190" t="str">
        <f>IF('Formulario PPGR3'!$G558="","",'Formulario PPGR1'!#REF!)</f>
        <v/>
      </c>
      <c r="D558" s="190" t="str">
        <f>IF('Formulario PPGR3'!$G558="","",'Formulario PPGR1'!#REF!)</f>
        <v/>
      </c>
      <c r="E558" s="190" t="str">
        <f>IF('Formulario PPGR3'!$G558="","",'Formulario PPGR1'!#REF!)</f>
        <v/>
      </c>
      <c r="F558" s="190" t="str">
        <f>IF('Formulario PPGR3'!$G558="","",'Formulario PPGR1'!#REF!)</f>
        <v/>
      </c>
      <c r="G558" s="241"/>
      <c r="H558" s="503" t="str">
        <f>IF(Tabla1[[#This Row],[Código_Actividad]]="","",_xlfn.XLOOKUP(Tabla1[[#This Row],[Código_Actividad]],Tabla2[Código],Tabla2[Actividades Programables Presupuestables],"",0))</f>
        <v/>
      </c>
      <c r="I558" s="504" t="str">
        <f>IFERROR(VLOOKUP('Formulario PPGR3'!$G558,'Formulario PPGR2'!$H$9:$V$269,15,FALSE),"")</f>
        <v/>
      </c>
      <c r="J558" s="509"/>
      <c r="K558" s="507" t="str">
        <f>IF(Tabla1[[#This Row],[Insumos]]="","",_xlfn.XLOOKUP(Tabla1[[#This Row],[Insumos]],Tabla10[Insumo],Tabla10[InsumoAbrev],"",0))</f>
        <v/>
      </c>
      <c r="L558" s="508"/>
      <c r="M558" s="505" t="str">
        <f>IF(Tabla1[[#This Row],[Descripción]]="","",_xlfn.XLOOKUP(Tabla1[[#This Row],[Descripción]],Tabla10[Descripción],Tabla10[Unidad de Medida],"",0))</f>
        <v/>
      </c>
      <c r="N558" s="295"/>
      <c r="O558" s="506" t="str">
        <f>IF(Tabla1[[#This Row],[Descripción]]="","",_xlfn.XLOOKUP(Tabla1[[#This Row],[Descripción]],Tabla10[Descripción],Tabla10[Precio Unitario],0))</f>
        <v/>
      </c>
      <c r="P558" s="506" t="str">
        <f>IF(Tabla1[[#This Row],[Cantidad de Insumos]]="","",Tabla1[[#This Row],[Precio Unitario]]*Tabla1[[#This Row],[Cantidad de Insumos]])</f>
        <v/>
      </c>
      <c r="Q558" s="506" t="str">
        <f>IF(Tabla1[[#This Row],[Descripción]]="","",_xlfn.XLOOKUP(Tabla1[[#This Row],[Descripción]],Tabla10[Descripción],Tabla10[CODIGO PRESUPUESTARIO],0))</f>
        <v/>
      </c>
      <c r="R558" s="507"/>
    </row>
    <row r="559" spans="2:18" x14ac:dyDescent="0.3">
      <c r="B559" s="190" t="str">
        <f>IF('Formulario PPGR3'!$G559="","",CONCATENATE('Formulario PPGR3'!$C559,".",'Formulario PPGR3'!$D559,".",'Formulario PPGR3'!$E559,".",'Formulario PPGR3'!$F559))</f>
        <v/>
      </c>
      <c r="C559" s="190" t="str">
        <f>IF('Formulario PPGR3'!$G559="","",'Formulario PPGR1'!#REF!)</f>
        <v/>
      </c>
      <c r="D559" s="190" t="str">
        <f>IF('Formulario PPGR3'!$G559="","",'Formulario PPGR1'!#REF!)</f>
        <v/>
      </c>
      <c r="E559" s="190" t="str">
        <f>IF('Formulario PPGR3'!$G559="","",'Formulario PPGR1'!#REF!)</f>
        <v/>
      </c>
      <c r="F559" s="190" t="str">
        <f>IF('Formulario PPGR3'!$G559="","",'Formulario PPGR1'!#REF!)</f>
        <v/>
      </c>
      <c r="G559" s="241"/>
      <c r="H559" s="503" t="str">
        <f>IF(Tabla1[[#This Row],[Código_Actividad]]="","",_xlfn.XLOOKUP(Tabla1[[#This Row],[Código_Actividad]],Tabla2[Código],Tabla2[Actividades Programables Presupuestables],"",0))</f>
        <v/>
      </c>
      <c r="I559" s="504" t="str">
        <f>IFERROR(VLOOKUP('Formulario PPGR3'!$G559,'Formulario PPGR2'!$H$9:$V$269,15,FALSE),"")</f>
        <v/>
      </c>
      <c r="J559" s="509"/>
      <c r="K559" s="507" t="str">
        <f>IF(Tabla1[[#This Row],[Insumos]]="","",_xlfn.XLOOKUP(Tabla1[[#This Row],[Insumos]],Tabla10[Insumo],Tabla10[InsumoAbrev],"",0))</f>
        <v/>
      </c>
      <c r="L559" s="508"/>
      <c r="M559" s="505" t="str">
        <f>IF(Tabla1[[#This Row],[Descripción]]="","",_xlfn.XLOOKUP(Tabla1[[#This Row],[Descripción]],Tabla10[Descripción],Tabla10[Unidad de Medida],"",0))</f>
        <v/>
      </c>
      <c r="N559" s="295"/>
      <c r="O559" s="506" t="str">
        <f>IF(Tabla1[[#This Row],[Descripción]]="","",_xlfn.XLOOKUP(Tabla1[[#This Row],[Descripción]],Tabla10[Descripción],Tabla10[Precio Unitario],0))</f>
        <v/>
      </c>
      <c r="P559" s="506" t="str">
        <f>IF(Tabla1[[#This Row],[Cantidad de Insumos]]="","",Tabla1[[#This Row],[Precio Unitario]]*Tabla1[[#This Row],[Cantidad de Insumos]])</f>
        <v/>
      </c>
      <c r="Q559" s="506" t="str">
        <f>IF(Tabla1[[#This Row],[Descripción]]="","",_xlfn.XLOOKUP(Tabla1[[#This Row],[Descripción]],Tabla10[Descripción],Tabla10[CODIGO PRESUPUESTARIO],0))</f>
        <v/>
      </c>
      <c r="R559" s="507"/>
    </row>
    <row r="560" spans="2:18" x14ac:dyDescent="0.3">
      <c r="B560" s="190" t="str">
        <f>IF('Formulario PPGR3'!$G560="","",CONCATENATE('Formulario PPGR3'!$C560,".",'Formulario PPGR3'!$D560,".",'Formulario PPGR3'!$E560,".",'Formulario PPGR3'!$F560))</f>
        <v/>
      </c>
      <c r="C560" s="190" t="str">
        <f>IF('Formulario PPGR3'!$G560="","",'Formulario PPGR1'!#REF!)</f>
        <v/>
      </c>
      <c r="D560" s="190" t="str">
        <f>IF('Formulario PPGR3'!$G560="","",'Formulario PPGR1'!#REF!)</f>
        <v/>
      </c>
      <c r="E560" s="190" t="str">
        <f>IF('Formulario PPGR3'!$G560="","",'Formulario PPGR1'!#REF!)</f>
        <v/>
      </c>
      <c r="F560" s="190" t="str">
        <f>IF('Formulario PPGR3'!$G560="","",'Formulario PPGR1'!#REF!)</f>
        <v/>
      </c>
      <c r="G560" s="241"/>
      <c r="H560" s="503" t="str">
        <f>IF(Tabla1[[#This Row],[Código_Actividad]]="","",_xlfn.XLOOKUP(Tabla1[[#This Row],[Código_Actividad]],Tabla2[Código],Tabla2[Actividades Programables Presupuestables],"",0))</f>
        <v/>
      </c>
      <c r="I560" s="504" t="str">
        <f>IFERROR(VLOOKUP('Formulario PPGR3'!$G560,'Formulario PPGR2'!$H$9:$V$269,15,FALSE),"")</f>
        <v/>
      </c>
      <c r="J560" s="509"/>
      <c r="K560" s="507" t="str">
        <f>IF(Tabla1[[#This Row],[Insumos]]="","",_xlfn.XLOOKUP(Tabla1[[#This Row],[Insumos]],Tabla10[Insumo],Tabla10[InsumoAbrev],"",0))</f>
        <v/>
      </c>
      <c r="L560" s="508"/>
      <c r="M560" s="505" t="str">
        <f>IF(Tabla1[[#This Row],[Descripción]]="","",_xlfn.XLOOKUP(Tabla1[[#This Row],[Descripción]],Tabla10[Descripción],Tabla10[Unidad de Medida],"",0))</f>
        <v/>
      </c>
      <c r="N560" s="295"/>
      <c r="O560" s="506" t="str">
        <f>IF(Tabla1[[#This Row],[Descripción]]="","",_xlfn.XLOOKUP(Tabla1[[#This Row],[Descripción]],Tabla10[Descripción],Tabla10[Precio Unitario],0))</f>
        <v/>
      </c>
      <c r="P560" s="506" t="str">
        <f>IF(Tabla1[[#This Row],[Cantidad de Insumos]]="","",Tabla1[[#This Row],[Precio Unitario]]*Tabla1[[#This Row],[Cantidad de Insumos]])</f>
        <v/>
      </c>
      <c r="Q560" s="506" t="str">
        <f>IF(Tabla1[[#This Row],[Descripción]]="","",_xlfn.XLOOKUP(Tabla1[[#This Row],[Descripción]],Tabla10[Descripción],Tabla10[CODIGO PRESUPUESTARIO],0))</f>
        <v/>
      </c>
      <c r="R560" s="507"/>
    </row>
    <row r="561" spans="2:18" x14ac:dyDescent="0.3">
      <c r="B561" s="190" t="str">
        <f>IF('Formulario PPGR3'!$G561="","",CONCATENATE('Formulario PPGR3'!$C561,".",'Formulario PPGR3'!$D561,".",'Formulario PPGR3'!$E561,".",'Formulario PPGR3'!$F561))</f>
        <v/>
      </c>
      <c r="C561" s="190" t="str">
        <f>IF('Formulario PPGR3'!$G561="","",'Formulario PPGR1'!#REF!)</f>
        <v/>
      </c>
      <c r="D561" s="190" t="str">
        <f>IF('Formulario PPGR3'!$G561="","",'Formulario PPGR1'!#REF!)</f>
        <v/>
      </c>
      <c r="E561" s="190" t="str">
        <f>IF('Formulario PPGR3'!$G561="","",'Formulario PPGR1'!#REF!)</f>
        <v/>
      </c>
      <c r="F561" s="190" t="str">
        <f>IF('Formulario PPGR3'!$G561="","",'Formulario PPGR1'!#REF!)</f>
        <v/>
      </c>
      <c r="G561" s="241"/>
      <c r="H561" s="503" t="str">
        <f>IF(Tabla1[[#This Row],[Código_Actividad]]="","",_xlfn.XLOOKUP(Tabla1[[#This Row],[Código_Actividad]],Tabla2[Código],Tabla2[Actividades Programables Presupuestables],"",0))</f>
        <v/>
      </c>
      <c r="I561" s="504" t="str">
        <f>IFERROR(VLOOKUP('Formulario PPGR3'!$G561,'Formulario PPGR2'!$H$9:$V$269,15,FALSE),"")</f>
        <v/>
      </c>
      <c r="J561" s="509"/>
      <c r="K561" s="507" t="str">
        <f>IF(Tabla1[[#This Row],[Insumos]]="","",_xlfn.XLOOKUP(Tabla1[[#This Row],[Insumos]],Tabla10[Insumo],Tabla10[InsumoAbrev],"",0))</f>
        <v/>
      </c>
      <c r="L561" s="508"/>
      <c r="M561" s="505" t="str">
        <f>IF(Tabla1[[#This Row],[Descripción]]="","",_xlfn.XLOOKUP(Tabla1[[#This Row],[Descripción]],Tabla10[Descripción],Tabla10[Unidad de Medida],"",0))</f>
        <v/>
      </c>
      <c r="N561" s="295"/>
      <c r="O561" s="506" t="str">
        <f>IF(Tabla1[[#This Row],[Descripción]]="","",_xlfn.XLOOKUP(Tabla1[[#This Row],[Descripción]],Tabla10[Descripción],Tabla10[Precio Unitario],0))</f>
        <v/>
      </c>
      <c r="P561" s="506" t="str">
        <f>IF(Tabla1[[#This Row],[Cantidad de Insumos]]="","",Tabla1[[#This Row],[Precio Unitario]]*Tabla1[[#This Row],[Cantidad de Insumos]])</f>
        <v/>
      </c>
      <c r="Q561" s="506" t="str">
        <f>IF(Tabla1[[#This Row],[Descripción]]="","",_xlfn.XLOOKUP(Tabla1[[#This Row],[Descripción]],Tabla10[Descripción],Tabla10[CODIGO PRESUPUESTARIO],0))</f>
        <v/>
      </c>
      <c r="R561" s="507"/>
    </row>
    <row r="562" spans="2:18" x14ac:dyDescent="0.3">
      <c r="B562" s="190" t="str">
        <f>IF('Formulario PPGR3'!$G562="","",CONCATENATE('Formulario PPGR3'!$C562,".",'Formulario PPGR3'!$D562,".",'Formulario PPGR3'!$E562,".",'Formulario PPGR3'!$F562))</f>
        <v/>
      </c>
      <c r="C562" s="190" t="str">
        <f>IF('Formulario PPGR3'!$G562="","",'Formulario PPGR1'!#REF!)</f>
        <v/>
      </c>
      <c r="D562" s="190" t="str">
        <f>IF('Formulario PPGR3'!$G562="","",'Formulario PPGR1'!#REF!)</f>
        <v/>
      </c>
      <c r="E562" s="190" t="str">
        <f>IF('Formulario PPGR3'!$G562="","",'Formulario PPGR1'!#REF!)</f>
        <v/>
      </c>
      <c r="F562" s="190" t="str">
        <f>IF('Formulario PPGR3'!$G562="","",'Formulario PPGR1'!#REF!)</f>
        <v/>
      </c>
      <c r="G562" s="241"/>
      <c r="H562" s="503" t="str">
        <f>IF(Tabla1[[#This Row],[Código_Actividad]]="","",_xlfn.XLOOKUP(Tabla1[[#This Row],[Código_Actividad]],Tabla2[Código],Tabla2[Actividades Programables Presupuestables],"",0))</f>
        <v/>
      </c>
      <c r="I562" s="504" t="str">
        <f>IFERROR(VLOOKUP('Formulario PPGR3'!$G562,'Formulario PPGR2'!$H$9:$V$269,15,FALSE),"")</f>
        <v/>
      </c>
      <c r="J562" s="509"/>
      <c r="K562" s="507" t="str">
        <f>IF(Tabla1[[#This Row],[Insumos]]="","",_xlfn.XLOOKUP(Tabla1[[#This Row],[Insumos]],Tabla10[Insumo],Tabla10[InsumoAbrev],"",0))</f>
        <v/>
      </c>
      <c r="L562" s="508"/>
      <c r="M562" s="505" t="str">
        <f>IF(Tabla1[[#This Row],[Descripción]]="","",_xlfn.XLOOKUP(Tabla1[[#This Row],[Descripción]],Tabla10[Descripción],Tabla10[Unidad de Medida],"",0))</f>
        <v/>
      </c>
      <c r="N562" s="295"/>
      <c r="O562" s="506" t="str">
        <f>IF(Tabla1[[#This Row],[Descripción]]="","",_xlfn.XLOOKUP(Tabla1[[#This Row],[Descripción]],Tabla10[Descripción],Tabla10[Precio Unitario],0))</f>
        <v/>
      </c>
      <c r="P562" s="506" t="str">
        <f>IF(Tabla1[[#This Row],[Cantidad de Insumos]]="","",Tabla1[[#This Row],[Precio Unitario]]*Tabla1[[#This Row],[Cantidad de Insumos]])</f>
        <v/>
      </c>
      <c r="Q562" s="506" t="str">
        <f>IF(Tabla1[[#This Row],[Descripción]]="","",_xlfn.XLOOKUP(Tabla1[[#This Row],[Descripción]],Tabla10[Descripción],Tabla10[CODIGO PRESUPUESTARIO],0))</f>
        <v/>
      </c>
      <c r="R562" s="507"/>
    </row>
    <row r="563" spans="2:18" x14ac:dyDescent="0.3">
      <c r="B563" s="190" t="str">
        <f>IF('Formulario PPGR3'!$G563="","",CONCATENATE('Formulario PPGR3'!$C563,".",'Formulario PPGR3'!$D563,".",'Formulario PPGR3'!$E563,".",'Formulario PPGR3'!$F563))</f>
        <v/>
      </c>
      <c r="C563" s="190" t="str">
        <f>IF('Formulario PPGR3'!$G563="","",'Formulario PPGR1'!#REF!)</f>
        <v/>
      </c>
      <c r="D563" s="190" t="str">
        <f>IF('Formulario PPGR3'!$G563="","",'Formulario PPGR1'!#REF!)</f>
        <v/>
      </c>
      <c r="E563" s="190" t="str">
        <f>IF('Formulario PPGR3'!$G563="","",'Formulario PPGR1'!#REF!)</f>
        <v/>
      </c>
      <c r="F563" s="190" t="str">
        <f>IF('Formulario PPGR3'!$G563="","",'Formulario PPGR1'!#REF!)</f>
        <v/>
      </c>
      <c r="G563" s="241"/>
      <c r="H563" s="503" t="str">
        <f>IF(Tabla1[[#This Row],[Código_Actividad]]="","",_xlfn.XLOOKUP(Tabla1[[#This Row],[Código_Actividad]],Tabla2[Código],Tabla2[Actividades Programables Presupuestables],"",0))</f>
        <v/>
      </c>
      <c r="I563" s="504" t="str">
        <f>IFERROR(VLOOKUP('Formulario PPGR3'!$G563,'Formulario PPGR2'!$H$9:$V$269,15,FALSE),"")</f>
        <v/>
      </c>
      <c r="J563" s="509"/>
      <c r="K563" s="507" t="str">
        <f>IF(Tabla1[[#This Row],[Insumos]]="","",_xlfn.XLOOKUP(Tabla1[[#This Row],[Insumos]],Tabla10[Insumo],Tabla10[InsumoAbrev],"",0))</f>
        <v/>
      </c>
      <c r="L563" s="508"/>
      <c r="M563" s="505" t="str">
        <f>IF(Tabla1[[#This Row],[Descripción]]="","",_xlfn.XLOOKUP(Tabla1[[#This Row],[Descripción]],Tabla10[Descripción],Tabla10[Unidad de Medida],"",0))</f>
        <v/>
      </c>
      <c r="N563" s="295"/>
      <c r="O563" s="506" t="str">
        <f>IF(Tabla1[[#This Row],[Descripción]]="","",_xlfn.XLOOKUP(Tabla1[[#This Row],[Descripción]],Tabla10[Descripción],Tabla10[Precio Unitario],0))</f>
        <v/>
      </c>
      <c r="P563" s="506" t="str">
        <f>IF(Tabla1[[#This Row],[Cantidad de Insumos]]="","",Tabla1[[#This Row],[Precio Unitario]]*Tabla1[[#This Row],[Cantidad de Insumos]])</f>
        <v/>
      </c>
      <c r="Q563" s="506" t="str">
        <f>IF(Tabla1[[#This Row],[Descripción]]="","",_xlfn.XLOOKUP(Tabla1[[#This Row],[Descripción]],Tabla10[Descripción],Tabla10[CODIGO PRESUPUESTARIO],0))</f>
        <v/>
      </c>
      <c r="R563" s="507"/>
    </row>
    <row r="564" spans="2:18" x14ac:dyDescent="0.3">
      <c r="B564" s="190" t="str">
        <f>IF('Formulario PPGR3'!$G564="","",CONCATENATE('Formulario PPGR3'!$C564,".",'Formulario PPGR3'!$D564,".",'Formulario PPGR3'!$E564,".",'Formulario PPGR3'!$F564))</f>
        <v/>
      </c>
      <c r="C564" s="190" t="str">
        <f>IF('Formulario PPGR3'!$G564="","",'Formulario PPGR1'!#REF!)</f>
        <v/>
      </c>
      <c r="D564" s="190" t="str">
        <f>IF('Formulario PPGR3'!$G564="","",'Formulario PPGR1'!#REF!)</f>
        <v/>
      </c>
      <c r="E564" s="190" t="str">
        <f>IF('Formulario PPGR3'!$G564="","",'Formulario PPGR1'!#REF!)</f>
        <v/>
      </c>
      <c r="F564" s="190" t="str">
        <f>IF('Formulario PPGR3'!$G564="","",'Formulario PPGR1'!#REF!)</f>
        <v/>
      </c>
      <c r="G564" s="241"/>
      <c r="H564" s="503" t="str">
        <f>IF(Tabla1[[#This Row],[Código_Actividad]]="","",_xlfn.XLOOKUP(Tabla1[[#This Row],[Código_Actividad]],Tabla2[Código],Tabla2[Actividades Programables Presupuestables],"",0))</f>
        <v/>
      </c>
      <c r="I564" s="504" t="str">
        <f>IFERROR(VLOOKUP('Formulario PPGR3'!$G564,'Formulario PPGR2'!$H$9:$V$269,15,FALSE),"")</f>
        <v/>
      </c>
      <c r="J564" s="509"/>
      <c r="K564" s="507" t="str">
        <f>IF(Tabla1[[#This Row],[Insumos]]="","",_xlfn.XLOOKUP(Tabla1[[#This Row],[Insumos]],Tabla10[Insumo],Tabla10[InsumoAbrev],"",0))</f>
        <v/>
      </c>
      <c r="L564" s="508"/>
      <c r="M564" s="505" t="str">
        <f>IF(Tabla1[[#This Row],[Descripción]]="","",_xlfn.XLOOKUP(Tabla1[[#This Row],[Descripción]],Tabla10[Descripción],Tabla10[Unidad de Medida],"",0))</f>
        <v/>
      </c>
      <c r="N564" s="295"/>
      <c r="O564" s="506" t="str">
        <f>IF(Tabla1[[#This Row],[Descripción]]="","",_xlfn.XLOOKUP(Tabla1[[#This Row],[Descripción]],Tabla10[Descripción],Tabla10[Precio Unitario],0))</f>
        <v/>
      </c>
      <c r="P564" s="506" t="str">
        <f>IF(Tabla1[[#This Row],[Cantidad de Insumos]]="","",Tabla1[[#This Row],[Precio Unitario]]*Tabla1[[#This Row],[Cantidad de Insumos]])</f>
        <v/>
      </c>
      <c r="Q564" s="506" t="str">
        <f>IF(Tabla1[[#This Row],[Descripción]]="","",_xlfn.XLOOKUP(Tabla1[[#This Row],[Descripción]],Tabla10[Descripción],Tabla10[CODIGO PRESUPUESTARIO],0))</f>
        <v/>
      </c>
      <c r="R564" s="507"/>
    </row>
    <row r="565" spans="2:18" x14ac:dyDescent="0.3">
      <c r="B565" s="190" t="str">
        <f>IF('Formulario PPGR3'!$G565="","",CONCATENATE('Formulario PPGR3'!$C565,".",'Formulario PPGR3'!$D565,".",'Formulario PPGR3'!$E565,".",'Formulario PPGR3'!$F565))</f>
        <v/>
      </c>
      <c r="C565" s="190" t="str">
        <f>IF('Formulario PPGR3'!$G565="","",'Formulario PPGR1'!#REF!)</f>
        <v/>
      </c>
      <c r="D565" s="190" t="str">
        <f>IF('Formulario PPGR3'!$G565="","",'Formulario PPGR1'!#REF!)</f>
        <v/>
      </c>
      <c r="E565" s="190" t="str">
        <f>IF('Formulario PPGR3'!$G565="","",'Formulario PPGR1'!#REF!)</f>
        <v/>
      </c>
      <c r="F565" s="190" t="str">
        <f>IF('Formulario PPGR3'!$G565="","",'Formulario PPGR1'!#REF!)</f>
        <v/>
      </c>
      <c r="G565" s="241"/>
      <c r="H565" s="503" t="str">
        <f>IF(Tabla1[[#This Row],[Código_Actividad]]="","",_xlfn.XLOOKUP(Tabla1[[#This Row],[Código_Actividad]],Tabla2[Código],Tabla2[Actividades Programables Presupuestables],"",0))</f>
        <v/>
      </c>
      <c r="I565" s="504" t="str">
        <f>IFERROR(VLOOKUP('Formulario PPGR3'!$G565,'Formulario PPGR2'!$H$9:$V$269,15,FALSE),"")</f>
        <v/>
      </c>
      <c r="J565" s="509"/>
      <c r="K565" s="507" t="str">
        <f>IF(Tabla1[[#This Row],[Insumos]]="","",_xlfn.XLOOKUP(Tabla1[[#This Row],[Insumos]],Tabla10[Insumo],Tabla10[InsumoAbrev],"",0))</f>
        <v/>
      </c>
      <c r="L565" s="508"/>
      <c r="M565" s="505" t="str">
        <f>IF(Tabla1[[#This Row],[Descripción]]="","",_xlfn.XLOOKUP(Tabla1[[#This Row],[Descripción]],Tabla10[Descripción],Tabla10[Unidad de Medida],"",0))</f>
        <v/>
      </c>
      <c r="N565" s="295"/>
      <c r="O565" s="506" t="str">
        <f>IF(Tabla1[[#This Row],[Descripción]]="","",_xlfn.XLOOKUP(Tabla1[[#This Row],[Descripción]],Tabla10[Descripción],Tabla10[Precio Unitario],0))</f>
        <v/>
      </c>
      <c r="P565" s="506" t="str">
        <f>IF(Tabla1[[#This Row],[Cantidad de Insumos]]="","",Tabla1[[#This Row],[Precio Unitario]]*Tabla1[[#This Row],[Cantidad de Insumos]])</f>
        <v/>
      </c>
      <c r="Q565" s="506" t="str">
        <f>IF(Tabla1[[#This Row],[Descripción]]="","",_xlfn.XLOOKUP(Tabla1[[#This Row],[Descripción]],Tabla10[Descripción],Tabla10[CODIGO PRESUPUESTARIO],0))</f>
        <v/>
      </c>
      <c r="R565" s="507"/>
    </row>
    <row r="566" spans="2:18" x14ac:dyDescent="0.3">
      <c r="B566" s="190" t="str">
        <f>IF('Formulario PPGR3'!$G566="","",CONCATENATE('Formulario PPGR3'!$C566,".",'Formulario PPGR3'!$D566,".",'Formulario PPGR3'!$E566,".",'Formulario PPGR3'!$F566))</f>
        <v/>
      </c>
      <c r="C566" s="190" t="str">
        <f>IF('Formulario PPGR3'!$G566="","",'Formulario PPGR1'!#REF!)</f>
        <v/>
      </c>
      <c r="D566" s="190" t="str">
        <f>IF('Formulario PPGR3'!$G566="","",'Formulario PPGR1'!#REF!)</f>
        <v/>
      </c>
      <c r="E566" s="190" t="str">
        <f>IF('Formulario PPGR3'!$G566="","",'Formulario PPGR1'!#REF!)</f>
        <v/>
      </c>
      <c r="F566" s="190" t="str">
        <f>IF('Formulario PPGR3'!$G566="","",'Formulario PPGR1'!#REF!)</f>
        <v/>
      </c>
      <c r="G566" s="241"/>
      <c r="H566" s="503" t="str">
        <f>IF(Tabla1[[#This Row],[Código_Actividad]]="","",_xlfn.XLOOKUP(Tabla1[[#This Row],[Código_Actividad]],Tabla2[Código],Tabla2[Actividades Programables Presupuestables],"",0))</f>
        <v/>
      </c>
      <c r="I566" s="504" t="str">
        <f>IFERROR(VLOOKUP('Formulario PPGR3'!$G566,'Formulario PPGR2'!$H$9:$V$269,15,FALSE),"")</f>
        <v/>
      </c>
      <c r="J566" s="509"/>
      <c r="K566" s="507" t="str">
        <f>IF(Tabla1[[#This Row],[Insumos]]="","",_xlfn.XLOOKUP(Tabla1[[#This Row],[Insumos]],Tabla10[Insumo],Tabla10[InsumoAbrev],"",0))</f>
        <v/>
      </c>
      <c r="L566" s="508"/>
      <c r="M566" s="505" t="str">
        <f>IF(Tabla1[[#This Row],[Descripción]]="","",_xlfn.XLOOKUP(Tabla1[[#This Row],[Descripción]],Tabla10[Descripción],Tabla10[Unidad de Medida],"",0))</f>
        <v/>
      </c>
      <c r="N566" s="295"/>
      <c r="O566" s="506" t="str">
        <f>IF(Tabla1[[#This Row],[Descripción]]="","",_xlfn.XLOOKUP(Tabla1[[#This Row],[Descripción]],Tabla10[Descripción],Tabla10[Precio Unitario],0))</f>
        <v/>
      </c>
      <c r="P566" s="506" t="str">
        <f>IF(Tabla1[[#This Row],[Cantidad de Insumos]]="","",Tabla1[[#This Row],[Precio Unitario]]*Tabla1[[#This Row],[Cantidad de Insumos]])</f>
        <v/>
      </c>
      <c r="Q566" s="506" t="str">
        <f>IF(Tabla1[[#This Row],[Descripción]]="","",_xlfn.XLOOKUP(Tabla1[[#This Row],[Descripción]],Tabla10[Descripción],Tabla10[CODIGO PRESUPUESTARIO],0))</f>
        <v/>
      </c>
      <c r="R566" s="507"/>
    </row>
    <row r="567" spans="2:18" x14ac:dyDescent="0.3">
      <c r="B567" s="190" t="str">
        <f>IF('Formulario PPGR3'!$G567="","",CONCATENATE('Formulario PPGR3'!$C567,".",'Formulario PPGR3'!$D567,".",'Formulario PPGR3'!$E567,".",'Formulario PPGR3'!$F567))</f>
        <v/>
      </c>
      <c r="C567" s="190" t="str">
        <f>IF('Formulario PPGR3'!$G567="","",'Formulario PPGR1'!#REF!)</f>
        <v/>
      </c>
      <c r="D567" s="190" t="str">
        <f>IF('Formulario PPGR3'!$G567="","",'Formulario PPGR1'!#REF!)</f>
        <v/>
      </c>
      <c r="E567" s="190" t="str">
        <f>IF('Formulario PPGR3'!$G567="","",'Formulario PPGR1'!#REF!)</f>
        <v/>
      </c>
      <c r="F567" s="190" t="str">
        <f>IF('Formulario PPGR3'!$G567="","",'Formulario PPGR1'!#REF!)</f>
        <v/>
      </c>
      <c r="G567" s="241"/>
      <c r="H567" s="503" t="str">
        <f>IF(Tabla1[[#This Row],[Código_Actividad]]="","",_xlfn.XLOOKUP(Tabla1[[#This Row],[Código_Actividad]],Tabla2[Código],Tabla2[Actividades Programables Presupuestables],"",0))</f>
        <v/>
      </c>
      <c r="I567" s="504" t="str">
        <f>IFERROR(VLOOKUP('Formulario PPGR3'!$G567,'Formulario PPGR2'!$H$9:$V$269,15,FALSE),"")</f>
        <v/>
      </c>
      <c r="J567" s="509"/>
      <c r="K567" s="507" t="str">
        <f>IF(Tabla1[[#This Row],[Insumos]]="","",_xlfn.XLOOKUP(Tabla1[[#This Row],[Insumos]],Tabla10[Insumo],Tabla10[InsumoAbrev],"",0))</f>
        <v/>
      </c>
      <c r="L567" s="508"/>
      <c r="M567" s="505" t="str">
        <f>IF(Tabla1[[#This Row],[Descripción]]="","",_xlfn.XLOOKUP(Tabla1[[#This Row],[Descripción]],Tabla10[Descripción],Tabla10[Unidad de Medida],"",0))</f>
        <v/>
      </c>
      <c r="N567" s="295"/>
      <c r="O567" s="506" t="str">
        <f>IF(Tabla1[[#This Row],[Descripción]]="","",_xlfn.XLOOKUP(Tabla1[[#This Row],[Descripción]],Tabla10[Descripción],Tabla10[Precio Unitario],0))</f>
        <v/>
      </c>
      <c r="P567" s="506" t="str">
        <f>IF(Tabla1[[#This Row],[Cantidad de Insumos]]="","",Tabla1[[#This Row],[Precio Unitario]]*Tabla1[[#This Row],[Cantidad de Insumos]])</f>
        <v/>
      </c>
      <c r="Q567" s="506" t="str">
        <f>IF(Tabla1[[#This Row],[Descripción]]="","",_xlfn.XLOOKUP(Tabla1[[#This Row],[Descripción]],Tabla10[Descripción],Tabla10[CODIGO PRESUPUESTARIO],0))</f>
        <v/>
      </c>
      <c r="R567" s="507"/>
    </row>
    <row r="568" spans="2:18" x14ac:dyDescent="0.3">
      <c r="B568" s="190" t="str">
        <f>IF('Formulario PPGR3'!$G568="","",CONCATENATE('Formulario PPGR3'!$C568,".",'Formulario PPGR3'!$D568,".",'Formulario PPGR3'!$E568,".",'Formulario PPGR3'!$F568))</f>
        <v/>
      </c>
      <c r="C568" s="190" t="str">
        <f>IF('Formulario PPGR3'!$G568="","",'Formulario PPGR1'!#REF!)</f>
        <v/>
      </c>
      <c r="D568" s="190" t="str">
        <f>IF('Formulario PPGR3'!$G568="","",'Formulario PPGR1'!#REF!)</f>
        <v/>
      </c>
      <c r="E568" s="190" t="str">
        <f>IF('Formulario PPGR3'!$G568="","",'Formulario PPGR1'!#REF!)</f>
        <v/>
      </c>
      <c r="F568" s="190" t="str">
        <f>IF('Formulario PPGR3'!$G568="","",'Formulario PPGR1'!#REF!)</f>
        <v/>
      </c>
      <c r="G568" s="241"/>
      <c r="H568" s="503" t="str">
        <f>IF(Tabla1[[#This Row],[Código_Actividad]]="","",_xlfn.XLOOKUP(Tabla1[[#This Row],[Código_Actividad]],Tabla2[Código],Tabla2[Actividades Programables Presupuestables],"",0))</f>
        <v/>
      </c>
      <c r="I568" s="504" t="str">
        <f>IFERROR(VLOOKUP('Formulario PPGR3'!$G568,'Formulario PPGR2'!$H$9:$V$269,15,FALSE),"")</f>
        <v/>
      </c>
      <c r="J568" s="509"/>
      <c r="K568" s="507" t="str">
        <f>IF(Tabla1[[#This Row],[Insumos]]="","",_xlfn.XLOOKUP(Tabla1[[#This Row],[Insumos]],Tabla10[Insumo],Tabla10[InsumoAbrev],"",0))</f>
        <v/>
      </c>
      <c r="L568" s="508"/>
      <c r="M568" s="505" t="str">
        <f>IF(Tabla1[[#This Row],[Descripción]]="","",_xlfn.XLOOKUP(Tabla1[[#This Row],[Descripción]],Tabla10[Descripción],Tabla10[Unidad de Medida],"",0))</f>
        <v/>
      </c>
      <c r="N568" s="295"/>
      <c r="O568" s="506" t="str">
        <f>IF(Tabla1[[#This Row],[Descripción]]="","",_xlfn.XLOOKUP(Tabla1[[#This Row],[Descripción]],Tabla10[Descripción],Tabla10[Precio Unitario],0))</f>
        <v/>
      </c>
      <c r="P568" s="506" t="str">
        <f>IF(Tabla1[[#This Row],[Cantidad de Insumos]]="","",Tabla1[[#This Row],[Precio Unitario]]*Tabla1[[#This Row],[Cantidad de Insumos]])</f>
        <v/>
      </c>
      <c r="Q568" s="506" t="str">
        <f>IF(Tabla1[[#This Row],[Descripción]]="","",_xlfn.XLOOKUP(Tabla1[[#This Row],[Descripción]],Tabla10[Descripción],Tabla10[CODIGO PRESUPUESTARIO],0))</f>
        <v/>
      </c>
      <c r="R568" s="507"/>
    </row>
    <row r="569" spans="2:18" x14ac:dyDescent="0.3">
      <c r="B569" s="190" t="str">
        <f>IF('Formulario PPGR3'!$G569="","",CONCATENATE('Formulario PPGR3'!$C569,".",'Formulario PPGR3'!$D569,".",'Formulario PPGR3'!$E569,".",'Formulario PPGR3'!$F569))</f>
        <v/>
      </c>
      <c r="C569" s="190" t="str">
        <f>IF('Formulario PPGR3'!$G569="","",'Formulario PPGR1'!#REF!)</f>
        <v/>
      </c>
      <c r="D569" s="190" t="str">
        <f>IF('Formulario PPGR3'!$G569="","",'Formulario PPGR1'!#REF!)</f>
        <v/>
      </c>
      <c r="E569" s="190" t="str">
        <f>IF('Formulario PPGR3'!$G569="","",'Formulario PPGR1'!#REF!)</f>
        <v/>
      </c>
      <c r="F569" s="190" t="str">
        <f>IF('Formulario PPGR3'!$G569="","",'Formulario PPGR1'!#REF!)</f>
        <v/>
      </c>
      <c r="G569" s="241"/>
      <c r="H569" s="503" t="str">
        <f>IF(Tabla1[[#This Row],[Código_Actividad]]="","",_xlfn.XLOOKUP(Tabla1[[#This Row],[Código_Actividad]],Tabla2[Código],Tabla2[Actividades Programables Presupuestables],"",0))</f>
        <v/>
      </c>
      <c r="I569" s="504" t="str">
        <f>IFERROR(VLOOKUP('Formulario PPGR3'!$G569,'Formulario PPGR2'!$H$9:$V$269,15,FALSE),"")</f>
        <v/>
      </c>
      <c r="J569" s="509"/>
      <c r="K569" s="507" t="str">
        <f>IF(Tabla1[[#This Row],[Insumos]]="","",_xlfn.XLOOKUP(Tabla1[[#This Row],[Insumos]],Tabla10[Insumo],Tabla10[InsumoAbrev],"",0))</f>
        <v/>
      </c>
      <c r="L569" s="508"/>
      <c r="M569" s="505" t="str">
        <f>IF(Tabla1[[#This Row],[Descripción]]="","",_xlfn.XLOOKUP(Tabla1[[#This Row],[Descripción]],Tabla10[Descripción],Tabla10[Unidad de Medida],"",0))</f>
        <v/>
      </c>
      <c r="N569" s="295"/>
      <c r="O569" s="506" t="str">
        <f>IF(Tabla1[[#This Row],[Descripción]]="","",_xlfn.XLOOKUP(Tabla1[[#This Row],[Descripción]],Tabla10[Descripción],Tabla10[Precio Unitario],0))</f>
        <v/>
      </c>
      <c r="P569" s="506" t="str">
        <f>IF(Tabla1[[#This Row],[Cantidad de Insumos]]="","",Tabla1[[#This Row],[Precio Unitario]]*Tabla1[[#This Row],[Cantidad de Insumos]])</f>
        <v/>
      </c>
      <c r="Q569" s="506" t="str">
        <f>IF(Tabla1[[#This Row],[Descripción]]="","",_xlfn.XLOOKUP(Tabla1[[#This Row],[Descripción]],Tabla10[Descripción],Tabla10[CODIGO PRESUPUESTARIO],0))</f>
        <v/>
      </c>
      <c r="R569" s="507"/>
    </row>
    <row r="570" spans="2:18" x14ac:dyDescent="0.3">
      <c r="B570" s="190" t="str">
        <f>IF('Formulario PPGR3'!$G570="","",CONCATENATE('Formulario PPGR3'!$C570,".",'Formulario PPGR3'!$D570,".",'Formulario PPGR3'!$E570,".",'Formulario PPGR3'!$F570))</f>
        <v/>
      </c>
      <c r="C570" s="190" t="str">
        <f>IF('Formulario PPGR3'!$G570="","",'Formulario PPGR1'!#REF!)</f>
        <v/>
      </c>
      <c r="D570" s="190" t="str">
        <f>IF('Formulario PPGR3'!$G570="","",'Formulario PPGR1'!#REF!)</f>
        <v/>
      </c>
      <c r="E570" s="190" t="str">
        <f>IF('Formulario PPGR3'!$G570="","",'Formulario PPGR1'!#REF!)</f>
        <v/>
      </c>
      <c r="F570" s="190" t="str">
        <f>IF('Formulario PPGR3'!$G570="","",'Formulario PPGR1'!#REF!)</f>
        <v/>
      </c>
      <c r="G570" s="241"/>
      <c r="H570" s="503" t="str">
        <f>IF(Tabla1[[#This Row],[Código_Actividad]]="","",_xlfn.XLOOKUP(Tabla1[[#This Row],[Código_Actividad]],Tabla2[Código],Tabla2[Actividades Programables Presupuestables],"",0))</f>
        <v/>
      </c>
      <c r="I570" s="504" t="str">
        <f>IFERROR(VLOOKUP('Formulario PPGR3'!$G570,'Formulario PPGR2'!$H$9:$V$269,15,FALSE),"")</f>
        <v/>
      </c>
      <c r="J570" s="509"/>
      <c r="K570" s="507" t="str">
        <f>IF(Tabla1[[#This Row],[Insumos]]="","",_xlfn.XLOOKUP(Tabla1[[#This Row],[Insumos]],Tabla10[Insumo],Tabla10[InsumoAbrev],"",0))</f>
        <v/>
      </c>
      <c r="L570" s="508"/>
      <c r="M570" s="505" t="str">
        <f>IF(Tabla1[[#This Row],[Descripción]]="","",_xlfn.XLOOKUP(Tabla1[[#This Row],[Descripción]],Tabla10[Descripción],Tabla10[Unidad de Medida],"",0))</f>
        <v/>
      </c>
      <c r="N570" s="295"/>
      <c r="O570" s="506" t="str">
        <f>IF(Tabla1[[#This Row],[Descripción]]="","",_xlfn.XLOOKUP(Tabla1[[#This Row],[Descripción]],Tabla10[Descripción],Tabla10[Precio Unitario],0))</f>
        <v/>
      </c>
      <c r="P570" s="506" t="str">
        <f>IF(Tabla1[[#This Row],[Cantidad de Insumos]]="","",Tabla1[[#This Row],[Precio Unitario]]*Tabla1[[#This Row],[Cantidad de Insumos]])</f>
        <v/>
      </c>
      <c r="Q570" s="506" t="str">
        <f>IF(Tabla1[[#This Row],[Descripción]]="","",_xlfn.XLOOKUP(Tabla1[[#This Row],[Descripción]],Tabla10[Descripción],Tabla10[CODIGO PRESUPUESTARIO],0))</f>
        <v/>
      </c>
      <c r="R570" s="507"/>
    </row>
    <row r="571" spans="2:18" x14ac:dyDescent="0.3">
      <c r="B571" s="190" t="str">
        <f>IF('Formulario PPGR3'!$G571="","",CONCATENATE('Formulario PPGR3'!$C571,".",'Formulario PPGR3'!$D571,".",'Formulario PPGR3'!$E571,".",'Formulario PPGR3'!$F571))</f>
        <v/>
      </c>
      <c r="C571" s="190" t="str">
        <f>IF('Formulario PPGR3'!$G571="","",'Formulario PPGR1'!#REF!)</f>
        <v/>
      </c>
      <c r="D571" s="190" t="str">
        <f>IF('Formulario PPGR3'!$G571="","",'Formulario PPGR1'!#REF!)</f>
        <v/>
      </c>
      <c r="E571" s="190" t="str">
        <f>IF('Formulario PPGR3'!$G571="","",'Formulario PPGR1'!#REF!)</f>
        <v/>
      </c>
      <c r="F571" s="190" t="str">
        <f>IF('Formulario PPGR3'!$G571="","",'Formulario PPGR1'!#REF!)</f>
        <v/>
      </c>
      <c r="G571" s="241"/>
      <c r="H571" s="503" t="str">
        <f>IF(Tabla1[[#This Row],[Código_Actividad]]="","",_xlfn.XLOOKUP(Tabla1[[#This Row],[Código_Actividad]],Tabla2[Código],Tabla2[Actividades Programables Presupuestables],"",0))</f>
        <v/>
      </c>
      <c r="I571" s="504" t="str">
        <f>IFERROR(VLOOKUP('Formulario PPGR3'!$G571,'Formulario PPGR2'!$H$9:$V$269,15,FALSE),"")</f>
        <v/>
      </c>
      <c r="J571" s="509"/>
      <c r="K571" s="507" t="str">
        <f>IF(Tabla1[[#This Row],[Insumos]]="","",_xlfn.XLOOKUP(Tabla1[[#This Row],[Insumos]],Tabla10[Insumo],Tabla10[InsumoAbrev],"",0))</f>
        <v/>
      </c>
      <c r="L571" s="508"/>
      <c r="M571" s="505" t="str">
        <f>IF(Tabla1[[#This Row],[Descripción]]="","",_xlfn.XLOOKUP(Tabla1[[#This Row],[Descripción]],Tabla10[Descripción],Tabla10[Unidad de Medida],"",0))</f>
        <v/>
      </c>
      <c r="N571" s="295"/>
      <c r="O571" s="506" t="str">
        <f>IF(Tabla1[[#This Row],[Descripción]]="","",_xlfn.XLOOKUP(Tabla1[[#This Row],[Descripción]],Tabla10[Descripción],Tabla10[Precio Unitario],0))</f>
        <v/>
      </c>
      <c r="P571" s="506" t="str">
        <f>IF(Tabla1[[#This Row],[Cantidad de Insumos]]="","",Tabla1[[#This Row],[Precio Unitario]]*Tabla1[[#This Row],[Cantidad de Insumos]])</f>
        <v/>
      </c>
      <c r="Q571" s="506" t="str">
        <f>IF(Tabla1[[#This Row],[Descripción]]="","",_xlfn.XLOOKUP(Tabla1[[#This Row],[Descripción]],Tabla10[Descripción],Tabla10[CODIGO PRESUPUESTARIO],0))</f>
        <v/>
      </c>
      <c r="R571" s="507"/>
    </row>
    <row r="572" spans="2:18" x14ac:dyDescent="0.3">
      <c r="B572" s="190" t="str">
        <f>IF('Formulario PPGR3'!$G572="","",CONCATENATE('Formulario PPGR3'!$C572,".",'Formulario PPGR3'!$D572,".",'Formulario PPGR3'!$E572,".",'Formulario PPGR3'!$F572))</f>
        <v/>
      </c>
      <c r="C572" s="190" t="str">
        <f>IF('Formulario PPGR3'!$G572="","",'Formulario PPGR1'!#REF!)</f>
        <v/>
      </c>
      <c r="D572" s="190" t="str">
        <f>IF('Formulario PPGR3'!$G572="","",'Formulario PPGR1'!#REF!)</f>
        <v/>
      </c>
      <c r="E572" s="190" t="str">
        <f>IF('Formulario PPGR3'!$G572="","",'Formulario PPGR1'!#REF!)</f>
        <v/>
      </c>
      <c r="F572" s="190" t="str">
        <f>IF('Formulario PPGR3'!$G572="","",'Formulario PPGR1'!#REF!)</f>
        <v/>
      </c>
      <c r="G572" s="241"/>
      <c r="H572" s="503" t="str">
        <f>IF(Tabla1[[#This Row],[Código_Actividad]]="","",_xlfn.XLOOKUP(Tabla1[[#This Row],[Código_Actividad]],Tabla2[Código],Tabla2[Actividades Programables Presupuestables],"",0))</f>
        <v/>
      </c>
      <c r="I572" s="504" t="str">
        <f>IFERROR(VLOOKUP('Formulario PPGR3'!$G572,'Formulario PPGR2'!$H$9:$V$269,15,FALSE),"")</f>
        <v/>
      </c>
      <c r="J572" s="509"/>
      <c r="K572" s="507" t="str">
        <f>IF(Tabla1[[#This Row],[Insumos]]="","",_xlfn.XLOOKUP(Tabla1[[#This Row],[Insumos]],Tabla10[Insumo],Tabla10[InsumoAbrev],"",0))</f>
        <v/>
      </c>
      <c r="L572" s="508"/>
      <c r="M572" s="505" t="str">
        <f>IF(Tabla1[[#This Row],[Descripción]]="","",_xlfn.XLOOKUP(Tabla1[[#This Row],[Descripción]],Tabla10[Descripción],Tabla10[Unidad de Medida],"",0))</f>
        <v/>
      </c>
      <c r="N572" s="295"/>
      <c r="O572" s="506" t="str">
        <f>IF(Tabla1[[#This Row],[Descripción]]="","",_xlfn.XLOOKUP(Tabla1[[#This Row],[Descripción]],Tabla10[Descripción],Tabla10[Precio Unitario],0))</f>
        <v/>
      </c>
      <c r="P572" s="506" t="str">
        <f>IF(Tabla1[[#This Row],[Cantidad de Insumos]]="","",Tabla1[[#This Row],[Precio Unitario]]*Tabla1[[#This Row],[Cantidad de Insumos]])</f>
        <v/>
      </c>
      <c r="Q572" s="506" t="str">
        <f>IF(Tabla1[[#This Row],[Descripción]]="","",_xlfn.XLOOKUP(Tabla1[[#This Row],[Descripción]],Tabla10[Descripción],Tabla10[CODIGO PRESUPUESTARIO],0))</f>
        <v/>
      </c>
      <c r="R572" s="507"/>
    </row>
    <row r="573" spans="2:18" x14ac:dyDescent="0.3">
      <c r="B573" s="190" t="str">
        <f>IF('Formulario PPGR3'!$G573="","",CONCATENATE('Formulario PPGR3'!$C573,".",'Formulario PPGR3'!$D573,".",'Formulario PPGR3'!$E573,".",'Formulario PPGR3'!$F573))</f>
        <v/>
      </c>
      <c r="C573" s="190" t="str">
        <f>IF('Formulario PPGR3'!$G573="","",'Formulario PPGR1'!#REF!)</f>
        <v/>
      </c>
      <c r="D573" s="190" t="str">
        <f>IF('Formulario PPGR3'!$G573="","",'Formulario PPGR1'!#REF!)</f>
        <v/>
      </c>
      <c r="E573" s="190" t="str">
        <f>IF('Formulario PPGR3'!$G573="","",'Formulario PPGR1'!#REF!)</f>
        <v/>
      </c>
      <c r="F573" s="190" t="str">
        <f>IF('Formulario PPGR3'!$G573="","",'Formulario PPGR1'!#REF!)</f>
        <v/>
      </c>
      <c r="G573" s="241"/>
      <c r="H573" s="503" t="str">
        <f>IF(Tabla1[[#This Row],[Código_Actividad]]="","",_xlfn.XLOOKUP(Tabla1[[#This Row],[Código_Actividad]],Tabla2[Código],Tabla2[Actividades Programables Presupuestables],"",0))</f>
        <v/>
      </c>
      <c r="I573" s="504" t="str">
        <f>IFERROR(VLOOKUP('Formulario PPGR3'!$G573,'Formulario PPGR2'!$H$9:$V$269,15,FALSE),"")</f>
        <v/>
      </c>
      <c r="J573" s="509"/>
      <c r="K573" s="507" t="str">
        <f>IF(Tabla1[[#This Row],[Insumos]]="","",_xlfn.XLOOKUP(Tabla1[[#This Row],[Insumos]],Tabla10[Insumo],Tabla10[InsumoAbrev],"",0))</f>
        <v/>
      </c>
      <c r="L573" s="508"/>
      <c r="M573" s="505" t="str">
        <f>IF(Tabla1[[#This Row],[Descripción]]="","",_xlfn.XLOOKUP(Tabla1[[#This Row],[Descripción]],Tabla10[Descripción],Tabla10[Unidad de Medida],"",0))</f>
        <v/>
      </c>
      <c r="N573" s="295"/>
      <c r="O573" s="506" t="str">
        <f>IF(Tabla1[[#This Row],[Descripción]]="","",_xlfn.XLOOKUP(Tabla1[[#This Row],[Descripción]],Tabla10[Descripción],Tabla10[Precio Unitario],0))</f>
        <v/>
      </c>
      <c r="P573" s="506" t="str">
        <f>IF(Tabla1[[#This Row],[Cantidad de Insumos]]="","",Tabla1[[#This Row],[Precio Unitario]]*Tabla1[[#This Row],[Cantidad de Insumos]])</f>
        <v/>
      </c>
      <c r="Q573" s="506" t="str">
        <f>IF(Tabla1[[#This Row],[Descripción]]="","",_xlfn.XLOOKUP(Tabla1[[#This Row],[Descripción]],Tabla10[Descripción],Tabla10[CODIGO PRESUPUESTARIO],0))</f>
        <v/>
      </c>
      <c r="R573" s="507"/>
    </row>
    <row r="574" spans="2:18" x14ac:dyDescent="0.3">
      <c r="B574" s="190" t="str">
        <f>IF('Formulario PPGR3'!$G574="","",CONCATENATE('Formulario PPGR3'!$C574,".",'Formulario PPGR3'!$D574,".",'Formulario PPGR3'!$E574,".",'Formulario PPGR3'!$F574))</f>
        <v/>
      </c>
      <c r="C574" s="190" t="str">
        <f>IF('Formulario PPGR3'!$G574="","",'Formulario PPGR1'!#REF!)</f>
        <v/>
      </c>
      <c r="D574" s="190" t="str">
        <f>IF('Formulario PPGR3'!$G574="","",'Formulario PPGR1'!#REF!)</f>
        <v/>
      </c>
      <c r="E574" s="190" t="str">
        <f>IF('Formulario PPGR3'!$G574="","",'Formulario PPGR1'!#REF!)</f>
        <v/>
      </c>
      <c r="F574" s="190" t="str">
        <f>IF('Formulario PPGR3'!$G574="","",'Formulario PPGR1'!#REF!)</f>
        <v/>
      </c>
      <c r="G574" s="241"/>
      <c r="H574" s="503" t="str">
        <f>IF(Tabla1[[#This Row],[Código_Actividad]]="","",_xlfn.XLOOKUP(Tabla1[[#This Row],[Código_Actividad]],Tabla2[Código],Tabla2[Actividades Programables Presupuestables],"",0))</f>
        <v/>
      </c>
      <c r="I574" s="504" t="str">
        <f>IFERROR(VLOOKUP('Formulario PPGR3'!$G574,'Formulario PPGR2'!$H$9:$V$269,15,FALSE),"")</f>
        <v/>
      </c>
      <c r="J574" s="509"/>
      <c r="K574" s="507" t="str">
        <f>IF(Tabla1[[#This Row],[Insumos]]="","",_xlfn.XLOOKUP(Tabla1[[#This Row],[Insumos]],Tabla10[Insumo],Tabla10[InsumoAbrev],"",0))</f>
        <v/>
      </c>
      <c r="L574" s="508"/>
      <c r="M574" s="505" t="str">
        <f>IF(Tabla1[[#This Row],[Descripción]]="","",_xlfn.XLOOKUP(Tabla1[[#This Row],[Descripción]],Tabla10[Descripción],Tabla10[Unidad de Medida],"",0))</f>
        <v/>
      </c>
      <c r="N574" s="295"/>
      <c r="O574" s="506" t="str">
        <f>IF(Tabla1[[#This Row],[Descripción]]="","",_xlfn.XLOOKUP(Tabla1[[#This Row],[Descripción]],Tabla10[Descripción],Tabla10[Precio Unitario],0))</f>
        <v/>
      </c>
      <c r="P574" s="506" t="str">
        <f>IF(Tabla1[[#This Row],[Cantidad de Insumos]]="","",Tabla1[[#This Row],[Precio Unitario]]*Tabla1[[#This Row],[Cantidad de Insumos]])</f>
        <v/>
      </c>
      <c r="Q574" s="506" t="str">
        <f>IF(Tabla1[[#This Row],[Descripción]]="","",_xlfn.XLOOKUP(Tabla1[[#This Row],[Descripción]],Tabla10[Descripción],Tabla10[CODIGO PRESUPUESTARIO],0))</f>
        <v/>
      </c>
      <c r="R574" s="507"/>
    </row>
    <row r="575" spans="2:18" x14ac:dyDescent="0.3">
      <c r="B575" s="190" t="str">
        <f>IF('Formulario PPGR3'!$G575="","",CONCATENATE('Formulario PPGR3'!$C575,".",'Formulario PPGR3'!$D575,".",'Formulario PPGR3'!$E575,".",'Formulario PPGR3'!$F575))</f>
        <v/>
      </c>
      <c r="C575" s="190" t="str">
        <f>IF('Formulario PPGR3'!$G575="","",'Formulario PPGR1'!#REF!)</f>
        <v/>
      </c>
      <c r="D575" s="190" t="str">
        <f>IF('Formulario PPGR3'!$G575="","",'Formulario PPGR1'!#REF!)</f>
        <v/>
      </c>
      <c r="E575" s="190" t="str">
        <f>IF('Formulario PPGR3'!$G575="","",'Formulario PPGR1'!#REF!)</f>
        <v/>
      </c>
      <c r="F575" s="190" t="str">
        <f>IF('Formulario PPGR3'!$G575="","",'Formulario PPGR1'!#REF!)</f>
        <v/>
      </c>
      <c r="G575" s="241"/>
      <c r="H575" s="503" t="str">
        <f>IF(Tabla1[[#This Row],[Código_Actividad]]="","",_xlfn.XLOOKUP(Tabla1[[#This Row],[Código_Actividad]],Tabla2[Código],Tabla2[Actividades Programables Presupuestables],"",0))</f>
        <v/>
      </c>
      <c r="I575" s="504" t="str">
        <f>IFERROR(VLOOKUP('Formulario PPGR3'!$G575,'Formulario PPGR2'!$H$9:$V$269,15,FALSE),"")</f>
        <v/>
      </c>
      <c r="J575" s="509"/>
      <c r="K575" s="507" t="str">
        <f>IF(Tabla1[[#This Row],[Insumos]]="","",_xlfn.XLOOKUP(Tabla1[[#This Row],[Insumos]],Tabla10[Insumo],Tabla10[InsumoAbrev],"",0))</f>
        <v/>
      </c>
      <c r="L575" s="508"/>
      <c r="M575" s="505" t="str">
        <f>IF(Tabla1[[#This Row],[Descripción]]="","",_xlfn.XLOOKUP(Tabla1[[#This Row],[Descripción]],Tabla10[Descripción],Tabla10[Unidad de Medida],"",0))</f>
        <v/>
      </c>
      <c r="N575" s="295"/>
      <c r="O575" s="506" t="str">
        <f>IF(Tabla1[[#This Row],[Descripción]]="","",_xlfn.XLOOKUP(Tabla1[[#This Row],[Descripción]],Tabla10[Descripción],Tabla10[Precio Unitario],0))</f>
        <v/>
      </c>
      <c r="P575" s="506" t="str">
        <f>IF(Tabla1[[#This Row],[Cantidad de Insumos]]="","",Tabla1[[#This Row],[Precio Unitario]]*Tabla1[[#This Row],[Cantidad de Insumos]])</f>
        <v/>
      </c>
      <c r="Q575" s="506" t="str">
        <f>IF(Tabla1[[#This Row],[Descripción]]="","",_xlfn.XLOOKUP(Tabla1[[#This Row],[Descripción]],Tabla10[Descripción],Tabla10[CODIGO PRESUPUESTARIO],0))</f>
        <v/>
      </c>
      <c r="R575" s="507"/>
    </row>
    <row r="576" spans="2:18" x14ac:dyDescent="0.3">
      <c r="B576" s="190" t="str">
        <f>IF('Formulario PPGR3'!$G576="","",CONCATENATE('Formulario PPGR3'!$C576,".",'Formulario PPGR3'!$D576,".",'Formulario PPGR3'!$E576,".",'Formulario PPGR3'!$F576))</f>
        <v/>
      </c>
      <c r="C576" s="190" t="str">
        <f>IF('Formulario PPGR3'!$G576="","",'Formulario PPGR1'!#REF!)</f>
        <v/>
      </c>
      <c r="D576" s="190" t="str">
        <f>IF('Formulario PPGR3'!$G576="","",'Formulario PPGR1'!#REF!)</f>
        <v/>
      </c>
      <c r="E576" s="190" t="str">
        <f>IF('Formulario PPGR3'!$G576="","",'Formulario PPGR1'!#REF!)</f>
        <v/>
      </c>
      <c r="F576" s="190" t="str">
        <f>IF('Formulario PPGR3'!$G576="","",'Formulario PPGR1'!#REF!)</f>
        <v/>
      </c>
      <c r="G576" s="241"/>
      <c r="H576" s="503" t="str">
        <f>IF(Tabla1[[#This Row],[Código_Actividad]]="","",_xlfn.XLOOKUP(Tabla1[[#This Row],[Código_Actividad]],Tabla2[Código],Tabla2[Actividades Programables Presupuestables],"",0))</f>
        <v/>
      </c>
      <c r="I576" s="504" t="str">
        <f>IFERROR(VLOOKUP('Formulario PPGR3'!$G576,'Formulario PPGR2'!$H$9:$V$269,15,FALSE),"")</f>
        <v/>
      </c>
      <c r="J576" s="509"/>
      <c r="K576" s="507" t="str">
        <f>IF(Tabla1[[#This Row],[Insumos]]="","",_xlfn.XLOOKUP(Tabla1[[#This Row],[Insumos]],Tabla10[Insumo],Tabla10[InsumoAbrev],"",0))</f>
        <v/>
      </c>
      <c r="L576" s="508"/>
      <c r="M576" s="505" t="str">
        <f>IF(Tabla1[[#This Row],[Descripción]]="","",_xlfn.XLOOKUP(Tabla1[[#This Row],[Descripción]],Tabla10[Descripción],Tabla10[Unidad de Medida],"",0))</f>
        <v/>
      </c>
      <c r="N576" s="295"/>
      <c r="O576" s="506" t="str">
        <f>IF(Tabla1[[#This Row],[Descripción]]="","",_xlfn.XLOOKUP(Tabla1[[#This Row],[Descripción]],Tabla10[Descripción],Tabla10[Precio Unitario],0))</f>
        <v/>
      </c>
      <c r="P576" s="506" t="str">
        <f>IF(Tabla1[[#This Row],[Cantidad de Insumos]]="","",Tabla1[[#This Row],[Precio Unitario]]*Tabla1[[#This Row],[Cantidad de Insumos]])</f>
        <v/>
      </c>
      <c r="Q576" s="506" t="str">
        <f>IF(Tabla1[[#This Row],[Descripción]]="","",_xlfn.XLOOKUP(Tabla1[[#This Row],[Descripción]],Tabla10[Descripción],Tabla10[CODIGO PRESUPUESTARIO],0))</f>
        <v/>
      </c>
      <c r="R576" s="507"/>
    </row>
    <row r="577" spans="2:18" x14ac:dyDescent="0.3">
      <c r="B577" s="190" t="str">
        <f>IF('Formulario PPGR3'!$G577="","",CONCATENATE('Formulario PPGR3'!$C577,".",'Formulario PPGR3'!$D577,".",'Formulario PPGR3'!$E577,".",'Formulario PPGR3'!$F577))</f>
        <v/>
      </c>
      <c r="C577" s="190" t="str">
        <f>IF('Formulario PPGR3'!$G577="","",'Formulario PPGR1'!#REF!)</f>
        <v/>
      </c>
      <c r="D577" s="190" t="str">
        <f>IF('Formulario PPGR3'!$G577="","",'Formulario PPGR1'!#REF!)</f>
        <v/>
      </c>
      <c r="E577" s="190" t="str">
        <f>IF('Formulario PPGR3'!$G577="","",'Formulario PPGR1'!#REF!)</f>
        <v/>
      </c>
      <c r="F577" s="190" t="str">
        <f>IF('Formulario PPGR3'!$G577="","",'Formulario PPGR1'!#REF!)</f>
        <v/>
      </c>
      <c r="G577" s="241"/>
      <c r="H577" s="503" t="str">
        <f>IF(Tabla1[[#This Row],[Código_Actividad]]="","",_xlfn.XLOOKUP(Tabla1[[#This Row],[Código_Actividad]],Tabla2[Código],Tabla2[Actividades Programables Presupuestables],"",0))</f>
        <v/>
      </c>
      <c r="I577" s="504" t="str">
        <f>IFERROR(VLOOKUP('Formulario PPGR3'!$G577,'Formulario PPGR2'!$H$9:$V$269,15,FALSE),"")</f>
        <v/>
      </c>
      <c r="J577" s="509"/>
      <c r="K577" s="507" t="str">
        <f>IF(Tabla1[[#This Row],[Insumos]]="","",_xlfn.XLOOKUP(Tabla1[[#This Row],[Insumos]],Tabla10[Insumo],Tabla10[InsumoAbrev],"",0))</f>
        <v/>
      </c>
      <c r="L577" s="508"/>
      <c r="M577" s="505" t="str">
        <f>IF(Tabla1[[#This Row],[Descripción]]="","",_xlfn.XLOOKUP(Tabla1[[#This Row],[Descripción]],Tabla10[Descripción],Tabla10[Unidad de Medida],"",0))</f>
        <v/>
      </c>
      <c r="N577" s="295"/>
      <c r="O577" s="506" t="str">
        <f>IF(Tabla1[[#This Row],[Descripción]]="","",_xlfn.XLOOKUP(Tabla1[[#This Row],[Descripción]],Tabla10[Descripción],Tabla10[Precio Unitario],0))</f>
        <v/>
      </c>
      <c r="P577" s="506" t="str">
        <f>IF(Tabla1[[#This Row],[Cantidad de Insumos]]="","",Tabla1[[#This Row],[Precio Unitario]]*Tabla1[[#This Row],[Cantidad de Insumos]])</f>
        <v/>
      </c>
      <c r="Q577" s="506" t="str">
        <f>IF(Tabla1[[#This Row],[Descripción]]="","",_xlfn.XLOOKUP(Tabla1[[#This Row],[Descripción]],Tabla10[Descripción],Tabla10[CODIGO PRESUPUESTARIO],0))</f>
        <v/>
      </c>
      <c r="R577" s="507"/>
    </row>
    <row r="578" spans="2:18" x14ac:dyDescent="0.3">
      <c r="B578" s="190" t="str">
        <f>IF('Formulario PPGR3'!$G578="","",CONCATENATE('Formulario PPGR3'!$C578,".",'Formulario PPGR3'!$D578,".",'Formulario PPGR3'!$E578,".",'Formulario PPGR3'!$F578))</f>
        <v/>
      </c>
      <c r="C578" s="190" t="str">
        <f>IF('Formulario PPGR3'!$G578="","",'Formulario PPGR1'!#REF!)</f>
        <v/>
      </c>
      <c r="D578" s="190" t="str">
        <f>IF('Formulario PPGR3'!$G578="","",'Formulario PPGR1'!#REF!)</f>
        <v/>
      </c>
      <c r="E578" s="190" t="str">
        <f>IF('Formulario PPGR3'!$G578="","",'Formulario PPGR1'!#REF!)</f>
        <v/>
      </c>
      <c r="F578" s="190" t="str">
        <f>IF('Formulario PPGR3'!$G578="","",'Formulario PPGR1'!#REF!)</f>
        <v/>
      </c>
      <c r="G578" s="241"/>
      <c r="H578" s="503" t="str">
        <f>IF(Tabla1[[#This Row],[Código_Actividad]]="","",_xlfn.XLOOKUP(Tabla1[[#This Row],[Código_Actividad]],Tabla2[Código],Tabla2[Actividades Programables Presupuestables],"",0))</f>
        <v/>
      </c>
      <c r="I578" s="504" t="str">
        <f>IFERROR(VLOOKUP('Formulario PPGR3'!$G578,'Formulario PPGR2'!$H$9:$V$269,15,FALSE),"")</f>
        <v/>
      </c>
      <c r="J578" s="509"/>
      <c r="K578" s="507" t="str">
        <f>IF(Tabla1[[#This Row],[Insumos]]="","",_xlfn.XLOOKUP(Tabla1[[#This Row],[Insumos]],Tabla10[Insumo],Tabla10[InsumoAbrev],"",0))</f>
        <v/>
      </c>
      <c r="L578" s="508"/>
      <c r="M578" s="505" t="str">
        <f>IF(Tabla1[[#This Row],[Descripción]]="","",_xlfn.XLOOKUP(Tabla1[[#This Row],[Descripción]],Tabla10[Descripción],Tabla10[Unidad de Medida],"",0))</f>
        <v/>
      </c>
      <c r="N578" s="295"/>
      <c r="O578" s="506" t="str">
        <f>IF(Tabla1[[#This Row],[Descripción]]="","",_xlfn.XLOOKUP(Tabla1[[#This Row],[Descripción]],Tabla10[Descripción],Tabla10[Precio Unitario],0))</f>
        <v/>
      </c>
      <c r="P578" s="506" t="str">
        <f>IF(Tabla1[[#This Row],[Cantidad de Insumos]]="","",Tabla1[[#This Row],[Precio Unitario]]*Tabla1[[#This Row],[Cantidad de Insumos]])</f>
        <v/>
      </c>
      <c r="Q578" s="506" t="str">
        <f>IF(Tabla1[[#This Row],[Descripción]]="","",_xlfn.XLOOKUP(Tabla1[[#This Row],[Descripción]],Tabla10[Descripción],Tabla10[CODIGO PRESUPUESTARIO],0))</f>
        <v/>
      </c>
      <c r="R578" s="507"/>
    </row>
    <row r="579" spans="2:18" x14ac:dyDescent="0.3">
      <c r="B579" s="190" t="str">
        <f>IF('Formulario PPGR3'!$G579="","",CONCATENATE('Formulario PPGR3'!$C579,".",'Formulario PPGR3'!$D579,".",'Formulario PPGR3'!$E579,".",'Formulario PPGR3'!$F579))</f>
        <v/>
      </c>
      <c r="C579" s="190" t="str">
        <f>IF('Formulario PPGR3'!$G579="","",'Formulario PPGR1'!#REF!)</f>
        <v/>
      </c>
      <c r="D579" s="190" t="str">
        <f>IF('Formulario PPGR3'!$G579="","",'Formulario PPGR1'!#REF!)</f>
        <v/>
      </c>
      <c r="E579" s="190" t="str">
        <f>IF('Formulario PPGR3'!$G579="","",'Formulario PPGR1'!#REF!)</f>
        <v/>
      </c>
      <c r="F579" s="190" t="str">
        <f>IF('Formulario PPGR3'!$G579="","",'Formulario PPGR1'!#REF!)</f>
        <v/>
      </c>
      <c r="G579" s="241"/>
      <c r="H579" s="503" t="str">
        <f>IF(Tabla1[[#This Row],[Código_Actividad]]="","",_xlfn.XLOOKUP(Tabla1[[#This Row],[Código_Actividad]],Tabla2[Código],Tabla2[Actividades Programables Presupuestables],"",0))</f>
        <v/>
      </c>
      <c r="I579" s="504" t="str">
        <f>IFERROR(VLOOKUP('Formulario PPGR3'!$G579,'Formulario PPGR2'!$H$9:$V$269,15,FALSE),"")</f>
        <v/>
      </c>
      <c r="J579" s="509"/>
      <c r="K579" s="507" t="str">
        <f>IF(Tabla1[[#This Row],[Insumos]]="","",_xlfn.XLOOKUP(Tabla1[[#This Row],[Insumos]],Tabla10[Insumo],Tabla10[InsumoAbrev],"",0))</f>
        <v/>
      </c>
      <c r="L579" s="508"/>
      <c r="M579" s="505" t="str">
        <f>IF(Tabla1[[#This Row],[Descripción]]="","",_xlfn.XLOOKUP(Tabla1[[#This Row],[Descripción]],Tabla10[Descripción],Tabla10[Unidad de Medida],"",0))</f>
        <v/>
      </c>
      <c r="N579" s="295"/>
      <c r="O579" s="506" t="str">
        <f>IF(Tabla1[[#This Row],[Descripción]]="","",_xlfn.XLOOKUP(Tabla1[[#This Row],[Descripción]],Tabla10[Descripción],Tabla10[Precio Unitario],0))</f>
        <v/>
      </c>
      <c r="P579" s="506" t="str">
        <f>IF(Tabla1[[#This Row],[Cantidad de Insumos]]="","",Tabla1[[#This Row],[Precio Unitario]]*Tabla1[[#This Row],[Cantidad de Insumos]])</f>
        <v/>
      </c>
      <c r="Q579" s="506" t="str">
        <f>IF(Tabla1[[#This Row],[Descripción]]="","",_xlfn.XLOOKUP(Tabla1[[#This Row],[Descripción]],Tabla10[Descripción],Tabla10[CODIGO PRESUPUESTARIO],0))</f>
        <v/>
      </c>
      <c r="R579" s="507"/>
    </row>
    <row r="580" spans="2:18" x14ac:dyDescent="0.3">
      <c r="B580" s="190" t="str">
        <f>IF('Formulario PPGR3'!$G580="","",CONCATENATE('Formulario PPGR3'!$C580,".",'Formulario PPGR3'!$D580,".",'Formulario PPGR3'!$E580,".",'Formulario PPGR3'!$F580))</f>
        <v/>
      </c>
      <c r="C580" s="190" t="str">
        <f>IF('Formulario PPGR3'!$G580="","",'Formulario PPGR1'!#REF!)</f>
        <v/>
      </c>
      <c r="D580" s="190" t="str">
        <f>IF('Formulario PPGR3'!$G580="","",'Formulario PPGR1'!#REF!)</f>
        <v/>
      </c>
      <c r="E580" s="190" t="str">
        <f>IF('Formulario PPGR3'!$G580="","",'Formulario PPGR1'!#REF!)</f>
        <v/>
      </c>
      <c r="F580" s="190" t="str">
        <f>IF('Formulario PPGR3'!$G580="","",'Formulario PPGR1'!#REF!)</f>
        <v/>
      </c>
      <c r="G580" s="241"/>
      <c r="H580" s="503" t="str">
        <f>IF(Tabla1[[#This Row],[Código_Actividad]]="","",_xlfn.XLOOKUP(Tabla1[[#This Row],[Código_Actividad]],Tabla2[Código],Tabla2[Actividades Programables Presupuestables],"",0))</f>
        <v/>
      </c>
      <c r="I580" s="504" t="str">
        <f>IFERROR(VLOOKUP('Formulario PPGR3'!$G580,'Formulario PPGR2'!$H$9:$V$269,15,FALSE),"")</f>
        <v/>
      </c>
      <c r="J580" s="509"/>
      <c r="K580" s="507" t="str">
        <f>IF(Tabla1[[#This Row],[Insumos]]="","",_xlfn.XLOOKUP(Tabla1[[#This Row],[Insumos]],Tabla10[Insumo],Tabla10[InsumoAbrev],"",0))</f>
        <v/>
      </c>
      <c r="L580" s="508"/>
      <c r="M580" s="505" t="str">
        <f>IF(Tabla1[[#This Row],[Descripción]]="","",_xlfn.XLOOKUP(Tabla1[[#This Row],[Descripción]],Tabla10[Descripción],Tabla10[Unidad de Medida],"",0))</f>
        <v/>
      </c>
      <c r="N580" s="295"/>
      <c r="O580" s="506" t="str">
        <f>IF(Tabla1[[#This Row],[Descripción]]="","",_xlfn.XLOOKUP(Tabla1[[#This Row],[Descripción]],Tabla10[Descripción],Tabla10[Precio Unitario],0))</f>
        <v/>
      </c>
      <c r="P580" s="506" t="str">
        <f>IF(Tabla1[[#This Row],[Cantidad de Insumos]]="","",Tabla1[[#This Row],[Precio Unitario]]*Tabla1[[#This Row],[Cantidad de Insumos]])</f>
        <v/>
      </c>
      <c r="Q580" s="506" t="str">
        <f>IF(Tabla1[[#This Row],[Descripción]]="","",_xlfn.XLOOKUP(Tabla1[[#This Row],[Descripción]],Tabla10[Descripción],Tabla10[CODIGO PRESUPUESTARIO],0))</f>
        <v/>
      </c>
      <c r="R580" s="507"/>
    </row>
    <row r="581" spans="2:18" x14ac:dyDescent="0.3">
      <c r="B581" s="190" t="str">
        <f>IF('Formulario PPGR3'!$G581="","",CONCATENATE('Formulario PPGR3'!$C581,".",'Formulario PPGR3'!$D581,".",'Formulario PPGR3'!$E581,".",'Formulario PPGR3'!$F581))</f>
        <v/>
      </c>
      <c r="C581" s="190" t="str">
        <f>IF('Formulario PPGR3'!$G581="","",'Formulario PPGR1'!#REF!)</f>
        <v/>
      </c>
      <c r="D581" s="190" t="str">
        <f>IF('Formulario PPGR3'!$G581="","",'Formulario PPGR1'!#REF!)</f>
        <v/>
      </c>
      <c r="E581" s="190" t="str">
        <f>IF('Formulario PPGR3'!$G581="","",'Formulario PPGR1'!#REF!)</f>
        <v/>
      </c>
      <c r="F581" s="190" t="str">
        <f>IF('Formulario PPGR3'!$G581="","",'Formulario PPGR1'!#REF!)</f>
        <v/>
      </c>
      <c r="G581" s="241"/>
      <c r="H581" s="503" t="str">
        <f>IF(Tabla1[[#This Row],[Código_Actividad]]="","",_xlfn.XLOOKUP(Tabla1[[#This Row],[Código_Actividad]],Tabla2[Código],Tabla2[Actividades Programables Presupuestables],"",0))</f>
        <v/>
      </c>
      <c r="I581" s="504" t="str">
        <f>IFERROR(VLOOKUP('Formulario PPGR3'!$G581,'Formulario PPGR2'!$H$9:$V$269,15,FALSE),"")</f>
        <v/>
      </c>
      <c r="J581" s="509"/>
      <c r="K581" s="507" t="str">
        <f>IF(Tabla1[[#This Row],[Insumos]]="","",_xlfn.XLOOKUP(Tabla1[[#This Row],[Insumos]],Tabla10[Insumo],Tabla10[InsumoAbrev],"",0))</f>
        <v/>
      </c>
      <c r="L581" s="508"/>
      <c r="M581" s="505" t="str">
        <f>IF(Tabla1[[#This Row],[Descripción]]="","",_xlfn.XLOOKUP(Tabla1[[#This Row],[Descripción]],Tabla10[Descripción],Tabla10[Unidad de Medida],"",0))</f>
        <v/>
      </c>
      <c r="N581" s="295"/>
      <c r="O581" s="506" t="str">
        <f>IF(Tabla1[[#This Row],[Descripción]]="","",_xlfn.XLOOKUP(Tabla1[[#This Row],[Descripción]],Tabla10[Descripción],Tabla10[Precio Unitario],0))</f>
        <v/>
      </c>
      <c r="P581" s="506" t="str">
        <f>IF(Tabla1[[#This Row],[Cantidad de Insumos]]="","",Tabla1[[#This Row],[Precio Unitario]]*Tabla1[[#This Row],[Cantidad de Insumos]])</f>
        <v/>
      </c>
      <c r="Q581" s="506" t="str">
        <f>IF(Tabla1[[#This Row],[Descripción]]="","",_xlfn.XLOOKUP(Tabla1[[#This Row],[Descripción]],Tabla10[Descripción],Tabla10[CODIGO PRESUPUESTARIO],0))</f>
        <v/>
      </c>
      <c r="R581" s="507"/>
    </row>
    <row r="582" spans="2:18" x14ac:dyDescent="0.3">
      <c r="B582" s="190" t="str">
        <f>IF('Formulario PPGR3'!$G582="","",CONCATENATE('Formulario PPGR3'!$C582,".",'Formulario PPGR3'!$D582,".",'Formulario PPGR3'!$E582,".",'Formulario PPGR3'!$F582))</f>
        <v/>
      </c>
      <c r="C582" s="190" t="str">
        <f>IF('Formulario PPGR3'!$G582="","",'Formulario PPGR1'!#REF!)</f>
        <v/>
      </c>
      <c r="D582" s="190" t="str">
        <f>IF('Formulario PPGR3'!$G582="","",'Formulario PPGR1'!#REF!)</f>
        <v/>
      </c>
      <c r="E582" s="190" t="str">
        <f>IF('Formulario PPGR3'!$G582="","",'Formulario PPGR1'!#REF!)</f>
        <v/>
      </c>
      <c r="F582" s="190" t="str">
        <f>IF('Formulario PPGR3'!$G582="","",'Formulario PPGR1'!#REF!)</f>
        <v/>
      </c>
      <c r="G582" s="241"/>
      <c r="H582" s="503" t="str">
        <f>IF(Tabla1[[#This Row],[Código_Actividad]]="","",_xlfn.XLOOKUP(Tabla1[[#This Row],[Código_Actividad]],Tabla2[Código],Tabla2[Actividades Programables Presupuestables],"",0))</f>
        <v/>
      </c>
      <c r="I582" s="504" t="str">
        <f>IFERROR(VLOOKUP('Formulario PPGR3'!$G582,'Formulario PPGR2'!$H$9:$V$269,15,FALSE),"")</f>
        <v/>
      </c>
      <c r="J582" s="509"/>
      <c r="K582" s="507" t="str">
        <f>IF(Tabla1[[#This Row],[Insumos]]="","",_xlfn.XLOOKUP(Tabla1[[#This Row],[Insumos]],Tabla10[Insumo],Tabla10[InsumoAbrev],"",0))</f>
        <v/>
      </c>
      <c r="L582" s="508"/>
      <c r="M582" s="505" t="str">
        <f>IF(Tabla1[[#This Row],[Descripción]]="","",_xlfn.XLOOKUP(Tabla1[[#This Row],[Descripción]],Tabla10[Descripción],Tabla10[Unidad de Medida],"",0))</f>
        <v/>
      </c>
      <c r="N582" s="295"/>
      <c r="O582" s="506" t="str">
        <f>IF(Tabla1[[#This Row],[Descripción]]="","",_xlfn.XLOOKUP(Tabla1[[#This Row],[Descripción]],Tabla10[Descripción],Tabla10[Precio Unitario],0))</f>
        <v/>
      </c>
      <c r="P582" s="506" t="str">
        <f>IF(Tabla1[[#This Row],[Cantidad de Insumos]]="","",Tabla1[[#This Row],[Precio Unitario]]*Tabla1[[#This Row],[Cantidad de Insumos]])</f>
        <v/>
      </c>
      <c r="Q582" s="506" t="str">
        <f>IF(Tabla1[[#This Row],[Descripción]]="","",_xlfn.XLOOKUP(Tabla1[[#This Row],[Descripción]],Tabla10[Descripción],Tabla10[CODIGO PRESUPUESTARIO],0))</f>
        <v/>
      </c>
      <c r="R582" s="507"/>
    </row>
    <row r="583" spans="2:18" x14ac:dyDescent="0.3">
      <c r="B583" s="190" t="str">
        <f>IF('Formulario PPGR3'!$G583="","",CONCATENATE('Formulario PPGR3'!$C583,".",'Formulario PPGR3'!$D583,".",'Formulario PPGR3'!$E583,".",'Formulario PPGR3'!$F583))</f>
        <v/>
      </c>
      <c r="C583" s="190" t="str">
        <f>IF('Formulario PPGR3'!$G583="","",'Formulario PPGR1'!#REF!)</f>
        <v/>
      </c>
      <c r="D583" s="190" t="str">
        <f>IF('Formulario PPGR3'!$G583="","",'Formulario PPGR1'!#REF!)</f>
        <v/>
      </c>
      <c r="E583" s="190" t="str">
        <f>IF('Formulario PPGR3'!$G583="","",'Formulario PPGR1'!#REF!)</f>
        <v/>
      </c>
      <c r="F583" s="190" t="str">
        <f>IF('Formulario PPGR3'!$G583="","",'Formulario PPGR1'!#REF!)</f>
        <v/>
      </c>
      <c r="G583" s="241"/>
      <c r="H583" s="503" t="str">
        <f>IF(Tabla1[[#This Row],[Código_Actividad]]="","",_xlfn.XLOOKUP(Tabla1[[#This Row],[Código_Actividad]],Tabla2[Código],Tabla2[Actividades Programables Presupuestables],"",0))</f>
        <v/>
      </c>
      <c r="I583" s="504" t="str">
        <f>IFERROR(VLOOKUP('Formulario PPGR3'!$G583,'Formulario PPGR2'!$H$9:$V$269,15,FALSE),"")</f>
        <v/>
      </c>
      <c r="J583" s="509"/>
      <c r="K583" s="507" t="str">
        <f>IF(Tabla1[[#This Row],[Insumos]]="","",_xlfn.XLOOKUP(Tabla1[[#This Row],[Insumos]],Tabla10[Insumo],Tabla10[InsumoAbrev],"",0))</f>
        <v/>
      </c>
      <c r="L583" s="508"/>
      <c r="M583" s="505" t="str">
        <f>IF(Tabla1[[#This Row],[Descripción]]="","",_xlfn.XLOOKUP(Tabla1[[#This Row],[Descripción]],Tabla10[Descripción],Tabla10[Unidad de Medida],"",0))</f>
        <v/>
      </c>
      <c r="N583" s="295"/>
      <c r="O583" s="506" t="str">
        <f>IF(Tabla1[[#This Row],[Descripción]]="","",_xlfn.XLOOKUP(Tabla1[[#This Row],[Descripción]],Tabla10[Descripción],Tabla10[Precio Unitario],0))</f>
        <v/>
      </c>
      <c r="P583" s="506" t="str">
        <f>IF(Tabla1[[#This Row],[Cantidad de Insumos]]="","",Tabla1[[#This Row],[Precio Unitario]]*Tabla1[[#This Row],[Cantidad de Insumos]])</f>
        <v/>
      </c>
      <c r="Q583" s="506" t="str">
        <f>IF(Tabla1[[#This Row],[Descripción]]="","",_xlfn.XLOOKUP(Tabla1[[#This Row],[Descripción]],Tabla10[Descripción],Tabla10[CODIGO PRESUPUESTARIO],0))</f>
        <v/>
      </c>
      <c r="R583" s="507"/>
    </row>
    <row r="584" spans="2:18" x14ac:dyDescent="0.3">
      <c r="B584" s="190" t="str">
        <f>IF('Formulario PPGR3'!$G584="","",CONCATENATE('Formulario PPGR3'!$C584,".",'Formulario PPGR3'!$D584,".",'Formulario PPGR3'!$E584,".",'Formulario PPGR3'!$F584))</f>
        <v/>
      </c>
      <c r="C584" s="190" t="str">
        <f>IF('Formulario PPGR3'!$G584="","",'Formulario PPGR1'!#REF!)</f>
        <v/>
      </c>
      <c r="D584" s="190" t="str">
        <f>IF('Formulario PPGR3'!$G584="","",'Formulario PPGR1'!#REF!)</f>
        <v/>
      </c>
      <c r="E584" s="190" t="str">
        <f>IF('Formulario PPGR3'!$G584="","",'Formulario PPGR1'!#REF!)</f>
        <v/>
      </c>
      <c r="F584" s="190" t="str">
        <f>IF('Formulario PPGR3'!$G584="","",'Formulario PPGR1'!#REF!)</f>
        <v/>
      </c>
      <c r="G584" s="241"/>
      <c r="H584" s="503" t="str">
        <f>IF(Tabla1[[#This Row],[Código_Actividad]]="","",_xlfn.XLOOKUP(Tabla1[[#This Row],[Código_Actividad]],Tabla2[Código],Tabla2[Actividades Programables Presupuestables],"",0))</f>
        <v/>
      </c>
      <c r="I584" s="504" t="str">
        <f>IFERROR(VLOOKUP('Formulario PPGR3'!$G584,'Formulario PPGR2'!$H$9:$V$269,15,FALSE),"")</f>
        <v/>
      </c>
      <c r="J584" s="509"/>
      <c r="K584" s="507" t="str">
        <f>IF(Tabla1[[#This Row],[Insumos]]="","",_xlfn.XLOOKUP(Tabla1[[#This Row],[Insumos]],Tabla10[Insumo],Tabla10[InsumoAbrev],"",0))</f>
        <v/>
      </c>
      <c r="L584" s="508"/>
      <c r="M584" s="505" t="str">
        <f>IF(Tabla1[[#This Row],[Descripción]]="","",_xlfn.XLOOKUP(Tabla1[[#This Row],[Descripción]],Tabla10[Descripción],Tabla10[Unidad de Medida],"",0))</f>
        <v/>
      </c>
      <c r="N584" s="295"/>
      <c r="O584" s="506" t="str">
        <f>IF(Tabla1[[#This Row],[Descripción]]="","",_xlfn.XLOOKUP(Tabla1[[#This Row],[Descripción]],Tabla10[Descripción],Tabla10[Precio Unitario],0))</f>
        <v/>
      </c>
      <c r="P584" s="506" t="str">
        <f>IF(Tabla1[[#This Row],[Cantidad de Insumos]]="","",Tabla1[[#This Row],[Precio Unitario]]*Tabla1[[#This Row],[Cantidad de Insumos]])</f>
        <v/>
      </c>
      <c r="Q584" s="506" t="str">
        <f>IF(Tabla1[[#This Row],[Descripción]]="","",_xlfn.XLOOKUP(Tabla1[[#This Row],[Descripción]],Tabla10[Descripción],Tabla10[CODIGO PRESUPUESTARIO],0))</f>
        <v/>
      </c>
      <c r="R584" s="507"/>
    </row>
    <row r="585" spans="2:18" x14ac:dyDescent="0.3">
      <c r="B585" s="190" t="str">
        <f>IF('Formulario PPGR3'!$G585="","",CONCATENATE('Formulario PPGR3'!$C585,".",'Formulario PPGR3'!$D585,".",'Formulario PPGR3'!$E585,".",'Formulario PPGR3'!$F585))</f>
        <v/>
      </c>
      <c r="C585" s="190" t="str">
        <f>IF('Formulario PPGR3'!$G585="","",'Formulario PPGR1'!#REF!)</f>
        <v/>
      </c>
      <c r="D585" s="190" t="str">
        <f>IF('Formulario PPGR3'!$G585="","",'Formulario PPGR1'!#REF!)</f>
        <v/>
      </c>
      <c r="E585" s="190" t="str">
        <f>IF('Formulario PPGR3'!$G585="","",'Formulario PPGR1'!#REF!)</f>
        <v/>
      </c>
      <c r="F585" s="190" t="str">
        <f>IF('Formulario PPGR3'!$G585="","",'Formulario PPGR1'!#REF!)</f>
        <v/>
      </c>
      <c r="G585" s="241"/>
      <c r="H585" s="503" t="str">
        <f>IF(Tabla1[[#This Row],[Código_Actividad]]="","",_xlfn.XLOOKUP(Tabla1[[#This Row],[Código_Actividad]],Tabla2[Código],Tabla2[Actividades Programables Presupuestables],"",0))</f>
        <v/>
      </c>
      <c r="I585" s="504" t="str">
        <f>IFERROR(VLOOKUP('Formulario PPGR3'!$G585,'Formulario PPGR2'!$H$9:$V$269,15,FALSE),"")</f>
        <v/>
      </c>
      <c r="J585" s="509"/>
      <c r="K585" s="507" t="str">
        <f>IF(Tabla1[[#This Row],[Insumos]]="","",_xlfn.XLOOKUP(Tabla1[[#This Row],[Insumos]],Tabla10[Insumo],Tabla10[InsumoAbrev],"",0))</f>
        <v/>
      </c>
      <c r="L585" s="508"/>
      <c r="M585" s="505" t="str">
        <f>IF(Tabla1[[#This Row],[Descripción]]="","",_xlfn.XLOOKUP(Tabla1[[#This Row],[Descripción]],Tabla10[Descripción],Tabla10[Unidad de Medida],"",0))</f>
        <v/>
      </c>
      <c r="N585" s="295"/>
      <c r="O585" s="506" t="str">
        <f>IF(Tabla1[[#This Row],[Descripción]]="","",_xlfn.XLOOKUP(Tabla1[[#This Row],[Descripción]],Tabla10[Descripción],Tabla10[Precio Unitario],0))</f>
        <v/>
      </c>
      <c r="P585" s="506" t="str">
        <f>IF(Tabla1[[#This Row],[Cantidad de Insumos]]="","",Tabla1[[#This Row],[Precio Unitario]]*Tabla1[[#This Row],[Cantidad de Insumos]])</f>
        <v/>
      </c>
      <c r="Q585" s="506" t="str">
        <f>IF(Tabla1[[#This Row],[Descripción]]="","",_xlfn.XLOOKUP(Tabla1[[#This Row],[Descripción]],Tabla10[Descripción],Tabla10[CODIGO PRESUPUESTARIO],0))</f>
        <v/>
      </c>
      <c r="R585" s="507"/>
    </row>
    <row r="586" spans="2:18" x14ac:dyDescent="0.3">
      <c r="B586" s="190" t="str">
        <f>IF('Formulario PPGR3'!$G586="","",CONCATENATE('Formulario PPGR3'!$C586,".",'Formulario PPGR3'!$D586,".",'Formulario PPGR3'!$E586,".",'Formulario PPGR3'!$F586))</f>
        <v/>
      </c>
      <c r="C586" s="190" t="str">
        <f>IF('Formulario PPGR3'!$G586="","",'Formulario PPGR1'!#REF!)</f>
        <v/>
      </c>
      <c r="D586" s="190" t="str">
        <f>IF('Formulario PPGR3'!$G586="","",'Formulario PPGR1'!#REF!)</f>
        <v/>
      </c>
      <c r="E586" s="190" t="str">
        <f>IF('Formulario PPGR3'!$G586="","",'Formulario PPGR1'!#REF!)</f>
        <v/>
      </c>
      <c r="F586" s="190" t="str">
        <f>IF('Formulario PPGR3'!$G586="","",'Formulario PPGR1'!#REF!)</f>
        <v/>
      </c>
      <c r="G586" s="241"/>
      <c r="H586" s="503" t="str">
        <f>IF(Tabla1[[#This Row],[Código_Actividad]]="","",_xlfn.XLOOKUP(Tabla1[[#This Row],[Código_Actividad]],Tabla2[Código],Tabla2[Actividades Programables Presupuestables],"",0))</f>
        <v/>
      </c>
      <c r="I586" s="504" t="str">
        <f>IFERROR(VLOOKUP('Formulario PPGR3'!$G586,'Formulario PPGR2'!$H$9:$V$269,15,FALSE),"")</f>
        <v/>
      </c>
      <c r="J586" s="509"/>
      <c r="K586" s="507" t="str">
        <f>IF(Tabla1[[#This Row],[Insumos]]="","",_xlfn.XLOOKUP(Tabla1[[#This Row],[Insumos]],Tabla10[Insumo],Tabla10[InsumoAbrev],"",0))</f>
        <v/>
      </c>
      <c r="L586" s="508"/>
      <c r="M586" s="505" t="str">
        <f>IF(Tabla1[[#This Row],[Descripción]]="","",_xlfn.XLOOKUP(Tabla1[[#This Row],[Descripción]],Tabla10[Descripción],Tabla10[Unidad de Medida],"",0))</f>
        <v/>
      </c>
      <c r="N586" s="295"/>
      <c r="O586" s="506" t="str">
        <f>IF(Tabla1[[#This Row],[Descripción]]="","",_xlfn.XLOOKUP(Tabla1[[#This Row],[Descripción]],Tabla10[Descripción],Tabla10[Precio Unitario],0))</f>
        <v/>
      </c>
      <c r="P586" s="506" t="str">
        <f>IF(Tabla1[[#This Row],[Cantidad de Insumos]]="","",Tabla1[[#This Row],[Precio Unitario]]*Tabla1[[#This Row],[Cantidad de Insumos]])</f>
        <v/>
      </c>
      <c r="Q586" s="506" t="str">
        <f>IF(Tabla1[[#This Row],[Descripción]]="","",_xlfn.XLOOKUP(Tabla1[[#This Row],[Descripción]],Tabla10[Descripción],Tabla10[CODIGO PRESUPUESTARIO],0))</f>
        <v/>
      </c>
      <c r="R586" s="507"/>
    </row>
    <row r="587" spans="2:18" x14ac:dyDescent="0.3">
      <c r="B587" s="190" t="str">
        <f>IF('Formulario PPGR3'!$G587="","",CONCATENATE('Formulario PPGR3'!$C587,".",'Formulario PPGR3'!$D587,".",'Formulario PPGR3'!$E587,".",'Formulario PPGR3'!$F587))</f>
        <v/>
      </c>
      <c r="C587" s="190" t="str">
        <f>IF('Formulario PPGR3'!$G587="","",'Formulario PPGR1'!#REF!)</f>
        <v/>
      </c>
      <c r="D587" s="190" t="str">
        <f>IF('Formulario PPGR3'!$G587="","",'Formulario PPGR1'!#REF!)</f>
        <v/>
      </c>
      <c r="E587" s="190" t="str">
        <f>IF('Formulario PPGR3'!$G587="","",'Formulario PPGR1'!#REF!)</f>
        <v/>
      </c>
      <c r="F587" s="190" t="str">
        <f>IF('Formulario PPGR3'!$G587="","",'Formulario PPGR1'!#REF!)</f>
        <v/>
      </c>
      <c r="G587" s="241"/>
      <c r="H587" s="503" t="str">
        <f>IF(Tabla1[[#This Row],[Código_Actividad]]="","",_xlfn.XLOOKUP(Tabla1[[#This Row],[Código_Actividad]],Tabla2[Código],Tabla2[Actividades Programables Presupuestables],"",0))</f>
        <v/>
      </c>
      <c r="I587" s="504" t="str">
        <f>IFERROR(VLOOKUP('Formulario PPGR3'!$G587,'Formulario PPGR2'!$H$9:$V$269,15,FALSE),"")</f>
        <v/>
      </c>
      <c r="J587" s="509"/>
      <c r="K587" s="507" t="str">
        <f>IF(Tabla1[[#This Row],[Insumos]]="","",_xlfn.XLOOKUP(Tabla1[[#This Row],[Insumos]],Tabla10[Insumo],Tabla10[InsumoAbrev],"",0))</f>
        <v/>
      </c>
      <c r="L587" s="508"/>
      <c r="M587" s="505" t="str">
        <f>IF(Tabla1[[#This Row],[Descripción]]="","",_xlfn.XLOOKUP(Tabla1[[#This Row],[Descripción]],Tabla10[Descripción],Tabla10[Unidad de Medida],"",0))</f>
        <v/>
      </c>
      <c r="N587" s="295"/>
      <c r="O587" s="506" t="str">
        <f>IF(Tabla1[[#This Row],[Descripción]]="","",_xlfn.XLOOKUP(Tabla1[[#This Row],[Descripción]],Tabla10[Descripción],Tabla10[Precio Unitario],0))</f>
        <v/>
      </c>
      <c r="P587" s="506" t="str">
        <f>IF(Tabla1[[#This Row],[Cantidad de Insumos]]="","",Tabla1[[#This Row],[Precio Unitario]]*Tabla1[[#This Row],[Cantidad de Insumos]])</f>
        <v/>
      </c>
      <c r="Q587" s="506" t="str">
        <f>IF(Tabla1[[#This Row],[Descripción]]="","",_xlfn.XLOOKUP(Tabla1[[#This Row],[Descripción]],Tabla10[Descripción],Tabla10[CODIGO PRESUPUESTARIO],0))</f>
        <v/>
      </c>
      <c r="R587" s="507"/>
    </row>
    <row r="588" spans="2:18" x14ac:dyDescent="0.3">
      <c r="B588" s="190" t="str">
        <f>IF('Formulario PPGR3'!$G588="","",CONCATENATE('Formulario PPGR3'!$C588,".",'Formulario PPGR3'!$D588,".",'Formulario PPGR3'!$E588,".",'Formulario PPGR3'!$F588))</f>
        <v/>
      </c>
      <c r="C588" s="190" t="str">
        <f>IF('Formulario PPGR3'!$G588="","",'Formulario PPGR1'!#REF!)</f>
        <v/>
      </c>
      <c r="D588" s="190" t="str">
        <f>IF('Formulario PPGR3'!$G588="","",'Formulario PPGR1'!#REF!)</f>
        <v/>
      </c>
      <c r="E588" s="190" t="str">
        <f>IF('Formulario PPGR3'!$G588="","",'Formulario PPGR1'!#REF!)</f>
        <v/>
      </c>
      <c r="F588" s="190" t="str">
        <f>IF('Formulario PPGR3'!$G588="","",'Formulario PPGR1'!#REF!)</f>
        <v/>
      </c>
      <c r="G588" s="241"/>
      <c r="H588" s="503" t="str">
        <f>IF(Tabla1[[#This Row],[Código_Actividad]]="","",_xlfn.XLOOKUP(Tabla1[[#This Row],[Código_Actividad]],Tabla2[Código],Tabla2[Actividades Programables Presupuestables],"",0))</f>
        <v/>
      </c>
      <c r="I588" s="504" t="str">
        <f>IFERROR(VLOOKUP('Formulario PPGR3'!$G588,'Formulario PPGR2'!$H$9:$V$269,15,FALSE),"")</f>
        <v/>
      </c>
      <c r="J588" s="509"/>
      <c r="K588" s="507" t="str">
        <f>IF(Tabla1[[#This Row],[Insumos]]="","",_xlfn.XLOOKUP(Tabla1[[#This Row],[Insumos]],Tabla10[Insumo],Tabla10[InsumoAbrev],"",0))</f>
        <v/>
      </c>
      <c r="L588" s="508"/>
      <c r="M588" s="505" t="str">
        <f>IF(Tabla1[[#This Row],[Descripción]]="","",_xlfn.XLOOKUP(Tabla1[[#This Row],[Descripción]],Tabla10[Descripción],Tabla10[Unidad de Medida],"",0))</f>
        <v/>
      </c>
      <c r="N588" s="295"/>
      <c r="O588" s="506" t="str">
        <f>IF(Tabla1[[#This Row],[Descripción]]="","",_xlfn.XLOOKUP(Tabla1[[#This Row],[Descripción]],Tabla10[Descripción],Tabla10[Precio Unitario],0))</f>
        <v/>
      </c>
      <c r="P588" s="506" t="str">
        <f>IF(Tabla1[[#This Row],[Cantidad de Insumos]]="","",Tabla1[[#This Row],[Precio Unitario]]*Tabla1[[#This Row],[Cantidad de Insumos]])</f>
        <v/>
      </c>
      <c r="Q588" s="506" t="str">
        <f>IF(Tabla1[[#This Row],[Descripción]]="","",_xlfn.XLOOKUP(Tabla1[[#This Row],[Descripción]],Tabla10[Descripción],Tabla10[CODIGO PRESUPUESTARIO],0))</f>
        <v/>
      </c>
      <c r="R588" s="507"/>
    </row>
    <row r="589" spans="2:18" x14ac:dyDescent="0.3">
      <c r="B589" s="190" t="str">
        <f>IF('Formulario PPGR3'!$G589="","",CONCATENATE('Formulario PPGR3'!$C589,".",'Formulario PPGR3'!$D589,".",'Formulario PPGR3'!$E589,".",'Formulario PPGR3'!$F589))</f>
        <v/>
      </c>
      <c r="C589" s="190" t="str">
        <f>IF('Formulario PPGR3'!$G589="","",'Formulario PPGR1'!#REF!)</f>
        <v/>
      </c>
      <c r="D589" s="190" t="str">
        <f>IF('Formulario PPGR3'!$G589="","",'Formulario PPGR1'!#REF!)</f>
        <v/>
      </c>
      <c r="E589" s="190" t="str">
        <f>IF('Formulario PPGR3'!$G589="","",'Formulario PPGR1'!#REF!)</f>
        <v/>
      </c>
      <c r="F589" s="190" t="str">
        <f>IF('Formulario PPGR3'!$G589="","",'Formulario PPGR1'!#REF!)</f>
        <v/>
      </c>
      <c r="G589" s="241"/>
      <c r="H589" s="503" t="str">
        <f>IF(Tabla1[[#This Row],[Código_Actividad]]="","",_xlfn.XLOOKUP(Tabla1[[#This Row],[Código_Actividad]],Tabla2[Código],Tabla2[Actividades Programables Presupuestables],"",0))</f>
        <v/>
      </c>
      <c r="I589" s="504" t="str">
        <f>IFERROR(VLOOKUP('Formulario PPGR3'!$G589,'Formulario PPGR2'!$H$9:$V$269,15,FALSE),"")</f>
        <v/>
      </c>
      <c r="J589" s="509"/>
      <c r="K589" s="507" t="str">
        <f>IF(Tabla1[[#This Row],[Insumos]]="","",_xlfn.XLOOKUP(Tabla1[[#This Row],[Insumos]],Tabla10[Insumo],Tabla10[InsumoAbrev],"",0))</f>
        <v/>
      </c>
      <c r="L589" s="508"/>
      <c r="M589" s="505" t="str">
        <f>IF(Tabla1[[#This Row],[Descripción]]="","",_xlfn.XLOOKUP(Tabla1[[#This Row],[Descripción]],Tabla10[Descripción],Tabla10[Unidad de Medida],"",0))</f>
        <v/>
      </c>
      <c r="N589" s="295"/>
      <c r="O589" s="506" t="str">
        <f>IF(Tabla1[[#This Row],[Descripción]]="","",_xlfn.XLOOKUP(Tabla1[[#This Row],[Descripción]],Tabla10[Descripción],Tabla10[Precio Unitario],0))</f>
        <v/>
      </c>
      <c r="P589" s="506" t="str">
        <f>IF(Tabla1[[#This Row],[Cantidad de Insumos]]="","",Tabla1[[#This Row],[Precio Unitario]]*Tabla1[[#This Row],[Cantidad de Insumos]])</f>
        <v/>
      </c>
      <c r="Q589" s="506" t="str">
        <f>IF(Tabla1[[#This Row],[Descripción]]="","",_xlfn.XLOOKUP(Tabla1[[#This Row],[Descripción]],Tabla10[Descripción],Tabla10[CODIGO PRESUPUESTARIO],0))</f>
        <v/>
      </c>
      <c r="R589" s="507"/>
    </row>
    <row r="590" spans="2:18" x14ac:dyDescent="0.3">
      <c r="B590" s="190" t="str">
        <f>IF('Formulario PPGR3'!$G590="","",CONCATENATE('Formulario PPGR3'!$C590,".",'Formulario PPGR3'!$D590,".",'Formulario PPGR3'!$E590,".",'Formulario PPGR3'!$F590))</f>
        <v/>
      </c>
      <c r="C590" s="190" t="str">
        <f>IF('Formulario PPGR3'!$G590="","",'Formulario PPGR1'!#REF!)</f>
        <v/>
      </c>
      <c r="D590" s="190" t="str">
        <f>IF('Formulario PPGR3'!$G590="","",'Formulario PPGR1'!#REF!)</f>
        <v/>
      </c>
      <c r="E590" s="190" t="str">
        <f>IF('Formulario PPGR3'!$G590="","",'Formulario PPGR1'!#REF!)</f>
        <v/>
      </c>
      <c r="F590" s="190" t="str">
        <f>IF('Formulario PPGR3'!$G590="","",'Formulario PPGR1'!#REF!)</f>
        <v/>
      </c>
      <c r="G590" s="241"/>
      <c r="H590" s="503" t="str">
        <f>IF(Tabla1[[#This Row],[Código_Actividad]]="","",_xlfn.XLOOKUP(Tabla1[[#This Row],[Código_Actividad]],Tabla2[Código],Tabla2[Actividades Programables Presupuestables],"",0))</f>
        <v/>
      </c>
      <c r="I590" s="504" t="str">
        <f>IFERROR(VLOOKUP('Formulario PPGR3'!$G590,'Formulario PPGR2'!$H$9:$V$269,15,FALSE),"")</f>
        <v/>
      </c>
      <c r="J590" s="509"/>
      <c r="K590" s="507" t="str">
        <f>IF(Tabla1[[#This Row],[Insumos]]="","",_xlfn.XLOOKUP(Tabla1[[#This Row],[Insumos]],Tabla10[Insumo],Tabla10[InsumoAbrev],"",0))</f>
        <v/>
      </c>
      <c r="L590" s="508"/>
      <c r="M590" s="505" t="str">
        <f>IF(Tabla1[[#This Row],[Descripción]]="","",_xlfn.XLOOKUP(Tabla1[[#This Row],[Descripción]],Tabla10[Descripción],Tabla10[Unidad de Medida],"",0))</f>
        <v/>
      </c>
      <c r="N590" s="295"/>
      <c r="O590" s="506" t="str">
        <f>IF(Tabla1[[#This Row],[Descripción]]="","",_xlfn.XLOOKUP(Tabla1[[#This Row],[Descripción]],Tabla10[Descripción],Tabla10[Precio Unitario],0))</f>
        <v/>
      </c>
      <c r="P590" s="506" t="str">
        <f>IF(Tabla1[[#This Row],[Cantidad de Insumos]]="","",Tabla1[[#This Row],[Precio Unitario]]*Tabla1[[#This Row],[Cantidad de Insumos]])</f>
        <v/>
      </c>
      <c r="Q590" s="506" t="str">
        <f>IF(Tabla1[[#This Row],[Descripción]]="","",_xlfn.XLOOKUP(Tabla1[[#This Row],[Descripción]],Tabla10[Descripción],Tabla10[CODIGO PRESUPUESTARIO],0))</f>
        <v/>
      </c>
      <c r="R590" s="507"/>
    </row>
    <row r="591" spans="2:18" x14ac:dyDescent="0.3">
      <c r="B591" s="190" t="str">
        <f>IF('Formulario PPGR3'!$G591="","",CONCATENATE('Formulario PPGR3'!$C591,".",'Formulario PPGR3'!$D591,".",'Formulario PPGR3'!$E591,".",'Formulario PPGR3'!$F591))</f>
        <v/>
      </c>
      <c r="C591" s="190" t="str">
        <f>IF('Formulario PPGR3'!$G591="","",'Formulario PPGR1'!#REF!)</f>
        <v/>
      </c>
      <c r="D591" s="190" t="str">
        <f>IF('Formulario PPGR3'!$G591="","",'Formulario PPGR1'!#REF!)</f>
        <v/>
      </c>
      <c r="E591" s="190" t="str">
        <f>IF('Formulario PPGR3'!$G591="","",'Formulario PPGR1'!#REF!)</f>
        <v/>
      </c>
      <c r="F591" s="190" t="str">
        <f>IF('Formulario PPGR3'!$G591="","",'Formulario PPGR1'!#REF!)</f>
        <v/>
      </c>
      <c r="G591" s="241"/>
      <c r="H591" s="503" t="str">
        <f>IF(Tabla1[[#This Row],[Código_Actividad]]="","",_xlfn.XLOOKUP(Tabla1[[#This Row],[Código_Actividad]],Tabla2[Código],Tabla2[Actividades Programables Presupuestables],"",0))</f>
        <v/>
      </c>
      <c r="I591" s="504" t="str">
        <f>IFERROR(VLOOKUP('Formulario PPGR3'!$G591,'Formulario PPGR2'!$H$9:$V$269,15,FALSE),"")</f>
        <v/>
      </c>
      <c r="J591" s="509"/>
      <c r="K591" s="507" t="str">
        <f>IF(Tabla1[[#This Row],[Insumos]]="","",_xlfn.XLOOKUP(Tabla1[[#This Row],[Insumos]],Tabla10[Insumo],Tabla10[InsumoAbrev],"",0))</f>
        <v/>
      </c>
      <c r="L591" s="508"/>
      <c r="M591" s="505" t="str">
        <f>IF(Tabla1[[#This Row],[Descripción]]="","",_xlfn.XLOOKUP(Tabla1[[#This Row],[Descripción]],Tabla10[Descripción],Tabla10[Unidad de Medida],"",0))</f>
        <v/>
      </c>
      <c r="N591" s="295"/>
      <c r="O591" s="506" t="str">
        <f>IF(Tabla1[[#This Row],[Descripción]]="","",_xlfn.XLOOKUP(Tabla1[[#This Row],[Descripción]],Tabla10[Descripción],Tabla10[Precio Unitario],0))</f>
        <v/>
      </c>
      <c r="P591" s="506" t="str">
        <f>IF(Tabla1[[#This Row],[Cantidad de Insumos]]="","",Tabla1[[#This Row],[Precio Unitario]]*Tabla1[[#This Row],[Cantidad de Insumos]])</f>
        <v/>
      </c>
      <c r="Q591" s="506" t="str">
        <f>IF(Tabla1[[#This Row],[Descripción]]="","",_xlfn.XLOOKUP(Tabla1[[#This Row],[Descripción]],Tabla10[Descripción],Tabla10[CODIGO PRESUPUESTARIO],0))</f>
        <v/>
      </c>
      <c r="R591" s="507"/>
    </row>
    <row r="592" spans="2:18" x14ac:dyDescent="0.3">
      <c r="B592" s="190" t="str">
        <f>IF('Formulario PPGR3'!$G592="","",CONCATENATE('Formulario PPGR3'!$C592,".",'Formulario PPGR3'!$D592,".",'Formulario PPGR3'!$E592,".",'Formulario PPGR3'!$F592))</f>
        <v/>
      </c>
      <c r="C592" s="190" t="str">
        <f>IF('Formulario PPGR3'!$G592="","",'Formulario PPGR1'!#REF!)</f>
        <v/>
      </c>
      <c r="D592" s="190" t="str">
        <f>IF('Formulario PPGR3'!$G592="","",'Formulario PPGR1'!#REF!)</f>
        <v/>
      </c>
      <c r="E592" s="190" t="str">
        <f>IF('Formulario PPGR3'!$G592="","",'Formulario PPGR1'!#REF!)</f>
        <v/>
      </c>
      <c r="F592" s="190" t="str">
        <f>IF('Formulario PPGR3'!$G592="","",'Formulario PPGR1'!#REF!)</f>
        <v/>
      </c>
      <c r="G592" s="241"/>
      <c r="H592" s="503" t="str">
        <f>IF(Tabla1[[#This Row],[Código_Actividad]]="","",_xlfn.XLOOKUP(Tabla1[[#This Row],[Código_Actividad]],Tabla2[Código],Tabla2[Actividades Programables Presupuestables],"",0))</f>
        <v/>
      </c>
      <c r="I592" s="504" t="str">
        <f>IFERROR(VLOOKUP('Formulario PPGR3'!$G592,'Formulario PPGR2'!$H$9:$V$269,15,FALSE),"")</f>
        <v/>
      </c>
      <c r="J592" s="509"/>
      <c r="K592" s="507" t="str">
        <f>IF(Tabla1[[#This Row],[Insumos]]="","",_xlfn.XLOOKUP(Tabla1[[#This Row],[Insumos]],Tabla10[Insumo],Tabla10[InsumoAbrev],"",0))</f>
        <v/>
      </c>
      <c r="L592" s="508"/>
      <c r="M592" s="505" t="str">
        <f>IF(Tabla1[[#This Row],[Descripción]]="","",_xlfn.XLOOKUP(Tabla1[[#This Row],[Descripción]],Tabla10[Descripción],Tabla10[Unidad de Medida],"",0))</f>
        <v/>
      </c>
      <c r="N592" s="295"/>
      <c r="O592" s="506" t="str">
        <f>IF(Tabla1[[#This Row],[Descripción]]="","",_xlfn.XLOOKUP(Tabla1[[#This Row],[Descripción]],Tabla10[Descripción],Tabla10[Precio Unitario],0))</f>
        <v/>
      </c>
      <c r="P592" s="506" t="str">
        <f>IF(Tabla1[[#This Row],[Cantidad de Insumos]]="","",Tabla1[[#This Row],[Precio Unitario]]*Tabla1[[#This Row],[Cantidad de Insumos]])</f>
        <v/>
      </c>
      <c r="Q592" s="506" t="str">
        <f>IF(Tabla1[[#This Row],[Descripción]]="","",_xlfn.XLOOKUP(Tabla1[[#This Row],[Descripción]],Tabla10[Descripción],Tabla10[CODIGO PRESUPUESTARIO],0))</f>
        <v/>
      </c>
      <c r="R592" s="507"/>
    </row>
    <row r="593" spans="2:18" x14ac:dyDescent="0.3">
      <c r="B593" s="190" t="str">
        <f>IF('Formulario PPGR3'!$G593="","",CONCATENATE('Formulario PPGR3'!$C593,".",'Formulario PPGR3'!$D593,".",'Formulario PPGR3'!$E593,".",'Formulario PPGR3'!$F593))</f>
        <v/>
      </c>
      <c r="C593" s="190" t="str">
        <f>IF('Formulario PPGR3'!$G593="","",'Formulario PPGR1'!#REF!)</f>
        <v/>
      </c>
      <c r="D593" s="190" t="str">
        <f>IF('Formulario PPGR3'!$G593="","",'Formulario PPGR1'!#REF!)</f>
        <v/>
      </c>
      <c r="E593" s="190" t="str">
        <f>IF('Formulario PPGR3'!$G593="","",'Formulario PPGR1'!#REF!)</f>
        <v/>
      </c>
      <c r="F593" s="190" t="str">
        <f>IF('Formulario PPGR3'!$G593="","",'Formulario PPGR1'!#REF!)</f>
        <v/>
      </c>
      <c r="G593" s="241"/>
      <c r="H593" s="503" t="str">
        <f>IF(Tabla1[[#This Row],[Código_Actividad]]="","",_xlfn.XLOOKUP(Tabla1[[#This Row],[Código_Actividad]],Tabla2[Código],Tabla2[Actividades Programables Presupuestables],"",0))</f>
        <v/>
      </c>
      <c r="I593" s="504" t="str">
        <f>IFERROR(VLOOKUP('Formulario PPGR3'!$G593,'Formulario PPGR2'!$H$9:$V$269,15,FALSE),"")</f>
        <v/>
      </c>
      <c r="J593" s="509"/>
      <c r="K593" s="507" t="str">
        <f>IF(Tabla1[[#This Row],[Insumos]]="","",_xlfn.XLOOKUP(Tabla1[[#This Row],[Insumos]],Tabla10[Insumo],Tabla10[InsumoAbrev],"",0))</f>
        <v/>
      </c>
      <c r="L593" s="508"/>
      <c r="M593" s="505" t="str">
        <f>IF(Tabla1[[#This Row],[Descripción]]="","",_xlfn.XLOOKUP(Tabla1[[#This Row],[Descripción]],Tabla10[Descripción],Tabla10[Unidad de Medida],"",0))</f>
        <v/>
      </c>
      <c r="N593" s="295"/>
      <c r="O593" s="506" t="str">
        <f>IF(Tabla1[[#This Row],[Descripción]]="","",_xlfn.XLOOKUP(Tabla1[[#This Row],[Descripción]],Tabla10[Descripción],Tabla10[Precio Unitario],0))</f>
        <v/>
      </c>
      <c r="P593" s="506" t="str">
        <f>IF(Tabla1[[#This Row],[Cantidad de Insumos]]="","",Tabla1[[#This Row],[Precio Unitario]]*Tabla1[[#This Row],[Cantidad de Insumos]])</f>
        <v/>
      </c>
      <c r="Q593" s="506" t="str">
        <f>IF(Tabla1[[#This Row],[Descripción]]="","",_xlfn.XLOOKUP(Tabla1[[#This Row],[Descripción]],Tabla10[Descripción],Tabla10[CODIGO PRESUPUESTARIO],0))</f>
        <v/>
      </c>
      <c r="R593" s="507"/>
    </row>
    <row r="594" spans="2:18" x14ac:dyDescent="0.3">
      <c r="B594" s="190" t="str">
        <f>IF('Formulario PPGR3'!$G594="","",CONCATENATE('Formulario PPGR3'!$C594,".",'Formulario PPGR3'!$D594,".",'Formulario PPGR3'!$E594,".",'Formulario PPGR3'!$F594))</f>
        <v/>
      </c>
      <c r="C594" s="190" t="str">
        <f>IF('Formulario PPGR3'!$G594="","",'Formulario PPGR1'!#REF!)</f>
        <v/>
      </c>
      <c r="D594" s="190" t="str">
        <f>IF('Formulario PPGR3'!$G594="","",'Formulario PPGR1'!#REF!)</f>
        <v/>
      </c>
      <c r="E594" s="190" t="str">
        <f>IF('Formulario PPGR3'!$G594="","",'Formulario PPGR1'!#REF!)</f>
        <v/>
      </c>
      <c r="F594" s="190" t="str">
        <f>IF('Formulario PPGR3'!$G594="","",'Formulario PPGR1'!#REF!)</f>
        <v/>
      </c>
      <c r="G594" s="241"/>
      <c r="H594" s="503" t="str">
        <f>IF(Tabla1[[#This Row],[Código_Actividad]]="","",_xlfn.XLOOKUP(Tabla1[[#This Row],[Código_Actividad]],Tabla2[Código],Tabla2[Actividades Programables Presupuestables],"",0))</f>
        <v/>
      </c>
      <c r="I594" s="504" t="str">
        <f>IFERROR(VLOOKUP('Formulario PPGR3'!$G594,'Formulario PPGR2'!$H$9:$V$269,15,FALSE),"")</f>
        <v/>
      </c>
      <c r="J594" s="509"/>
      <c r="K594" s="507" t="str">
        <f>IF(Tabla1[[#This Row],[Insumos]]="","",_xlfn.XLOOKUP(Tabla1[[#This Row],[Insumos]],Tabla10[Insumo],Tabla10[InsumoAbrev],"",0))</f>
        <v/>
      </c>
      <c r="L594" s="508"/>
      <c r="M594" s="505" t="str">
        <f>IF(Tabla1[[#This Row],[Descripción]]="","",_xlfn.XLOOKUP(Tabla1[[#This Row],[Descripción]],Tabla10[Descripción],Tabla10[Unidad de Medida],"",0))</f>
        <v/>
      </c>
      <c r="N594" s="295"/>
      <c r="O594" s="506" t="str">
        <f>IF(Tabla1[[#This Row],[Descripción]]="","",_xlfn.XLOOKUP(Tabla1[[#This Row],[Descripción]],Tabla10[Descripción],Tabla10[Precio Unitario],0))</f>
        <v/>
      </c>
      <c r="P594" s="506" t="str">
        <f>IF(Tabla1[[#This Row],[Cantidad de Insumos]]="","",Tabla1[[#This Row],[Precio Unitario]]*Tabla1[[#This Row],[Cantidad de Insumos]])</f>
        <v/>
      </c>
      <c r="Q594" s="506" t="str">
        <f>IF(Tabla1[[#This Row],[Descripción]]="","",_xlfn.XLOOKUP(Tabla1[[#This Row],[Descripción]],Tabla10[Descripción],Tabla10[CODIGO PRESUPUESTARIO],0))</f>
        <v/>
      </c>
      <c r="R594" s="507"/>
    </row>
    <row r="595" spans="2:18" x14ac:dyDescent="0.3">
      <c r="B595" s="190" t="str">
        <f>IF('Formulario PPGR3'!$G595="","",CONCATENATE('Formulario PPGR3'!$C595,".",'Formulario PPGR3'!$D595,".",'Formulario PPGR3'!$E595,".",'Formulario PPGR3'!$F595))</f>
        <v/>
      </c>
      <c r="C595" s="190" t="str">
        <f>IF('Formulario PPGR3'!$G595="","",'Formulario PPGR1'!#REF!)</f>
        <v/>
      </c>
      <c r="D595" s="190" t="str">
        <f>IF('Formulario PPGR3'!$G595="","",'Formulario PPGR1'!#REF!)</f>
        <v/>
      </c>
      <c r="E595" s="190" t="str">
        <f>IF('Formulario PPGR3'!$G595="","",'Formulario PPGR1'!#REF!)</f>
        <v/>
      </c>
      <c r="F595" s="190" t="str">
        <f>IF('Formulario PPGR3'!$G595="","",'Formulario PPGR1'!#REF!)</f>
        <v/>
      </c>
      <c r="G595" s="241"/>
      <c r="H595" s="503" t="str">
        <f>IF(Tabla1[[#This Row],[Código_Actividad]]="","",_xlfn.XLOOKUP(Tabla1[[#This Row],[Código_Actividad]],Tabla2[Código],Tabla2[Actividades Programables Presupuestables],"",0))</f>
        <v/>
      </c>
      <c r="I595" s="504" t="str">
        <f>IFERROR(VLOOKUP('Formulario PPGR3'!$G595,'Formulario PPGR2'!$H$9:$V$269,15,FALSE),"")</f>
        <v/>
      </c>
      <c r="J595" s="509"/>
      <c r="K595" s="507" t="str">
        <f>IF(Tabla1[[#This Row],[Insumos]]="","",_xlfn.XLOOKUP(Tabla1[[#This Row],[Insumos]],Tabla10[Insumo],Tabla10[InsumoAbrev],"",0))</f>
        <v/>
      </c>
      <c r="L595" s="508"/>
      <c r="M595" s="505" t="str">
        <f>IF(Tabla1[[#This Row],[Descripción]]="","",_xlfn.XLOOKUP(Tabla1[[#This Row],[Descripción]],Tabla10[Descripción],Tabla10[Unidad de Medida],"",0))</f>
        <v/>
      </c>
      <c r="N595" s="295"/>
      <c r="O595" s="506" t="str">
        <f>IF(Tabla1[[#This Row],[Descripción]]="","",_xlfn.XLOOKUP(Tabla1[[#This Row],[Descripción]],Tabla10[Descripción],Tabla10[Precio Unitario],0))</f>
        <v/>
      </c>
      <c r="P595" s="506" t="str">
        <f>IF(Tabla1[[#This Row],[Cantidad de Insumos]]="","",Tabla1[[#This Row],[Precio Unitario]]*Tabla1[[#This Row],[Cantidad de Insumos]])</f>
        <v/>
      </c>
      <c r="Q595" s="506" t="str">
        <f>IF(Tabla1[[#This Row],[Descripción]]="","",_xlfn.XLOOKUP(Tabla1[[#This Row],[Descripción]],Tabla10[Descripción],Tabla10[CODIGO PRESUPUESTARIO],0))</f>
        <v/>
      </c>
      <c r="R595" s="507"/>
    </row>
    <row r="596" spans="2:18" x14ac:dyDescent="0.3">
      <c r="B596" s="190" t="str">
        <f>IF('Formulario PPGR3'!$G596="","",CONCATENATE('Formulario PPGR3'!$C596,".",'Formulario PPGR3'!$D596,".",'Formulario PPGR3'!$E596,".",'Formulario PPGR3'!$F596))</f>
        <v/>
      </c>
      <c r="C596" s="190" t="str">
        <f>IF('Formulario PPGR3'!$G596="","",'Formulario PPGR1'!#REF!)</f>
        <v/>
      </c>
      <c r="D596" s="190" t="str">
        <f>IF('Formulario PPGR3'!$G596="","",'Formulario PPGR1'!#REF!)</f>
        <v/>
      </c>
      <c r="E596" s="190" t="str">
        <f>IF('Formulario PPGR3'!$G596="","",'Formulario PPGR1'!#REF!)</f>
        <v/>
      </c>
      <c r="F596" s="190" t="str">
        <f>IF('Formulario PPGR3'!$G596="","",'Formulario PPGR1'!#REF!)</f>
        <v/>
      </c>
      <c r="G596" s="241"/>
      <c r="H596" s="503" t="str">
        <f>IF(Tabla1[[#This Row],[Código_Actividad]]="","",_xlfn.XLOOKUP(Tabla1[[#This Row],[Código_Actividad]],Tabla2[Código],Tabla2[Actividades Programables Presupuestables],"",0))</f>
        <v/>
      </c>
      <c r="I596" s="504" t="str">
        <f>IFERROR(VLOOKUP('Formulario PPGR3'!$G596,'Formulario PPGR2'!$H$9:$V$269,15,FALSE),"")</f>
        <v/>
      </c>
      <c r="J596" s="509"/>
      <c r="K596" s="507" t="str">
        <f>IF(Tabla1[[#This Row],[Insumos]]="","",_xlfn.XLOOKUP(Tabla1[[#This Row],[Insumos]],Tabla10[Insumo],Tabla10[InsumoAbrev],"",0))</f>
        <v/>
      </c>
      <c r="L596" s="508"/>
      <c r="M596" s="505" t="str">
        <f>IF(Tabla1[[#This Row],[Descripción]]="","",_xlfn.XLOOKUP(Tabla1[[#This Row],[Descripción]],Tabla10[Descripción],Tabla10[Unidad de Medida],"",0))</f>
        <v/>
      </c>
      <c r="N596" s="295"/>
      <c r="O596" s="506" t="str">
        <f>IF(Tabla1[[#This Row],[Descripción]]="","",_xlfn.XLOOKUP(Tabla1[[#This Row],[Descripción]],Tabla10[Descripción],Tabla10[Precio Unitario],0))</f>
        <v/>
      </c>
      <c r="P596" s="506" t="str">
        <f>IF(Tabla1[[#This Row],[Cantidad de Insumos]]="","",Tabla1[[#This Row],[Precio Unitario]]*Tabla1[[#This Row],[Cantidad de Insumos]])</f>
        <v/>
      </c>
      <c r="Q596" s="506" t="str">
        <f>IF(Tabla1[[#This Row],[Descripción]]="","",_xlfn.XLOOKUP(Tabla1[[#This Row],[Descripción]],Tabla10[Descripción],Tabla10[CODIGO PRESUPUESTARIO],0))</f>
        <v/>
      </c>
      <c r="R596" s="507"/>
    </row>
    <row r="597" spans="2:18" x14ac:dyDescent="0.3">
      <c r="B597" s="190" t="str">
        <f>IF('Formulario PPGR3'!$G597="","",CONCATENATE('Formulario PPGR3'!$C597,".",'Formulario PPGR3'!$D597,".",'Formulario PPGR3'!$E597,".",'Formulario PPGR3'!$F597))</f>
        <v/>
      </c>
      <c r="C597" s="190" t="str">
        <f>IF('Formulario PPGR3'!$G597="","",'Formulario PPGR1'!#REF!)</f>
        <v/>
      </c>
      <c r="D597" s="190" t="str">
        <f>IF('Formulario PPGR3'!$G597="","",'Formulario PPGR1'!#REF!)</f>
        <v/>
      </c>
      <c r="E597" s="190" t="str">
        <f>IF('Formulario PPGR3'!$G597="","",'Formulario PPGR1'!#REF!)</f>
        <v/>
      </c>
      <c r="F597" s="190" t="str">
        <f>IF('Formulario PPGR3'!$G597="","",'Formulario PPGR1'!#REF!)</f>
        <v/>
      </c>
      <c r="G597" s="241"/>
      <c r="H597" s="503" t="str">
        <f>IF(Tabla1[[#This Row],[Código_Actividad]]="","",_xlfn.XLOOKUP(Tabla1[[#This Row],[Código_Actividad]],Tabla2[Código],Tabla2[Actividades Programables Presupuestables],"",0))</f>
        <v/>
      </c>
      <c r="I597" s="504" t="str">
        <f>IFERROR(VLOOKUP('Formulario PPGR3'!$G597,'Formulario PPGR2'!$H$9:$V$269,15,FALSE),"")</f>
        <v/>
      </c>
      <c r="J597" s="509"/>
      <c r="K597" s="507" t="str">
        <f>IF(Tabla1[[#This Row],[Insumos]]="","",_xlfn.XLOOKUP(Tabla1[[#This Row],[Insumos]],Tabla10[Insumo],Tabla10[InsumoAbrev],"",0))</f>
        <v/>
      </c>
      <c r="L597" s="508"/>
      <c r="M597" s="505" t="str">
        <f>IF(Tabla1[[#This Row],[Descripción]]="","",_xlfn.XLOOKUP(Tabla1[[#This Row],[Descripción]],Tabla10[Descripción],Tabla10[Unidad de Medida],"",0))</f>
        <v/>
      </c>
      <c r="N597" s="295"/>
      <c r="O597" s="506" t="str">
        <f>IF(Tabla1[[#This Row],[Descripción]]="","",_xlfn.XLOOKUP(Tabla1[[#This Row],[Descripción]],Tabla10[Descripción],Tabla10[Precio Unitario],0))</f>
        <v/>
      </c>
      <c r="P597" s="506" t="str">
        <f>IF(Tabla1[[#This Row],[Cantidad de Insumos]]="","",Tabla1[[#This Row],[Precio Unitario]]*Tabla1[[#This Row],[Cantidad de Insumos]])</f>
        <v/>
      </c>
      <c r="Q597" s="506" t="str">
        <f>IF(Tabla1[[#This Row],[Descripción]]="","",_xlfn.XLOOKUP(Tabla1[[#This Row],[Descripción]],Tabla10[Descripción],Tabla10[CODIGO PRESUPUESTARIO],0))</f>
        <v/>
      </c>
      <c r="R597" s="507"/>
    </row>
    <row r="598" spans="2:18" x14ac:dyDescent="0.3">
      <c r="B598" s="190" t="str">
        <f>IF('Formulario PPGR3'!$G598="","",CONCATENATE('Formulario PPGR3'!$C598,".",'Formulario PPGR3'!$D598,".",'Formulario PPGR3'!$E598,".",'Formulario PPGR3'!$F598))</f>
        <v/>
      </c>
      <c r="C598" s="190" t="str">
        <f>IF('Formulario PPGR3'!$G598="","",'Formulario PPGR1'!#REF!)</f>
        <v/>
      </c>
      <c r="D598" s="190" t="str">
        <f>IF('Formulario PPGR3'!$G598="","",'Formulario PPGR1'!#REF!)</f>
        <v/>
      </c>
      <c r="E598" s="190" t="str">
        <f>IF('Formulario PPGR3'!$G598="","",'Formulario PPGR1'!#REF!)</f>
        <v/>
      </c>
      <c r="F598" s="190" t="str">
        <f>IF('Formulario PPGR3'!$G598="","",'Formulario PPGR1'!#REF!)</f>
        <v/>
      </c>
      <c r="G598" s="241"/>
      <c r="H598" s="503" t="str">
        <f>IF(Tabla1[[#This Row],[Código_Actividad]]="","",_xlfn.XLOOKUP(Tabla1[[#This Row],[Código_Actividad]],Tabla2[Código],Tabla2[Actividades Programables Presupuestables],"",0))</f>
        <v/>
      </c>
      <c r="I598" s="504" t="str">
        <f>IFERROR(VLOOKUP('Formulario PPGR3'!$G598,'Formulario PPGR2'!$H$9:$V$269,15,FALSE),"")</f>
        <v/>
      </c>
      <c r="J598" s="509"/>
      <c r="K598" s="507" t="str">
        <f>IF(Tabla1[[#This Row],[Insumos]]="","",_xlfn.XLOOKUP(Tabla1[[#This Row],[Insumos]],Tabla10[Insumo],Tabla10[InsumoAbrev],"",0))</f>
        <v/>
      </c>
      <c r="L598" s="508"/>
      <c r="M598" s="505" t="str">
        <f>IF(Tabla1[[#This Row],[Descripción]]="","",_xlfn.XLOOKUP(Tabla1[[#This Row],[Descripción]],Tabla10[Descripción],Tabla10[Unidad de Medida],"",0))</f>
        <v/>
      </c>
      <c r="N598" s="295"/>
      <c r="O598" s="506" t="str">
        <f>IF(Tabla1[[#This Row],[Descripción]]="","",_xlfn.XLOOKUP(Tabla1[[#This Row],[Descripción]],Tabla10[Descripción],Tabla10[Precio Unitario],0))</f>
        <v/>
      </c>
      <c r="P598" s="506" t="str">
        <f>IF(Tabla1[[#This Row],[Cantidad de Insumos]]="","",Tabla1[[#This Row],[Precio Unitario]]*Tabla1[[#This Row],[Cantidad de Insumos]])</f>
        <v/>
      </c>
      <c r="Q598" s="506" t="str">
        <f>IF(Tabla1[[#This Row],[Descripción]]="","",_xlfn.XLOOKUP(Tabla1[[#This Row],[Descripción]],Tabla10[Descripción],Tabla10[CODIGO PRESUPUESTARIO],0))</f>
        <v/>
      </c>
      <c r="R598" s="507"/>
    </row>
    <row r="599" spans="2:18" x14ac:dyDescent="0.3">
      <c r="B599" s="190" t="str">
        <f>IF('Formulario PPGR3'!$G599="","",CONCATENATE('Formulario PPGR3'!$C599,".",'Formulario PPGR3'!$D599,".",'Formulario PPGR3'!$E599,".",'Formulario PPGR3'!$F599))</f>
        <v/>
      </c>
      <c r="C599" s="190" t="str">
        <f>IF('Formulario PPGR3'!$G599="","",'Formulario PPGR1'!#REF!)</f>
        <v/>
      </c>
      <c r="D599" s="190" t="str">
        <f>IF('Formulario PPGR3'!$G599="","",'Formulario PPGR1'!#REF!)</f>
        <v/>
      </c>
      <c r="E599" s="190" t="str">
        <f>IF('Formulario PPGR3'!$G599="","",'Formulario PPGR1'!#REF!)</f>
        <v/>
      </c>
      <c r="F599" s="190" t="str">
        <f>IF('Formulario PPGR3'!$G599="","",'Formulario PPGR1'!#REF!)</f>
        <v/>
      </c>
      <c r="G599" s="241"/>
      <c r="H599" s="503" t="str">
        <f>IF(Tabla1[[#This Row],[Código_Actividad]]="","",_xlfn.XLOOKUP(Tabla1[[#This Row],[Código_Actividad]],Tabla2[Código],Tabla2[Actividades Programables Presupuestables],"",0))</f>
        <v/>
      </c>
      <c r="I599" s="504" t="str">
        <f>IFERROR(VLOOKUP('Formulario PPGR3'!$G599,'Formulario PPGR2'!$H$9:$V$269,15,FALSE),"")</f>
        <v/>
      </c>
      <c r="J599" s="509"/>
      <c r="K599" s="507" t="str">
        <f>IF(Tabla1[[#This Row],[Insumos]]="","",_xlfn.XLOOKUP(Tabla1[[#This Row],[Insumos]],Tabla10[Insumo],Tabla10[InsumoAbrev],"",0))</f>
        <v/>
      </c>
      <c r="L599" s="508"/>
      <c r="M599" s="505" t="str">
        <f>IF(Tabla1[[#This Row],[Descripción]]="","",_xlfn.XLOOKUP(Tabla1[[#This Row],[Descripción]],Tabla10[Descripción],Tabla10[Unidad de Medida],"",0))</f>
        <v/>
      </c>
      <c r="N599" s="295"/>
      <c r="O599" s="506" t="str">
        <f>IF(Tabla1[[#This Row],[Descripción]]="","",_xlfn.XLOOKUP(Tabla1[[#This Row],[Descripción]],Tabla10[Descripción],Tabla10[Precio Unitario],0))</f>
        <v/>
      </c>
      <c r="P599" s="506" t="str">
        <f>IF(Tabla1[[#This Row],[Cantidad de Insumos]]="","",Tabla1[[#This Row],[Precio Unitario]]*Tabla1[[#This Row],[Cantidad de Insumos]])</f>
        <v/>
      </c>
      <c r="Q599" s="506" t="str">
        <f>IF(Tabla1[[#This Row],[Descripción]]="","",_xlfn.XLOOKUP(Tabla1[[#This Row],[Descripción]],Tabla10[Descripción],Tabla10[CODIGO PRESUPUESTARIO],0))</f>
        <v/>
      </c>
      <c r="R599" s="507"/>
    </row>
    <row r="600" spans="2:18" x14ac:dyDescent="0.3">
      <c r="B600" s="190" t="str">
        <f>IF('Formulario PPGR3'!$G600="","",CONCATENATE('Formulario PPGR3'!$C600,".",'Formulario PPGR3'!$D600,".",'Formulario PPGR3'!$E600,".",'Formulario PPGR3'!$F600))</f>
        <v/>
      </c>
      <c r="C600" s="190" t="str">
        <f>IF('Formulario PPGR3'!$G600="","",'Formulario PPGR1'!#REF!)</f>
        <v/>
      </c>
      <c r="D600" s="190" t="str">
        <f>IF('Formulario PPGR3'!$G600="","",'Formulario PPGR1'!#REF!)</f>
        <v/>
      </c>
      <c r="E600" s="190" t="str">
        <f>IF('Formulario PPGR3'!$G600="","",'Formulario PPGR1'!#REF!)</f>
        <v/>
      </c>
      <c r="F600" s="190" t="str">
        <f>IF('Formulario PPGR3'!$G600="","",'Formulario PPGR1'!#REF!)</f>
        <v/>
      </c>
      <c r="G600" s="241"/>
      <c r="H600" s="503" t="str">
        <f>IF(Tabla1[[#This Row],[Código_Actividad]]="","",_xlfn.XLOOKUP(Tabla1[[#This Row],[Código_Actividad]],Tabla2[Código],Tabla2[Actividades Programables Presupuestables],"",0))</f>
        <v/>
      </c>
      <c r="I600" s="504" t="str">
        <f>IFERROR(VLOOKUP('Formulario PPGR3'!$G600,'Formulario PPGR2'!$H$9:$V$269,15,FALSE),"")</f>
        <v/>
      </c>
      <c r="J600" s="509"/>
      <c r="K600" s="507" t="str">
        <f>IF(Tabla1[[#This Row],[Insumos]]="","",_xlfn.XLOOKUP(Tabla1[[#This Row],[Insumos]],Tabla10[Insumo],Tabla10[InsumoAbrev],"",0))</f>
        <v/>
      </c>
      <c r="L600" s="508"/>
      <c r="M600" s="505" t="str">
        <f>IF(Tabla1[[#This Row],[Descripción]]="","",_xlfn.XLOOKUP(Tabla1[[#This Row],[Descripción]],Tabla10[Descripción],Tabla10[Unidad de Medida],"",0))</f>
        <v/>
      </c>
      <c r="N600" s="295"/>
      <c r="O600" s="506" t="str">
        <f>IF(Tabla1[[#This Row],[Descripción]]="","",_xlfn.XLOOKUP(Tabla1[[#This Row],[Descripción]],Tabla10[Descripción],Tabla10[Precio Unitario],0))</f>
        <v/>
      </c>
      <c r="P600" s="506" t="str">
        <f>IF(Tabla1[[#This Row],[Cantidad de Insumos]]="","",Tabla1[[#This Row],[Precio Unitario]]*Tabla1[[#This Row],[Cantidad de Insumos]])</f>
        <v/>
      </c>
      <c r="Q600" s="506" t="str">
        <f>IF(Tabla1[[#This Row],[Descripción]]="","",_xlfn.XLOOKUP(Tabla1[[#This Row],[Descripción]],Tabla10[Descripción],Tabla10[CODIGO PRESUPUESTARIO],0))</f>
        <v/>
      </c>
      <c r="R600" s="507"/>
    </row>
    <row r="601" spans="2:18" x14ac:dyDescent="0.3">
      <c r="B601" s="190" t="str">
        <f>IF('Formulario PPGR3'!$G601="","",CONCATENATE('Formulario PPGR3'!$C601,".",'Formulario PPGR3'!$D601,".",'Formulario PPGR3'!$E601,".",'Formulario PPGR3'!$F601))</f>
        <v/>
      </c>
      <c r="C601" s="190" t="str">
        <f>IF('Formulario PPGR3'!$G601="","",'Formulario PPGR1'!#REF!)</f>
        <v/>
      </c>
      <c r="D601" s="190" t="str">
        <f>IF('Formulario PPGR3'!$G601="","",'Formulario PPGR1'!#REF!)</f>
        <v/>
      </c>
      <c r="E601" s="190" t="str">
        <f>IF('Formulario PPGR3'!$G601="","",'Formulario PPGR1'!#REF!)</f>
        <v/>
      </c>
      <c r="F601" s="190" t="str">
        <f>IF('Formulario PPGR3'!$G601="","",'Formulario PPGR1'!#REF!)</f>
        <v/>
      </c>
      <c r="G601" s="241"/>
      <c r="H601" s="503" t="str">
        <f>IF(Tabla1[[#This Row],[Código_Actividad]]="","",_xlfn.XLOOKUP(Tabla1[[#This Row],[Código_Actividad]],Tabla2[Código],Tabla2[Actividades Programables Presupuestables],"",0))</f>
        <v/>
      </c>
      <c r="I601" s="504" t="str">
        <f>IFERROR(VLOOKUP('Formulario PPGR3'!$G601,'Formulario PPGR2'!$H$9:$V$269,15,FALSE),"")</f>
        <v/>
      </c>
      <c r="J601" s="509"/>
      <c r="K601" s="507" t="str">
        <f>IF(Tabla1[[#This Row],[Insumos]]="","",_xlfn.XLOOKUP(Tabla1[[#This Row],[Insumos]],Tabla10[Insumo],Tabla10[InsumoAbrev],"",0))</f>
        <v/>
      </c>
      <c r="L601" s="508"/>
      <c r="M601" s="505" t="str">
        <f>IF(Tabla1[[#This Row],[Descripción]]="","",_xlfn.XLOOKUP(Tabla1[[#This Row],[Descripción]],Tabla10[Descripción],Tabla10[Unidad de Medida],"",0))</f>
        <v/>
      </c>
      <c r="N601" s="295"/>
      <c r="O601" s="506" t="str">
        <f>IF(Tabla1[[#This Row],[Descripción]]="","",_xlfn.XLOOKUP(Tabla1[[#This Row],[Descripción]],Tabla10[Descripción],Tabla10[Precio Unitario],0))</f>
        <v/>
      </c>
      <c r="P601" s="506" t="str">
        <f>IF(Tabla1[[#This Row],[Cantidad de Insumos]]="","",Tabla1[[#This Row],[Precio Unitario]]*Tabla1[[#This Row],[Cantidad de Insumos]])</f>
        <v/>
      </c>
      <c r="Q601" s="506" t="str">
        <f>IF(Tabla1[[#This Row],[Descripción]]="","",_xlfn.XLOOKUP(Tabla1[[#This Row],[Descripción]],Tabla10[Descripción],Tabla10[CODIGO PRESUPUESTARIO],0))</f>
        <v/>
      </c>
      <c r="R601" s="507"/>
    </row>
    <row r="602" spans="2:18" x14ac:dyDescent="0.3">
      <c r="B602" s="190" t="str">
        <f>IF('Formulario PPGR3'!$G602="","",CONCATENATE('Formulario PPGR3'!$C602,".",'Formulario PPGR3'!$D602,".",'Formulario PPGR3'!$E602,".",'Formulario PPGR3'!$F602))</f>
        <v/>
      </c>
      <c r="C602" s="190" t="str">
        <f>IF('Formulario PPGR3'!$G602="","",'Formulario PPGR1'!#REF!)</f>
        <v/>
      </c>
      <c r="D602" s="190" t="str">
        <f>IF('Formulario PPGR3'!$G602="","",'Formulario PPGR1'!#REF!)</f>
        <v/>
      </c>
      <c r="E602" s="190" t="str">
        <f>IF('Formulario PPGR3'!$G602="","",'Formulario PPGR1'!#REF!)</f>
        <v/>
      </c>
      <c r="F602" s="190" t="str">
        <f>IF('Formulario PPGR3'!$G602="","",'Formulario PPGR1'!#REF!)</f>
        <v/>
      </c>
      <c r="G602" s="241"/>
      <c r="H602" s="503" t="str">
        <f>IF(Tabla1[[#This Row],[Código_Actividad]]="","",_xlfn.XLOOKUP(Tabla1[[#This Row],[Código_Actividad]],Tabla2[Código],Tabla2[Actividades Programables Presupuestables],"",0))</f>
        <v/>
      </c>
      <c r="I602" s="504" t="str">
        <f>IFERROR(VLOOKUP('Formulario PPGR3'!$G602,'Formulario PPGR2'!$H$9:$V$269,15,FALSE),"")</f>
        <v/>
      </c>
      <c r="J602" s="509"/>
      <c r="K602" s="507" t="str">
        <f>IF(Tabla1[[#This Row],[Insumos]]="","",_xlfn.XLOOKUP(Tabla1[[#This Row],[Insumos]],Tabla10[Insumo],Tabla10[InsumoAbrev],"",0))</f>
        <v/>
      </c>
      <c r="L602" s="508"/>
      <c r="M602" s="505" t="str">
        <f>IF(Tabla1[[#This Row],[Descripción]]="","",_xlfn.XLOOKUP(Tabla1[[#This Row],[Descripción]],Tabla10[Descripción],Tabla10[Unidad de Medida],"",0))</f>
        <v/>
      </c>
      <c r="N602" s="295"/>
      <c r="O602" s="506" t="str">
        <f>IF(Tabla1[[#This Row],[Descripción]]="","",_xlfn.XLOOKUP(Tabla1[[#This Row],[Descripción]],Tabla10[Descripción],Tabla10[Precio Unitario],0))</f>
        <v/>
      </c>
      <c r="P602" s="506" t="str">
        <f>IF(Tabla1[[#This Row],[Cantidad de Insumos]]="","",Tabla1[[#This Row],[Precio Unitario]]*Tabla1[[#This Row],[Cantidad de Insumos]])</f>
        <v/>
      </c>
      <c r="Q602" s="506" t="str">
        <f>IF(Tabla1[[#This Row],[Descripción]]="","",_xlfn.XLOOKUP(Tabla1[[#This Row],[Descripción]],Tabla10[Descripción],Tabla10[CODIGO PRESUPUESTARIO],0))</f>
        <v/>
      </c>
      <c r="R602" s="507"/>
    </row>
    <row r="603" spans="2:18" x14ac:dyDescent="0.3">
      <c r="B603" s="190" t="str">
        <f>IF('Formulario PPGR3'!$G603="","",CONCATENATE('Formulario PPGR3'!$C603,".",'Formulario PPGR3'!$D603,".",'Formulario PPGR3'!$E603,".",'Formulario PPGR3'!$F603))</f>
        <v/>
      </c>
      <c r="C603" s="190" t="str">
        <f>IF('Formulario PPGR3'!$G603="","",'Formulario PPGR1'!#REF!)</f>
        <v/>
      </c>
      <c r="D603" s="190" t="str">
        <f>IF('Formulario PPGR3'!$G603="","",'Formulario PPGR1'!#REF!)</f>
        <v/>
      </c>
      <c r="E603" s="190" t="str">
        <f>IF('Formulario PPGR3'!$G603="","",'Formulario PPGR1'!#REF!)</f>
        <v/>
      </c>
      <c r="F603" s="190" t="str">
        <f>IF('Formulario PPGR3'!$G603="","",'Formulario PPGR1'!#REF!)</f>
        <v/>
      </c>
      <c r="G603" s="241"/>
      <c r="H603" s="503" t="str">
        <f>IF(Tabla1[[#This Row],[Código_Actividad]]="","",_xlfn.XLOOKUP(Tabla1[[#This Row],[Código_Actividad]],Tabla2[Código],Tabla2[Actividades Programables Presupuestables],"",0))</f>
        <v/>
      </c>
      <c r="I603" s="504" t="str">
        <f>IFERROR(VLOOKUP('Formulario PPGR3'!$G603,'Formulario PPGR2'!$H$9:$V$269,15,FALSE),"")</f>
        <v/>
      </c>
      <c r="J603" s="509"/>
      <c r="K603" s="507" t="str">
        <f>IF(Tabla1[[#This Row],[Insumos]]="","",_xlfn.XLOOKUP(Tabla1[[#This Row],[Insumos]],Tabla10[Insumo],Tabla10[InsumoAbrev],"",0))</f>
        <v/>
      </c>
      <c r="L603" s="508"/>
      <c r="M603" s="505" t="str">
        <f>IF(Tabla1[[#This Row],[Descripción]]="","",_xlfn.XLOOKUP(Tabla1[[#This Row],[Descripción]],Tabla10[Descripción],Tabla10[Unidad de Medida],"",0))</f>
        <v/>
      </c>
      <c r="N603" s="295"/>
      <c r="O603" s="506" t="str">
        <f>IF(Tabla1[[#This Row],[Descripción]]="","",_xlfn.XLOOKUP(Tabla1[[#This Row],[Descripción]],Tabla10[Descripción],Tabla10[Precio Unitario],0))</f>
        <v/>
      </c>
      <c r="P603" s="506" t="str">
        <f>IF(Tabla1[[#This Row],[Cantidad de Insumos]]="","",Tabla1[[#This Row],[Precio Unitario]]*Tabla1[[#This Row],[Cantidad de Insumos]])</f>
        <v/>
      </c>
      <c r="Q603" s="506" t="str">
        <f>IF(Tabla1[[#This Row],[Descripción]]="","",_xlfn.XLOOKUP(Tabla1[[#This Row],[Descripción]],Tabla10[Descripción],Tabla10[CODIGO PRESUPUESTARIO],0))</f>
        <v/>
      </c>
      <c r="R603" s="507"/>
    </row>
    <row r="604" spans="2:18" x14ac:dyDescent="0.3">
      <c r="B604" s="190" t="str">
        <f>IF('Formulario PPGR3'!$G604="","",CONCATENATE('Formulario PPGR3'!$C604,".",'Formulario PPGR3'!$D604,".",'Formulario PPGR3'!$E604,".",'Formulario PPGR3'!$F604))</f>
        <v/>
      </c>
      <c r="C604" s="190" t="str">
        <f>IF('Formulario PPGR3'!$G604="","",'Formulario PPGR1'!#REF!)</f>
        <v/>
      </c>
      <c r="D604" s="190" t="str">
        <f>IF('Formulario PPGR3'!$G604="","",'Formulario PPGR1'!#REF!)</f>
        <v/>
      </c>
      <c r="E604" s="190" t="str">
        <f>IF('Formulario PPGR3'!$G604="","",'Formulario PPGR1'!#REF!)</f>
        <v/>
      </c>
      <c r="F604" s="190" t="str">
        <f>IF('Formulario PPGR3'!$G604="","",'Formulario PPGR1'!#REF!)</f>
        <v/>
      </c>
      <c r="G604" s="241"/>
      <c r="H604" s="503" t="str">
        <f>IF(Tabla1[[#This Row],[Código_Actividad]]="","",_xlfn.XLOOKUP(Tabla1[[#This Row],[Código_Actividad]],Tabla2[Código],Tabla2[Actividades Programables Presupuestables],"",0))</f>
        <v/>
      </c>
      <c r="I604" s="504" t="str">
        <f>IFERROR(VLOOKUP('Formulario PPGR3'!$G604,'Formulario PPGR2'!$H$9:$V$269,15,FALSE),"")</f>
        <v/>
      </c>
      <c r="J604" s="509"/>
      <c r="K604" s="507" t="str">
        <f>IF(Tabla1[[#This Row],[Insumos]]="","",_xlfn.XLOOKUP(Tabla1[[#This Row],[Insumos]],Tabla10[Insumo],Tabla10[InsumoAbrev],"",0))</f>
        <v/>
      </c>
      <c r="L604" s="508"/>
      <c r="M604" s="505" t="str">
        <f>IF(Tabla1[[#This Row],[Descripción]]="","",_xlfn.XLOOKUP(Tabla1[[#This Row],[Descripción]],Tabla10[Descripción],Tabla10[Unidad de Medida],"",0))</f>
        <v/>
      </c>
      <c r="N604" s="295"/>
      <c r="O604" s="506" t="str">
        <f>IF(Tabla1[[#This Row],[Descripción]]="","",_xlfn.XLOOKUP(Tabla1[[#This Row],[Descripción]],Tabla10[Descripción],Tabla10[Precio Unitario],0))</f>
        <v/>
      </c>
      <c r="P604" s="506" t="str">
        <f>IF(Tabla1[[#This Row],[Cantidad de Insumos]]="","",Tabla1[[#This Row],[Precio Unitario]]*Tabla1[[#This Row],[Cantidad de Insumos]])</f>
        <v/>
      </c>
      <c r="Q604" s="506" t="str">
        <f>IF(Tabla1[[#This Row],[Descripción]]="","",_xlfn.XLOOKUP(Tabla1[[#This Row],[Descripción]],Tabla10[Descripción],Tabla10[CODIGO PRESUPUESTARIO],0))</f>
        <v/>
      </c>
      <c r="R604" s="507"/>
    </row>
    <row r="605" spans="2:18" x14ac:dyDescent="0.3">
      <c r="B605" s="190" t="str">
        <f>IF('Formulario PPGR3'!$G605="","",CONCATENATE('Formulario PPGR3'!$C605,".",'Formulario PPGR3'!$D605,".",'Formulario PPGR3'!$E605,".",'Formulario PPGR3'!$F605))</f>
        <v/>
      </c>
      <c r="C605" s="190" t="str">
        <f>IF('Formulario PPGR3'!$G605="","",'Formulario PPGR1'!#REF!)</f>
        <v/>
      </c>
      <c r="D605" s="190" t="str">
        <f>IF('Formulario PPGR3'!$G605="","",'Formulario PPGR1'!#REF!)</f>
        <v/>
      </c>
      <c r="E605" s="190" t="str">
        <f>IF('Formulario PPGR3'!$G605="","",'Formulario PPGR1'!#REF!)</f>
        <v/>
      </c>
      <c r="F605" s="190" t="str">
        <f>IF('Formulario PPGR3'!$G605="","",'Formulario PPGR1'!#REF!)</f>
        <v/>
      </c>
      <c r="G605" s="241"/>
      <c r="H605" s="503" t="str">
        <f>IF(Tabla1[[#This Row],[Código_Actividad]]="","",_xlfn.XLOOKUP(Tabla1[[#This Row],[Código_Actividad]],Tabla2[Código],Tabla2[Actividades Programables Presupuestables],"",0))</f>
        <v/>
      </c>
      <c r="I605" s="504" t="str">
        <f>IFERROR(VLOOKUP('Formulario PPGR3'!$G605,'Formulario PPGR2'!$H$9:$V$269,15,FALSE),"")</f>
        <v/>
      </c>
      <c r="J605" s="509"/>
      <c r="K605" s="507" t="str">
        <f>IF(Tabla1[[#This Row],[Insumos]]="","",_xlfn.XLOOKUP(Tabla1[[#This Row],[Insumos]],Tabla10[Insumo],Tabla10[InsumoAbrev],"",0))</f>
        <v/>
      </c>
      <c r="L605" s="508"/>
      <c r="M605" s="505" t="str">
        <f>IF(Tabla1[[#This Row],[Descripción]]="","",_xlfn.XLOOKUP(Tabla1[[#This Row],[Descripción]],Tabla10[Descripción],Tabla10[Unidad de Medida],"",0))</f>
        <v/>
      </c>
      <c r="N605" s="295"/>
      <c r="O605" s="506" t="str">
        <f>IF(Tabla1[[#This Row],[Descripción]]="","",_xlfn.XLOOKUP(Tabla1[[#This Row],[Descripción]],Tabla10[Descripción],Tabla10[Precio Unitario],0))</f>
        <v/>
      </c>
      <c r="P605" s="506" t="str">
        <f>IF(Tabla1[[#This Row],[Cantidad de Insumos]]="","",Tabla1[[#This Row],[Precio Unitario]]*Tabla1[[#This Row],[Cantidad de Insumos]])</f>
        <v/>
      </c>
      <c r="Q605" s="506" t="str">
        <f>IF(Tabla1[[#This Row],[Descripción]]="","",_xlfn.XLOOKUP(Tabla1[[#This Row],[Descripción]],Tabla10[Descripción],Tabla10[CODIGO PRESUPUESTARIO],0))</f>
        <v/>
      </c>
      <c r="R605" s="507"/>
    </row>
    <row r="606" spans="2:18" x14ac:dyDescent="0.3">
      <c r="B606" s="190" t="str">
        <f>IF('Formulario PPGR3'!$G606="","",CONCATENATE('Formulario PPGR3'!$C606,".",'Formulario PPGR3'!$D606,".",'Formulario PPGR3'!$E606,".",'Formulario PPGR3'!$F606))</f>
        <v/>
      </c>
      <c r="C606" s="190" t="str">
        <f>IF('Formulario PPGR3'!$G606="","",'Formulario PPGR1'!#REF!)</f>
        <v/>
      </c>
      <c r="D606" s="190" t="str">
        <f>IF('Formulario PPGR3'!$G606="","",'Formulario PPGR1'!#REF!)</f>
        <v/>
      </c>
      <c r="E606" s="190" t="str">
        <f>IF('Formulario PPGR3'!$G606="","",'Formulario PPGR1'!#REF!)</f>
        <v/>
      </c>
      <c r="F606" s="190" t="str">
        <f>IF('Formulario PPGR3'!$G606="","",'Formulario PPGR1'!#REF!)</f>
        <v/>
      </c>
      <c r="G606" s="241"/>
      <c r="H606" s="503" t="str">
        <f>IF(Tabla1[[#This Row],[Código_Actividad]]="","",_xlfn.XLOOKUP(Tabla1[[#This Row],[Código_Actividad]],Tabla2[Código],Tabla2[Actividades Programables Presupuestables],"",0))</f>
        <v/>
      </c>
      <c r="I606" s="504" t="str">
        <f>IFERROR(VLOOKUP('Formulario PPGR3'!$G606,'Formulario PPGR2'!$H$9:$V$269,15,FALSE),"")</f>
        <v/>
      </c>
      <c r="J606" s="509"/>
      <c r="K606" s="507" t="str">
        <f>IF(Tabla1[[#This Row],[Insumos]]="","",_xlfn.XLOOKUP(Tabla1[[#This Row],[Insumos]],Tabla10[Insumo],Tabla10[InsumoAbrev],"",0))</f>
        <v/>
      </c>
      <c r="L606" s="508"/>
      <c r="M606" s="505" t="str">
        <f>IF(Tabla1[[#This Row],[Descripción]]="","",_xlfn.XLOOKUP(Tabla1[[#This Row],[Descripción]],Tabla10[Descripción],Tabla10[Unidad de Medida],"",0))</f>
        <v/>
      </c>
      <c r="N606" s="295"/>
      <c r="O606" s="506" t="str">
        <f>IF(Tabla1[[#This Row],[Descripción]]="","",_xlfn.XLOOKUP(Tabla1[[#This Row],[Descripción]],Tabla10[Descripción],Tabla10[Precio Unitario],0))</f>
        <v/>
      </c>
      <c r="P606" s="506" t="str">
        <f>IF(Tabla1[[#This Row],[Cantidad de Insumos]]="","",Tabla1[[#This Row],[Precio Unitario]]*Tabla1[[#This Row],[Cantidad de Insumos]])</f>
        <v/>
      </c>
      <c r="Q606" s="506" t="str">
        <f>IF(Tabla1[[#This Row],[Descripción]]="","",_xlfn.XLOOKUP(Tabla1[[#This Row],[Descripción]],Tabla10[Descripción],Tabla10[CODIGO PRESUPUESTARIO],0))</f>
        <v/>
      </c>
      <c r="R606" s="507"/>
    </row>
    <row r="607" spans="2:18" x14ac:dyDescent="0.3">
      <c r="B607" s="190" t="str">
        <f>IF('Formulario PPGR3'!$G607="","",CONCATENATE('Formulario PPGR3'!$C607,".",'Formulario PPGR3'!$D607,".",'Formulario PPGR3'!$E607,".",'Formulario PPGR3'!$F607))</f>
        <v/>
      </c>
      <c r="C607" s="190" t="str">
        <f>IF('Formulario PPGR3'!$G607="","",'Formulario PPGR1'!#REF!)</f>
        <v/>
      </c>
      <c r="D607" s="190" t="str">
        <f>IF('Formulario PPGR3'!$G607="","",'Formulario PPGR1'!#REF!)</f>
        <v/>
      </c>
      <c r="E607" s="190" t="str">
        <f>IF('Formulario PPGR3'!$G607="","",'Formulario PPGR1'!#REF!)</f>
        <v/>
      </c>
      <c r="F607" s="190" t="str">
        <f>IF('Formulario PPGR3'!$G607="","",'Formulario PPGR1'!#REF!)</f>
        <v/>
      </c>
      <c r="G607" s="241"/>
      <c r="H607" s="503" t="str">
        <f>IF(Tabla1[[#This Row],[Código_Actividad]]="","",_xlfn.XLOOKUP(Tabla1[[#This Row],[Código_Actividad]],Tabla2[Código],Tabla2[Actividades Programables Presupuestables],"",0))</f>
        <v/>
      </c>
      <c r="I607" s="504" t="str">
        <f>IFERROR(VLOOKUP('Formulario PPGR3'!$G607,'Formulario PPGR2'!$H$9:$V$269,15,FALSE),"")</f>
        <v/>
      </c>
      <c r="J607" s="509"/>
      <c r="K607" s="507" t="str">
        <f>IF(Tabla1[[#This Row],[Insumos]]="","",_xlfn.XLOOKUP(Tabla1[[#This Row],[Insumos]],Tabla10[Insumo],Tabla10[InsumoAbrev],"",0))</f>
        <v/>
      </c>
      <c r="L607" s="508"/>
      <c r="M607" s="505" t="str">
        <f>IF(Tabla1[[#This Row],[Descripción]]="","",_xlfn.XLOOKUP(Tabla1[[#This Row],[Descripción]],Tabla10[Descripción],Tabla10[Unidad de Medida],"",0))</f>
        <v/>
      </c>
      <c r="N607" s="295"/>
      <c r="O607" s="506" t="str">
        <f>IF(Tabla1[[#This Row],[Descripción]]="","",_xlfn.XLOOKUP(Tabla1[[#This Row],[Descripción]],Tabla10[Descripción],Tabla10[Precio Unitario],0))</f>
        <v/>
      </c>
      <c r="P607" s="506" t="str">
        <f>IF(Tabla1[[#This Row],[Cantidad de Insumos]]="","",Tabla1[[#This Row],[Precio Unitario]]*Tabla1[[#This Row],[Cantidad de Insumos]])</f>
        <v/>
      </c>
      <c r="Q607" s="506" t="str">
        <f>IF(Tabla1[[#This Row],[Descripción]]="","",_xlfn.XLOOKUP(Tabla1[[#This Row],[Descripción]],Tabla10[Descripción],Tabla10[CODIGO PRESUPUESTARIO],0))</f>
        <v/>
      </c>
      <c r="R607" s="507"/>
    </row>
    <row r="608" spans="2:18" x14ac:dyDescent="0.3">
      <c r="B608" s="190" t="str">
        <f>IF('Formulario PPGR3'!$G608="","",CONCATENATE('Formulario PPGR3'!$C608,".",'Formulario PPGR3'!$D608,".",'Formulario PPGR3'!$E608,".",'Formulario PPGR3'!$F608))</f>
        <v/>
      </c>
      <c r="C608" s="190" t="str">
        <f>IF('Formulario PPGR3'!$G608="","",'Formulario PPGR1'!#REF!)</f>
        <v/>
      </c>
      <c r="D608" s="190" t="str">
        <f>IF('Formulario PPGR3'!$G608="","",'Formulario PPGR1'!#REF!)</f>
        <v/>
      </c>
      <c r="E608" s="190" t="str">
        <f>IF('Formulario PPGR3'!$G608="","",'Formulario PPGR1'!#REF!)</f>
        <v/>
      </c>
      <c r="F608" s="190" t="str">
        <f>IF('Formulario PPGR3'!$G608="","",'Formulario PPGR1'!#REF!)</f>
        <v/>
      </c>
      <c r="G608" s="241"/>
      <c r="H608" s="503" t="str">
        <f>IF(Tabla1[[#This Row],[Código_Actividad]]="","",_xlfn.XLOOKUP(Tabla1[[#This Row],[Código_Actividad]],Tabla2[Código],Tabla2[Actividades Programables Presupuestables],"",0))</f>
        <v/>
      </c>
      <c r="I608" s="504" t="str">
        <f>IFERROR(VLOOKUP('Formulario PPGR3'!$G608,'Formulario PPGR2'!$H$9:$V$269,15,FALSE),"")</f>
        <v/>
      </c>
      <c r="J608" s="509"/>
      <c r="K608" s="507" t="str">
        <f>IF(Tabla1[[#This Row],[Insumos]]="","",_xlfn.XLOOKUP(Tabla1[[#This Row],[Insumos]],Tabla10[Insumo],Tabla10[InsumoAbrev],"",0))</f>
        <v/>
      </c>
      <c r="L608" s="508"/>
      <c r="M608" s="505" t="str">
        <f>IF(Tabla1[[#This Row],[Descripción]]="","",_xlfn.XLOOKUP(Tabla1[[#This Row],[Descripción]],Tabla10[Descripción],Tabla10[Unidad de Medida],"",0))</f>
        <v/>
      </c>
      <c r="N608" s="295"/>
      <c r="O608" s="506" t="str">
        <f>IF(Tabla1[[#This Row],[Descripción]]="","",_xlfn.XLOOKUP(Tabla1[[#This Row],[Descripción]],Tabla10[Descripción],Tabla10[Precio Unitario],0))</f>
        <v/>
      </c>
      <c r="P608" s="506" t="str">
        <f>IF(Tabla1[[#This Row],[Cantidad de Insumos]]="","",Tabla1[[#This Row],[Precio Unitario]]*Tabla1[[#This Row],[Cantidad de Insumos]])</f>
        <v/>
      </c>
      <c r="Q608" s="506" t="str">
        <f>IF(Tabla1[[#This Row],[Descripción]]="","",_xlfn.XLOOKUP(Tabla1[[#This Row],[Descripción]],Tabla10[Descripción],Tabla10[CODIGO PRESUPUESTARIO],0))</f>
        <v/>
      </c>
      <c r="R608" s="507"/>
    </row>
    <row r="609" spans="2:18" x14ac:dyDescent="0.3">
      <c r="B609" s="190" t="str">
        <f>IF('Formulario PPGR3'!$G609="","",CONCATENATE('Formulario PPGR3'!$C609,".",'Formulario PPGR3'!$D609,".",'Formulario PPGR3'!$E609,".",'Formulario PPGR3'!$F609))</f>
        <v/>
      </c>
      <c r="C609" s="190" t="str">
        <f>IF('Formulario PPGR3'!$G609="","",'Formulario PPGR1'!#REF!)</f>
        <v/>
      </c>
      <c r="D609" s="190" t="str">
        <f>IF('Formulario PPGR3'!$G609="","",'Formulario PPGR1'!#REF!)</f>
        <v/>
      </c>
      <c r="E609" s="190" t="str">
        <f>IF('Formulario PPGR3'!$G609="","",'Formulario PPGR1'!#REF!)</f>
        <v/>
      </c>
      <c r="F609" s="190" t="str">
        <f>IF('Formulario PPGR3'!$G609="","",'Formulario PPGR1'!#REF!)</f>
        <v/>
      </c>
      <c r="G609" s="241"/>
      <c r="H609" s="503" t="str">
        <f>IF(Tabla1[[#This Row],[Código_Actividad]]="","",_xlfn.XLOOKUP(Tabla1[[#This Row],[Código_Actividad]],Tabla2[Código],Tabla2[Actividades Programables Presupuestables],"",0))</f>
        <v/>
      </c>
      <c r="I609" s="504" t="str">
        <f>IFERROR(VLOOKUP('Formulario PPGR3'!$G609,'Formulario PPGR2'!$H$9:$V$269,15,FALSE),"")</f>
        <v/>
      </c>
      <c r="J609" s="512"/>
      <c r="K609" s="507" t="str">
        <f>IF(Tabla1[[#This Row],[Insumos]]="","",_xlfn.XLOOKUP(Tabla1[[#This Row],[Insumos]],Tabla10[Insumo],Tabla10[InsumoAbrev],"",0))</f>
        <v/>
      </c>
      <c r="L609" s="508"/>
      <c r="M609" s="505" t="str">
        <f>IF(Tabla1[[#This Row],[Descripción]]="","",_xlfn.XLOOKUP(Tabla1[[#This Row],[Descripción]],Tabla10[Descripción],Tabla10[Unidad de Medida],"",0))</f>
        <v/>
      </c>
      <c r="N609" s="295"/>
      <c r="O609" s="506" t="str">
        <f>IF(Tabla1[[#This Row],[Descripción]]="","",_xlfn.XLOOKUP(Tabla1[[#This Row],[Descripción]],Tabla10[Descripción],Tabla10[Precio Unitario],0))</f>
        <v/>
      </c>
      <c r="P609" s="506" t="str">
        <f>IF(Tabla1[[#This Row],[Cantidad de Insumos]]="","",Tabla1[[#This Row],[Precio Unitario]]*Tabla1[[#This Row],[Cantidad de Insumos]])</f>
        <v/>
      </c>
      <c r="Q609" s="506" t="str">
        <f>IF(Tabla1[[#This Row],[Descripción]]="","",_xlfn.XLOOKUP(Tabla1[[#This Row],[Descripción]],Tabla10[Descripción],Tabla10[CODIGO PRESUPUESTARIO],0))</f>
        <v/>
      </c>
      <c r="R609" s="507"/>
    </row>
    <row r="610" spans="2:18" x14ac:dyDescent="0.3">
      <c r="B610" s="190" t="str">
        <f>IF('Formulario PPGR3'!$G610="","",CONCATENATE('Formulario PPGR3'!$C610,".",'Formulario PPGR3'!$D610,".",'Formulario PPGR3'!$E610,".",'Formulario PPGR3'!$F610))</f>
        <v/>
      </c>
      <c r="C610" s="190" t="str">
        <f>IF('Formulario PPGR3'!$G610="","",'Formulario PPGR1'!#REF!)</f>
        <v/>
      </c>
      <c r="D610" s="190" t="str">
        <f>IF('Formulario PPGR3'!$G610="","",'Formulario PPGR1'!#REF!)</f>
        <v/>
      </c>
      <c r="E610" s="190" t="str">
        <f>IF('Formulario PPGR3'!$G610="","",'Formulario PPGR1'!#REF!)</f>
        <v/>
      </c>
      <c r="F610" s="190" t="str">
        <f>IF('Formulario PPGR3'!$G610="","",'Formulario PPGR1'!#REF!)</f>
        <v/>
      </c>
      <c r="G610" s="241"/>
      <c r="H610" s="503" t="str">
        <f>IF(Tabla1[[#This Row],[Código_Actividad]]="","",_xlfn.XLOOKUP(Tabla1[[#This Row],[Código_Actividad]],Tabla2[Código],Tabla2[Actividades Programables Presupuestables],"",0))</f>
        <v/>
      </c>
      <c r="I610" s="504" t="str">
        <f>IFERROR(VLOOKUP('Formulario PPGR3'!$G610,'Formulario PPGR2'!$H$9:$V$269,15,FALSE),"")</f>
        <v/>
      </c>
      <c r="J610" s="512"/>
      <c r="K610" s="507" t="str">
        <f>IF(Tabla1[[#This Row],[Insumos]]="","",_xlfn.XLOOKUP(Tabla1[[#This Row],[Insumos]],Tabla10[Insumo],Tabla10[InsumoAbrev],"",0))</f>
        <v/>
      </c>
      <c r="L610" s="508"/>
      <c r="M610" s="505" t="str">
        <f>IF(Tabla1[[#This Row],[Descripción]]="","",_xlfn.XLOOKUP(Tabla1[[#This Row],[Descripción]],Tabla10[Descripción],Tabla10[Unidad de Medida],"",0))</f>
        <v/>
      </c>
      <c r="N610" s="295"/>
      <c r="O610" s="506" t="str">
        <f>IF(Tabla1[[#This Row],[Descripción]]="","",_xlfn.XLOOKUP(Tabla1[[#This Row],[Descripción]],Tabla10[Descripción],Tabla10[Precio Unitario],0))</f>
        <v/>
      </c>
      <c r="P610" s="506" t="str">
        <f>IF(Tabla1[[#This Row],[Cantidad de Insumos]]="","",Tabla1[[#This Row],[Precio Unitario]]*Tabla1[[#This Row],[Cantidad de Insumos]])</f>
        <v/>
      </c>
      <c r="Q610" s="506" t="str">
        <f>IF(Tabla1[[#This Row],[Descripción]]="","",_xlfn.XLOOKUP(Tabla1[[#This Row],[Descripción]],Tabla10[Descripción],Tabla10[CODIGO PRESUPUESTARIO],0))</f>
        <v/>
      </c>
      <c r="R610" s="507"/>
    </row>
    <row r="611" spans="2:18" x14ac:dyDescent="0.3">
      <c r="B611" s="190" t="str">
        <f>IF('Formulario PPGR3'!$G611="","",CONCATENATE('Formulario PPGR3'!$C611,".",'Formulario PPGR3'!$D611,".",'Formulario PPGR3'!$E611,".",'Formulario PPGR3'!$F611))</f>
        <v/>
      </c>
      <c r="C611" s="190" t="str">
        <f>IF('Formulario PPGR3'!$G611="","",'Formulario PPGR1'!#REF!)</f>
        <v/>
      </c>
      <c r="D611" s="190" t="str">
        <f>IF('Formulario PPGR3'!$G611="","",'Formulario PPGR1'!#REF!)</f>
        <v/>
      </c>
      <c r="E611" s="190" t="str">
        <f>IF('Formulario PPGR3'!$G611="","",'Formulario PPGR1'!#REF!)</f>
        <v/>
      </c>
      <c r="F611" s="190" t="str">
        <f>IF('Formulario PPGR3'!$G611="","",'Formulario PPGR1'!#REF!)</f>
        <v/>
      </c>
      <c r="G611" s="241"/>
      <c r="H611" s="503" t="str">
        <f>IF(Tabla1[[#This Row],[Código_Actividad]]="","",_xlfn.XLOOKUP(Tabla1[[#This Row],[Código_Actividad]],Tabla2[Código],Tabla2[Actividades Programables Presupuestables],"",0))</f>
        <v/>
      </c>
      <c r="I611" s="504" t="str">
        <f>IFERROR(VLOOKUP('Formulario PPGR3'!$G611,'Formulario PPGR2'!$H$9:$V$269,15,FALSE),"")</f>
        <v/>
      </c>
      <c r="J611" s="512"/>
      <c r="K611" s="507" t="str">
        <f>IF(Tabla1[[#This Row],[Insumos]]="","",_xlfn.XLOOKUP(Tabla1[[#This Row],[Insumos]],Tabla10[Insumo],Tabla10[InsumoAbrev],"",0))</f>
        <v/>
      </c>
      <c r="L611" s="508"/>
      <c r="M611" s="505" t="str">
        <f>IF(Tabla1[[#This Row],[Descripción]]="","",_xlfn.XLOOKUP(Tabla1[[#This Row],[Descripción]],Tabla10[Descripción],Tabla10[Unidad de Medida],"",0))</f>
        <v/>
      </c>
      <c r="N611" s="295"/>
      <c r="O611" s="506" t="str">
        <f>IF(Tabla1[[#This Row],[Descripción]]="","",_xlfn.XLOOKUP(Tabla1[[#This Row],[Descripción]],Tabla10[Descripción],Tabla10[Precio Unitario],0))</f>
        <v/>
      </c>
      <c r="P611" s="506" t="str">
        <f>IF(Tabla1[[#This Row],[Cantidad de Insumos]]="","",Tabla1[[#This Row],[Precio Unitario]]*Tabla1[[#This Row],[Cantidad de Insumos]])</f>
        <v/>
      </c>
      <c r="Q611" s="506" t="str">
        <f>IF(Tabla1[[#This Row],[Descripción]]="","",_xlfn.XLOOKUP(Tabla1[[#This Row],[Descripción]],Tabla10[Descripción],Tabla10[CODIGO PRESUPUESTARIO],0))</f>
        <v/>
      </c>
      <c r="R611" s="507"/>
    </row>
    <row r="612" spans="2:18" x14ac:dyDescent="0.3">
      <c r="B612" s="190" t="str">
        <f>IF('Formulario PPGR3'!$G612="","",CONCATENATE('Formulario PPGR3'!$C612,".",'Formulario PPGR3'!$D612,".",'Formulario PPGR3'!$E612,".",'Formulario PPGR3'!$F612))</f>
        <v/>
      </c>
      <c r="C612" s="190" t="str">
        <f>IF('Formulario PPGR3'!$G612="","",'Formulario PPGR1'!#REF!)</f>
        <v/>
      </c>
      <c r="D612" s="190" t="str">
        <f>IF('Formulario PPGR3'!$G612="","",'Formulario PPGR1'!#REF!)</f>
        <v/>
      </c>
      <c r="E612" s="190" t="str">
        <f>IF('Formulario PPGR3'!$G612="","",'Formulario PPGR1'!#REF!)</f>
        <v/>
      </c>
      <c r="F612" s="190" t="str">
        <f>IF('Formulario PPGR3'!$G612="","",'Formulario PPGR1'!#REF!)</f>
        <v/>
      </c>
      <c r="G612" s="241"/>
      <c r="H612" s="503" t="str">
        <f>IF(Tabla1[[#This Row],[Código_Actividad]]="","",_xlfn.XLOOKUP(Tabla1[[#This Row],[Código_Actividad]],Tabla2[Código],Tabla2[Actividades Programables Presupuestables],"",0))</f>
        <v/>
      </c>
      <c r="I612" s="504" t="str">
        <f>IFERROR(VLOOKUP('Formulario PPGR3'!$G612,'Formulario PPGR2'!$H$9:$V$269,15,FALSE),"")</f>
        <v/>
      </c>
      <c r="J612" s="512"/>
      <c r="K612" s="507" t="str">
        <f>IF(Tabla1[[#This Row],[Insumos]]="","",_xlfn.XLOOKUP(Tabla1[[#This Row],[Insumos]],Tabla10[Insumo],Tabla10[InsumoAbrev],"",0))</f>
        <v/>
      </c>
      <c r="L612" s="508"/>
      <c r="M612" s="505" t="str">
        <f>IF(Tabla1[[#This Row],[Descripción]]="","",_xlfn.XLOOKUP(Tabla1[[#This Row],[Descripción]],Tabla10[Descripción],Tabla10[Unidad de Medida],"",0))</f>
        <v/>
      </c>
      <c r="N612" s="295"/>
      <c r="O612" s="506" t="str">
        <f>IF(Tabla1[[#This Row],[Descripción]]="","",_xlfn.XLOOKUP(Tabla1[[#This Row],[Descripción]],Tabla10[Descripción],Tabla10[Precio Unitario],0))</f>
        <v/>
      </c>
      <c r="P612" s="506" t="str">
        <f>IF(Tabla1[[#This Row],[Cantidad de Insumos]]="","",Tabla1[[#This Row],[Precio Unitario]]*Tabla1[[#This Row],[Cantidad de Insumos]])</f>
        <v/>
      </c>
      <c r="Q612" s="506" t="str">
        <f>IF(Tabla1[[#This Row],[Descripción]]="","",_xlfn.XLOOKUP(Tabla1[[#This Row],[Descripción]],Tabla10[Descripción],Tabla10[CODIGO PRESUPUESTARIO],0))</f>
        <v/>
      </c>
      <c r="R612" s="507"/>
    </row>
    <row r="613" spans="2:18" x14ac:dyDescent="0.3">
      <c r="B613" s="190" t="str">
        <f>IF('Formulario PPGR3'!$G613="","",CONCATENATE('Formulario PPGR3'!$C613,".",'Formulario PPGR3'!$D613,".",'Formulario PPGR3'!$E613,".",'Formulario PPGR3'!$F613))</f>
        <v/>
      </c>
      <c r="C613" s="190" t="str">
        <f>IF('Formulario PPGR3'!$G613="","",'Formulario PPGR1'!#REF!)</f>
        <v/>
      </c>
      <c r="D613" s="190" t="str">
        <f>IF('Formulario PPGR3'!$G613="","",'Formulario PPGR1'!#REF!)</f>
        <v/>
      </c>
      <c r="E613" s="190" t="str">
        <f>IF('Formulario PPGR3'!$G613="","",'Formulario PPGR1'!#REF!)</f>
        <v/>
      </c>
      <c r="F613" s="190" t="str">
        <f>IF('Formulario PPGR3'!$G613="","",'Formulario PPGR1'!#REF!)</f>
        <v/>
      </c>
      <c r="G613" s="241"/>
      <c r="H613" s="503" t="str">
        <f>IF(Tabla1[[#This Row],[Código_Actividad]]="","",_xlfn.XLOOKUP(Tabla1[[#This Row],[Código_Actividad]],Tabla2[Código],Tabla2[Actividades Programables Presupuestables],"",0))</f>
        <v/>
      </c>
      <c r="I613" s="504" t="str">
        <f>IFERROR(VLOOKUP('Formulario PPGR3'!$G613,'Formulario PPGR2'!$H$9:$V$269,15,FALSE),"")</f>
        <v/>
      </c>
      <c r="J613" s="512"/>
      <c r="K613" s="507" t="str">
        <f>IF(Tabla1[[#This Row],[Insumos]]="","",_xlfn.XLOOKUP(Tabla1[[#This Row],[Insumos]],Tabla10[Insumo],Tabla10[InsumoAbrev],"",0))</f>
        <v/>
      </c>
      <c r="L613" s="508"/>
      <c r="M613" s="505" t="str">
        <f>IF(Tabla1[[#This Row],[Descripción]]="","",_xlfn.XLOOKUP(Tabla1[[#This Row],[Descripción]],Tabla10[Descripción],Tabla10[Unidad de Medida],"",0))</f>
        <v/>
      </c>
      <c r="N613" s="295"/>
      <c r="O613" s="506" t="str">
        <f>IF(Tabla1[[#This Row],[Descripción]]="","",_xlfn.XLOOKUP(Tabla1[[#This Row],[Descripción]],Tabla10[Descripción],Tabla10[Precio Unitario],0))</f>
        <v/>
      </c>
      <c r="P613" s="506" t="str">
        <f>IF(Tabla1[[#This Row],[Cantidad de Insumos]]="","",Tabla1[[#This Row],[Precio Unitario]]*Tabla1[[#This Row],[Cantidad de Insumos]])</f>
        <v/>
      </c>
      <c r="Q613" s="506" t="str">
        <f>IF(Tabla1[[#This Row],[Descripción]]="","",_xlfn.XLOOKUP(Tabla1[[#This Row],[Descripción]],Tabla10[Descripción],Tabla10[CODIGO PRESUPUESTARIO],0))</f>
        <v/>
      </c>
      <c r="R613" s="507"/>
    </row>
    <row r="614" spans="2:18" x14ac:dyDescent="0.3">
      <c r="B614" s="190" t="str">
        <f>IF('Formulario PPGR3'!$G614="","",CONCATENATE('Formulario PPGR3'!$C614,".",'Formulario PPGR3'!$D614,".",'Formulario PPGR3'!$E614,".",'Formulario PPGR3'!$F614))</f>
        <v/>
      </c>
      <c r="C614" s="190" t="str">
        <f>IF('Formulario PPGR3'!$G614="","",'Formulario PPGR1'!#REF!)</f>
        <v/>
      </c>
      <c r="D614" s="190" t="str">
        <f>IF('Formulario PPGR3'!$G614="","",'Formulario PPGR1'!#REF!)</f>
        <v/>
      </c>
      <c r="E614" s="190" t="str">
        <f>IF('Formulario PPGR3'!$G614="","",'Formulario PPGR1'!#REF!)</f>
        <v/>
      </c>
      <c r="F614" s="190" t="str">
        <f>IF('Formulario PPGR3'!$G614="","",'Formulario PPGR1'!#REF!)</f>
        <v/>
      </c>
      <c r="G614" s="241"/>
      <c r="H614" s="503" t="str">
        <f>IF(Tabla1[[#This Row],[Código_Actividad]]="","",_xlfn.XLOOKUP(Tabla1[[#This Row],[Código_Actividad]],Tabla2[Código],Tabla2[Actividades Programables Presupuestables],"",0))</f>
        <v/>
      </c>
      <c r="I614" s="504" t="str">
        <f>IFERROR(VLOOKUP('Formulario PPGR3'!$G614,'Formulario PPGR2'!$H$9:$V$269,15,FALSE),"")</f>
        <v/>
      </c>
      <c r="J614" s="512"/>
      <c r="K614" s="507" t="str">
        <f>IF(Tabla1[[#This Row],[Insumos]]="","",_xlfn.XLOOKUP(Tabla1[[#This Row],[Insumos]],Tabla10[Insumo],Tabla10[InsumoAbrev],"",0))</f>
        <v/>
      </c>
      <c r="L614" s="508"/>
      <c r="M614" s="505" t="str">
        <f>IF(Tabla1[[#This Row],[Descripción]]="","",_xlfn.XLOOKUP(Tabla1[[#This Row],[Descripción]],Tabla10[Descripción],Tabla10[Unidad de Medida],"",0))</f>
        <v/>
      </c>
      <c r="N614" s="295"/>
      <c r="O614" s="506" t="str">
        <f>IF(Tabla1[[#This Row],[Descripción]]="","",_xlfn.XLOOKUP(Tabla1[[#This Row],[Descripción]],Tabla10[Descripción],Tabla10[Precio Unitario],0))</f>
        <v/>
      </c>
      <c r="P614" s="506" t="str">
        <f>IF(Tabla1[[#This Row],[Cantidad de Insumos]]="","",Tabla1[[#This Row],[Precio Unitario]]*Tabla1[[#This Row],[Cantidad de Insumos]])</f>
        <v/>
      </c>
      <c r="Q614" s="506" t="str">
        <f>IF(Tabla1[[#This Row],[Descripción]]="","",_xlfn.XLOOKUP(Tabla1[[#This Row],[Descripción]],Tabla10[Descripción],Tabla10[CODIGO PRESUPUESTARIO],0))</f>
        <v/>
      </c>
      <c r="R614" s="507"/>
    </row>
    <row r="615" spans="2:18" x14ac:dyDescent="0.3">
      <c r="B615" s="190" t="str">
        <f>IF('Formulario PPGR3'!$G615="","",CONCATENATE('Formulario PPGR3'!$C615,".",'Formulario PPGR3'!$D615,".",'Formulario PPGR3'!$E615,".",'Formulario PPGR3'!$F615))</f>
        <v/>
      </c>
      <c r="C615" s="190" t="str">
        <f>IF('Formulario PPGR3'!$G615="","",'Formulario PPGR1'!#REF!)</f>
        <v/>
      </c>
      <c r="D615" s="190" t="str">
        <f>IF('Formulario PPGR3'!$G615="","",'Formulario PPGR1'!#REF!)</f>
        <v/>
      </c>
      <c r="E615" s="190" t="str">
        <f>IF('Formulario PPGR3'!$G615="","",'Formulario PPGR1'!#REF!)</f>
        <v/>
      </c>
      <c r="F615" s="190" t="str">
        <f>IF('Formulario PPGR3'!$G615="","",'Formulario PPGR1'!#REF!)</f>
        <v/>
      </c>
      <c r="G615" s="241"/>
      <c r="H615" s="503" t="str">
        <f>IF(Tabla1[[#This Row],[Código_Actividad]]="","",_xlfn.XLOOKUP(Tabla1[[#This Row],[Código_Actividad]],Tabla2[Código],Tabla2[Actividades Programables Presupuestables],"",0))</f>
        <v/>
      </c>
      <c r="I615" s="504" t="str">
        <f>IFERROR(VLOOKUP('Formulario PPGR3'!$G615,'Formulario PPGR2'!$H$9:$V$269,15,FALSE),"")</f>
        <v/>
      </c>
      <c r="J615" s="512"/>
      <c r="K615" s="507" t="str">
        <f>IF(Tabla1[[#This Row],[Insumos]]="","",_xlfn.XLOOKUP(Tabla1[[#This Row],[Insumos]],Tabla10[Insumo],Tabla10[InsumoAbrev],"",0))</f>
        <v/>
      </c>
      <c r="L615" s="508"/>
      <c r="M615" s="505" t="str">
        <f>IF(Tabla1[[#This Row],[Descripción]]="","",_xlfn.XLOOKUP(Tabla1[[#This Row],[Descripción]],Tabla10[Descripción],Tabla10[Unidad de Medida],"",0))</f>
        <v/>
      </c>
      <c r="N615" s="295"/>
      <c r="O615" s="506" t="str">
        <f>IF(Tabla1[[#This Row],[Descripción]]="","",_xlfn.XLOOKUP(Tabla1[[#This Row],[Descripción]],Tabla10[Descripción],Tabla10[Precio Unitario],0))</f>
        <v/>
      </c>
      <c r="P615" s="506" t="str">
        <f>IF(Tabla1[[#This Row],[Cantidad de Insumos]]="","",Tabla1[[#This Row],[Precio Unitario]]*Tabla1[[#This Row],[Cantidad de Insumos]])</f>
        <v/>
      </c>
      <c r="Q615" s="506" t="str">
        <f>IF(Tabla1[[#This Row],[Descripción]]="","",_xlfn.XLOOKUP(Tabla1[[#This Row],[Descripción]],Tabla10[Descripción],Tabla10[CODIGO PRESUPUESTARIO],0))</f>
        <v/>
      </c>
      <c r="R615" s="507"/>
    </row>
    <row r="616" spans="2:18" x14ac:dyDescent="0.3">
      <c r="B616" s="190" t="str">
        <f>IF('Formulario PPGR3'!$G616="","",CONCATENATE('Formulario PPGR3'!$C616,".",'Formulario PPGR3'!$D616,".",'Formulario PPGR3'!$E616,".",'Formulario PPGR3'!$F616))</f>
        <v/>
      </c>
      <c r="C616" s="190" t="str">
        <f>IF('Formulario PPGR3'!$G616="","",'Formulario PPGR1'!#REF!)</f>
        <v/>
      </c>
      <c r="D616" s="190" t="str">
        <f>IF('Formulario PPGR3'!$G616="","",'Formulario PPGR1'!#REF!)</f>
        <v/>
      </c>
      <c r="E616" s="190" t="str">
        <f>IF('Formulario PPGR3'!$G616="","",'Formulario PPGR1'!#REF!)</f>
        <v/>
      </c>
      <c r="F616" s="190" t="str">
        <f>IF('Formulario PPGR3'!$G616="","",'Formulario PPGR1'!#REF!)</f>
        <v/>
      </c>
      <c r="G616" s="241"/>
      <c r="H616" s="503" t="str">
        <f>IF(Tabla1[[#This Row],[Código_Actividad]]="","",_xlfn.XLOOKUP(Tabla1[[#This Row],[Código_Actividad]],Tabla2[Código],Tabla2[Actividades Programables Presupuestables],"",0))</f>
        <v/>
      </c>
      <c r="I616" s="504" t="str">
        <f>IFERROR(VLOOKUP('Formulario PPGR3'!$G616,'Formulario PPGR2'!$H$9:$V$269,15,FALSE),"")</f>
        <v/>
      </c>
      <c r="J616" s="512"/>
      <c r="K616" s="507" t="str">
        <f>IF(Tabla1[[#This Row],[Insumos]]="","",_xlfn.XLOOKUP(Tabla1[[#This Row],[Insumos]],Tabla10[Insumo],Tabla10[InsumoAbrev],"",0))</f>
        <v/>
      </c>
      <c r="L616" s="508"/>
      <c r="M616" s="505" t="str">
        <f>IF(Tabla1[[#This Row],[Descripción]]="","",_xlfn.XLOOKUP(Tabla1[[#This Row],[Descripción]],Tabla10[Descripción],Tabla10[Unidad de Medida],"",0))</f>
        <v/>
      </c>
      <c r="N616" s="295"/>
      <c r="O616" s="506" t="str">
        <f>IF(Tabla1[[#This Row],[Descripción]]="","",_xlfn.XLOOKUP(Tabla1[[#This Row],[Descripción]],Tabla10[Descripción],Tabla10[Precio Unitario],0))</f>
        <v/>
      </c>
      <c r="P616" s="506" t="str">
        <f>IF(Tabla1[[#This Row],[Cantidad de Insumos]]="","",Tabla1[[#This Row],[Precio Unitario]]*Tabla1[[#This Row],[Cantidad de Insumos]])</f>
        <v/>
      </c>
      <c r="Q616" s="506" t="str">
        <f>IF(Tabla1[[#This Row],[Descripción]]="","",_xlfn.XLOOKUP(Tabla1[[#This Row],[Descripción]],Tabla10[Descripción],Tabla10[CODIGO PRESUPUESTARIO],0))</f>
        <v/>
      </c>
      <c r="R616" s="507"/>
    </row>
    <row r="617" spans="2:18" x14ac:dyDescent="0.3">
      <c r="B617" s="190" t="str">
        <f>IF('Formulario PPGR3'!$G617="","",CONCATENATE('Formulario PPGR3'!$C617,".",'Formulario PPGR3'!$D617,".",'Formulario PPGR3'!$E617,".",'Formulario PPGR3'!$F617))</f>
        <v/>
      </c>
      <c r="C617" s="190" t="str">
        <f>IF('Formulario PPGR3'!$G617="","",'Formulario PPGR1'!#REF!)</f>
        <v/>
      </c>
      <c r="D617" s="190" t="str">
        <f>IF('Formulario PPGR3'!$G617="","",'Formulario PPGR1'!#REF!)</f>
        <v/>
      </c>
      <c r="E617" s="190" t="str">
        <f>IF('Formulario PPGR3'!$G617="","",'Formulario PPGR1'!#REF!)</f>
        <v/>
      </c>
      <c r="F617" s="190" t="str">
        <f>IF('Formulario PPGR3'!$G617="","",'Formulario PPGR1'!#REF!)</f>
        <v/>
      </c>
      <c r="G617" s="241"/>
      <c r="H617" s="503" t="str">
        <f>IF(Tabla1[[#This Row],[Código_Actividad]]="","",_xlfn.XLOOKUP(Tabla1[[#This Row],[Código_Actividad]],Tabla2[Código],Tabla2[Actividades Programables Presupuestables],"",0))</f>
        <v/>
      </c>
      <c r="I617" s="504" t="str">
        <f>IFERROR(VLOOKUP('Formulario PPGR3'!$G617,'Formulario PPGR2'!$H$9:$V$269,15,FALSE),"")</f>
        <v/>
      </c>
      <c r="J617" s="512"/>
      <c r="K617" s="507" t="str">
        <f>IF(Tabla1[[#This Row],[Insumos]]="","",_xlfn.XLOOKUP(Tabla1[[#This Row],[Insumos]],Tabla10[Insumo],Tabla10[InsumoAbrev],"",0))</f>
        <v/>
      </c>
      <c r="L617" s="508"/>
      <c r="M617" s="505" t="str">
        <f>IF(Tabla1[[#This Row],[Descripción]]="","",_xlfn.XLOOKUP(Tabla1[[#This Row],[Descripción]],Tabla10[Descripción],Tabla10[Unidad de Medida],"",0))</f>
        <v/>
      </c>
      <c r="N617" s="295"/>
      <c r="O617" s="506" t="str">
        <f>IF(Tabla1[[#This Row],[Descripción]]="","",_xlfn.XLOOKUP(Tabla1[[#This Row],[Descripción]],Tabla10[Descripción],Tabla10[Precio Unitario],0))</f>
        <v/>
      </c>
      <c r="P617" s="506" t="str">
        <f>IF(Tabla1[[#This Row],[Cantidad de Insumos]]="","",Tabla1[[#This Row],[Precio Unitario]]*Tabla1[[#This Row],[Cantidad de Insumos]])</f>
        <v/>
      </c>
      <c r="Q617" s="506" t="str">
        <f>IF(Tabla1[[#This Row],[Descripción]]="","",_xlfn.XLOOKUP(Tabla1[[#This Row],[Descripción]],Tabla10[Descripción],Tabla10[CODIGO PRESUPUESTARIO],0))</f>
        <v/>
      </c>
      <c r="R617" s="507"/>
    </row>
    <row r="618" spans="2:18" x14ac:dyDescent="0.3">
      <c r="B618" s="190" t="str">
        <f>IF('Formulario PPGR3'!$G618="","",CONCATENATE('Formulario PPGR3'!$C618,".",'Formulario PPGR3'!$D618,".",'Formulario PPGR3'!$E618,".",'Formulario PPGR3'!$F618))</f>
        <v/>
      </c>
      <c r="C618" s="190" t="str">
        <f>IF('Formulario PPGR3'!$G618="","",'Formulario PPGR1'!#REF!)</f>
        <v/>
      </c>
      <c r="D618" s="190" t="str">
        <f>IF('Formulario PPGR3'!$G618="","",'Formulario PPGR1'!#REF!)</f>
        <v/>
      </c>
      <c r="E618" s="190" t="str">
        <f>IF('Formulario PPGR3'!$G618="","",'Formulario PPGR1'!#REF!)</f>
        <v/>
      </c>
      <c r="F618" s="190" t="str">
        <f>IF('Formulario PPGR3'!$G618="","",'Formulario PPGR1'!#REF!)</f>
        <v/>
      </c>
      <c r="G618" s="241"/>
      <c r="H618" s="503" t="str">
        <f>IF(Tabla1[[#This Row],[Código_Actividad]]="","",_xlfn.XLOOKUP(Tabla1[[#This Row],[Código_Actividad]],Tabla2[Código],Tabla2[Actividades Programables Presupuestables],"",0))</f>
        <v/>
      </c>
      <c r="I618" s="504" t="str">
        <f>IFERROR(VLOOKUP('Formulario PPGR3'!$G618,'Formulario PPGR2'!$H$9:$V$269,15,FALSE),"")</f>
        <v/>
      </c>
      <c r="J618" s="512"/>
      <c r="K618" s="507" t="str">
        <f>IF(Tabla1[[#This Row],[Insumos]]="","",_xlfn.XLOOKUP(Tabla1[[#This Row],[Insumos]],Tabla10[Insumo],Tabla10[InsumoAbrev],"",0))</f>
        <v/>
      </c>
      <c r="L618" s="508"/>
      <c r="M618" s="505" t="str">
        <f>IF(Tabla1[[#This Row],[Descripción]]="","",_xlfn.XLOOKUP(Tabla1[[#This Row],[Descripción]],Tabla10[Descripción],Tabla10[Unidad de Medida],"",0))</f>
        <v/>
      </c>
      <c r="N618" s="295"/>
      <c r="O618" s="506" t="str">
        <f>IF(Tabla1[[#This Row],[Descripción]]="","",_xlfn.XLOOKUP(Tabla1[[#This Row],[Descripción]],Tabla10[Descripción],Tabla10[Precio Unitario],0))</f>
        <v/>
      </c>
      <c r="P618" s="506" t="str">
        <f>IF(Tabla1[[#This Row],[Cantidad de Insumos]]="","",Tabla1[[#This Row],[Precio Unitario]]*Tabla1[[#This Row],[Cantidad de Insumos]])</f>
        <v/>
      </c>
      <c r="Q618" s="506" t="str">
        <f>IF(Tabla1[[#This Row],[Descripción]]="","",_xlfn.XLOOKUP(Tabla1[[#This Row],[Descripción]],Tabla10[Descripción],Tabla10[CODIGO PRESUPUESTARIO],0))</f>
        <v/>
      </c>
      <c r="R618" s="507"/>
    </row>
    <row r="619" spans="2:18" x14ac:dyDescent="0.3">
      <c r="B619" s="190" t="str">
        <f>IF('Formulario PPGR3'!$G619="","",CONCATENATE('Formulario PPGR3'!$C619,".",'Formulario PPGR3'!$D619,".",'Formulario PPGR3'!$E619,".",'Formulario PPGR3'!$F619))</f>
        <v/>
      </c>
      <c r="C619" s="190" t="str">
        <f>IF('Formulario PPGR3'!$G619="","",'Formulario PPGR1'!#REF!)</f>
        <v/>
      </c>
      <c r="D619" s="190" t="str">
        <f>IF('Formulario PPGR3'!$G619="","",'Formulario PPGR1'!#REF!)</f>
        <v/>
      </c>
      <c r="E619" s="190" t="str">
        <f>IF('Formulario PPGR3'!$G619="","",'Formulario PPGR1'!#REF!)</f>
        <v/>
      </c>
      <c r="F619" s="190" t="str">
        <f>IF('Formulario PPGR3'!$G619="","",'Formulario PPGR1'!#REF!)</f>
        <v/>
      </c>
      <c r="G619" s="241"/>
      <c r="H619" s="503" t="str">
        <f>IF(Tabla1[[#This Row],[Código_Actividad]]="","",_xlfn.XLOOKUP(Tabla1[[#This Row],[Código_Actividad]],Tabla2[Código],Tabla2[Actividades Programables Presupuestables],"",0))</f>
        <v/>
      </c>
      <c r="I619" s="504" t="str">
        <f>IFERROR(VLOOKUP('Formulario PPGR3'!$G619,'Formulario PPGR2'!$H$9:$V$269,15,FALSE),"")</f>
        <v/>
      </c>
      <c r="J619" s="512"/>
      <c r="K619" s="507" t="str">
        <f>IF(Tabla1[[#This Row],[Insumos]]="","",_xlfn.XLOOKUP(Tabla1[[#This Row],[Insumos]],Tabla10[Insumo],Tabla10[InsumoAbrev],"",0))</f>
        <v/>
      </c>
      <c r="L619" s="508"/>
      <c r="M619" s="505" t="str">
        <f>IF(Tabla1[[#This Row],[Descripción]]="","",_xlfn.XLOOKUP(Tabla1[[#This Row],[Descripción]],Tabla10[Descripción],Tabla10[Unidad de Medida],"",0))</f>
        <v/>
      </c>
      <c r="N619" s="295"/>
      <c r="O619" s="506" t="str">
        <f>IF(Tabla1[[#This Row],[Descripción]]="","",_xlfn.XLOOKUP(Tabla1[[#This Row],[Descripción]],Tabla10[Descripción],Tabla10[Precio Unitario],0))</f>
        <v/>
      </c>
      <c r="P619" s="506" t="str">
        <f>IF(Tabla1[[#This Row],[Cantidad de Insumos]]="","",Tabla1[[#This Row],[Precio Unitario]]*Tabla1[[#This Row],[Cantidad de Insumos]])</f>
        <v/>
      </c>
      <c r="Q619" s="506" t="str">
        <f>IF(Tabla1[[#This Row],[Descripción]]="","",_xlfn.XLOOKUP(Tabla1[[#This Row],[Descripción]],Tabla10[Descripción],Tabla10[CODIGO PRESUPUESTARIO],0))</f>
        <v/>
      </c>
      <c r="R619" s="507"/>
    </row>
    <row r="620" spans="2:18" x14ac:dyDescent="0.3">
      <c r="B620" s="190" t="str">
        <f>IF('Formulario PPGR3'!$G620="","",CONCATENATE('Formulario PPGR3'!$C620,".",'Formulario PPGR3'!$D620,".",'Formulario PPGR3'!$E620,".",'Formulario PPGR3'!$F620))</f>
        <v/>
      </c>
      <c r="C620" s="190" t="str">
        <f>IF('Formulario PPGR3'!$G620="","",'Formulario PPGR1'!#REF!)</f>
        <v/>
      </c>
      <c r="D620" s="190" t="str">
        <f>IF('Formulario PPGR3'!$G620="","",'Formulario PPGR1'!#REF!)</f>
        <v/>
      </c>
      <c r="E620" s="190" t="str">
        <f>IF('Formulario PPGR3'!$G620="","",'Formulario PPGR1'!#REF!)</f>
        <v/>
      </c>
      <c r="F620" s="190" t="str">
        <f>IF('Formulario PPGR3'!$G620="","",'Formulario PPGR1'!#REF!)</f>
        <v/>
      </c>
      <c r="G620" s="241"/>
      <c r="H620" s="503" t="str">
        <f>IF(Tabla1[[#This Row],[Código_Actividad]]="","",_xlfn.XLOOKUP(Tabla1[[#This Row],[Código_Actividad]],Tabla2[Código],Tabla2[Actividades Programables Presupuestables],"",0))</f>
        <v/>
      </c>
      <c r="I620" s="504" t="str">
        <f>IFERROR(VLOOKUP('Formulario PPGR3'!$G620,'Formulario PPGR2'!$H$9:$V$269,15,FALSE),"")</f>
        <v/>
      </c>
      <c r="J620" s="512"/>
      <c r="K620" s="507" t="str">
        <f>IF(Tabla1[[#This Row],[Insumos]]="","",_xlfn.XLOOKUP(Tabla1[[#This Row],[Insumos]],Tabla10[Insumo],Tabla10[InsumoAbrev],"",0))</f>
        <v/>
      </c>
      <c r="L620" s="508"/>
      <c r="M620" s="505" t="str">
        <f>IF(Tabla1[[#This Row],[Descripción]]="","",_xlfn.XLOOKUP(Tabla1[[#This Row],[Descripción]],Tabla10[Descripción],Tabla10[Unidad de Medida],"",0))</f>
        <v/>
      </c>
      <c r="N620" s="295"/>
      <c r="O620" s="506" t="str">
        <f>IF(Tabla1[[#This Row],[Descripción]]="","",_xlfn.XLOOKUP(Tabla1[[#This Row],[Descripción]],Tabla10[Descripción],Tabla10[Precio Unitario],0))</f>
        <v/>
      </c>
      <c r="P620" s="506" t="str">
        <f>IF(Tabla1[[#This Row],[Cantidad de Insumos]]="","",Tabla1[[#This Row],[Precio Unitario]]*Tabla1[[#This Row],[Cantidad de Insumos]])</f>
        <v/>
      </c>
      <c r="Q620" s="506" t="str">
        <f>IF(Tabla1[[#This Row],[Descripción]]="","",_xlfn.XLOOKUP(Tabla1[[#This Row],[Descripción]],Tabla10[Descripción],Tabla10[CODIGO PRESUPUESTARIO],0))</f>
        <v/>
      </c>
      <c r="R620" s="507"/>
    </row>
    <row r="621" spans="2:18" x14ac:dyDescent="0.3">
      <c r="B621" s="190" t="str">
        <f>IF('Formulario PPGR3'!$G621="","",CONCATENATE('Formulario PPGR3'!$C621,".",'Formulario PPGR3'!$D621,".",'Formulario PPGR3'!$E621,".",'Formulario PPGR3'!$F621))</f>
        <v/>
      </c>
      <c r="C621" s="190" t="str">
        <f>IF('Formulario PPGR3'!$G621="","",'Formulario PPGR1'!#REF!)</f>
        <v/>
      </c>
      <c r="D621" s="190" t="str">
        <f>IF('Formulario PPGR3'!$G621="","",'Formulario PPGR1'!#REF!)</f>
        <v/>
      </c>
      <c r="E621" s="190" t="str">
        <f>IF('Formulario PPGR3'!$G621="","",'Formulario PPGR1'!#REF!)</f>
        <v/>
      </c>
      <c r="F621" s="190" t="str">
        <f>IF('Formulario PPGR3'!$G621="","",'Formulario PPGR1'!#REF!)</f>
        <v/>
      </c>
      <c r="G621" s="241"/>
      <c r="H621" s="503" t="str">
        <f>IF(Tabla1[[#This Row],[Código_Actividad]]="","",_xlfn.XLOOKUP(Tabla1[[#This Row],[Código_Actividad]],Tabla2[Código],Tabla2[Actividades Programables Presupuestables],"",0))</f>
        <v/>
      </c>
      <c r="I621" s="504" t="str">
        <f>IFERROR(VLOOKUP('Formulario PPGR3'!$G621,'Formulario PPGR2'!$H$9:$V$269,15,FALSE),"")</f>
        <v/>
      </c>
      <c r="J621" s="512"/>
      <c r="K621" s="507" t="str">
        <f>IF(Tabla1[[#This Row],[Insumos]]="","",_xlfn.XLOOKUP(Tabla1[[#This Row],[Insumos]],Tabla10[Insumo],Tabla10[InsumoAbrev],"",0))</f>
        <v/>
      </c>
      <c r="L621" s="508"/>
      <c r="M621" s="505" t="str">
        <f>IF(Tabla1[[#This Row],[Descripción]]="","",_xlfn.XLOOKUP(Tabla1[[#This Row],[Descripción]],Tabla10[Descripción],Tabla10[Unidad de Medida],"",0))</f>
        <v/>
      </c>
      <c r="N621" s="295"/>
      <c r="O621" s="506" t="str">
        <f>IF(Tabla1[[#This Row],[Descripción]]="","",_xlfn.XLOOKUP(Tabla1[[#This Row],[Descripción]],Tabla10[Descripción],Tabla10[Precio Unitario],0))</f>
        <v/>
      </c>
      <c r="P621" s="506" t="str">
        <f>IF(Tabla1[[#This Row],[Cantidad de Insumos]]="","",Tabla1[[#This Row],[Precio Unitario]]*Tabla1[[#This Row],[Cantidad de Insumos]])</f>
        <v/>
      </c>
      <c r="Q621" s="506" t="str">
        <f>IF(Tabla1[[#This Row],[Descripción]]="","",_xlfn.XLOOKUP(Tabla1[[#This Row],[Descripción]],Tabla10[Descripción],Tabla10[CODIGO PRESUPUESTARIO],0))</f>
        <v/>
      </c>
      <c r="R621" s="507"/>
    </row>
    <row r="622" spans="2:18" x14ac:dyDescent="0.3">
      <c r="B622" s="190" t="str">
        <f>IF('Formulario PPGR3'!$G622="","",CONCATENATE('Formulario PPGR3'!$C622,".",'Formulario PPGR3'!$D622,".",'Formulario PPGR3'!$E622,".",'Formulario PPGR3'!$F622))</f>
        <v/>
      </c>
      <c r="C622" s="190" t="str">
        <f>IF('Formulario PPGR3'!$G622="","",'Formulario PPGR1'!#REF!)</f>
        <v/>
      </c>
      <c r="D622" s="190" t="str">
        <f>IF('Formulario PPGR3'!$G622="","",'Formulario PPGR1'!#REF!)</f>
        <v/>
      </c>
      <c r="E622" s="190" t="str">
        <f>IF('Formulario PPGR3'!$G622="","",'Formulario PPGR1'!#REF!)</f>
        <v/>
      </c>
      <c r="F622" s="190" t="str">
        <f>IF('Formulario PPGR3'!$G622="","",'Formulario PPGR1'!#REF!)</f>
        <v/>
      </c>
      <c r="G622" s="241"/>
      <c r="H622" s="503" t="str">
        <f>IF(Tabla1[[#This Row],[Código_Actividad]]="","",_xlfn.XLOOKUP(Tabla1[[#This Row],[Código_Actividad]],Tabla2[Código],Tabla2[Actividades Programables Presupuestables],"",0))</f>
        <v/>
      </c>
      <c r="I622" s="504" t="str">
        <f>IFERROR(VLOOKUP('Formulario PPGR3'!$G622,'Formulario PPGR2'!$H$9:$V$269,15,FALSE),"")</f>
        <v/>
      </c>
      <c r="J622" s="512"/>
      <c r="K622" s="507" t="str">
        <f>IF(Tabla1[[#This Row],[Insumos]]="","",_xlfn.XLOOKUP(Tabla1[[#This Row],[Insumos]],Tabla10[Insumo],Tabla10[InsumoAbrev],"",0))</f>
        <v/>
      </c>
      <c r="L622" s="508"/>
      <c r="M622" s="505" t="str">
        <f>IF(Tabla1[[#This Row],[Descripción]]="","",_xlfn.XLOOKUP(Tabla1[[#This Row],[Descripción]],Tabla10[Descripción],Tabla10[Unidad de Medida],"",0))</f>
        <v/>
      </c>
      <c r="N622" s="295"/>
      <c r="O622" s="506" t="str">
        <f>IF(Tabla1[[#This Row],[Descripción]]="","",_xlfn.XLOOKUP(Tabla1[[#This Row],[Descripción]],Tabla10[Descripción],Tabla10[Precio Unitario],0))</f>
        <v/>
      </c>
      <c r="P622" s="506" t="str">
        <f>IF(Tabla1[[#This Row],[Cantidad de Insumos]]="","",Tabla1[[#This Row],[Precio Unitario]]*Tabla1[[#This Row],[Cantidad de Insumos]])</f>
        <v/>
      </c>
      <c r="Q622" s="506" t="str">
        <f>IF(Tabla1[[#This Row],[Descripción]]="","",_xlfn.XLOOKUP(Tabla1[[#This Row],[Descripción]],Tabla10[Descripción],Tabla10[CODIGO PRESUPUESTARIO],0))</f>
        <v/>
      </c>
      <c r="R622" s="507"/>
    </row>
    <row r="623" spans="2:18" x14ac:dyDescent="0.3">
      <c r="B623" s="190" t="str">
        <f>IF('Formulario PPGR3'!$G623="","",CONCATENATE('Formulario PPGR3'!$C623,".",'Formulario PPGR3'!$D623,".",'Formulario PPGR3'!$E623,".",'Formulario PPGR3'!$F623))</f>
        <v/>
      </c>
      <c r="C623" s="190" t="str">
        <f>IF('Formulario PPGR3'!$G623="","",'Formulario PPGR1'!#REF!)</f>
        <v/>
      </c>
      <c r="D623" s="190" t="str">
        <f>IF('Formulario PPGR3'!$G623="","",'Formulario PPGR1'!#REF!)</f>
        <v/>
      </c>
      <c r="E623" s="190" t="str">
        <f>IF('Formulario PPGR3'!$G623="","",'Formulario PPGR1'!#REF!)</f>
        <v/>
      </c>
      <c r="F623" s="190" t="str">
        <f>IF('Formulario PPGR3'!$G623="","",'Formulario PPGR1'!#REF!)</f>
        <v/>
      </c>
      <c r="G623" s="241"/>
      <c r="H623" s="503" t="str">
        <f>IF(Tabla1[[#This Row],[Código_Actividad]]="","",_xlfn.XLOOKUP(Tabla1[[#This Row],[Código_Actividad]],Tabla2[Código],Tabla2[Actividades Programables Presupuestables],"",0))</f>
        <v/>
      </c>
      <c r="I623" s="504" t="str">
        <f>IFERROR(VLOOKUP('Formulario PPGR3'!$G623,'Formulario PPGR2'!$H$9:$V$269,15,FALSE),"")</f>
        <v/>
      </c>
      <c r="J623" s="512"/>
      <c r="K623" s="507" t="str">
        <f>IF(Tabla1[[#This Row],[Insumos]]="","",_xlfn.XLOOKUP(Tabla1[[#This Row],[Insumos]],Tabla10[Insumo],Tabla10[InsumoAbrev],"",0))</f>
        <v/>
      </c>
      <c r="L623" s="508"/>
      <c r="M623" s="505" t="str">
        <f>IF(Tabla1[[#This Row],[Descripción]]="","",_xlfn.XLOOKUP(Tabla1[[#This Row],[Descripción]],Tabla10[Descripción],Tabla10[Unidad de Medida],"",0))</f>
        <v/>
      </c>
      <c r="N623" s="295"/>
      <c r="O623" s="506" t="str">
        <f>IF(Tabla1[[#This Row],[Descripción]]="","",_xlfn.XLOOKUP(Tabla1[[#This Row],[Descripción]],Tabla10[Descripción],Tabla10[Precio Unitario],0))</f>
        <v/>
      </c>
      <c r="P623" s="506" t="str">
        <f>IF(Tabla1[[#This Row],[Cantidad de Insumos]]="","",Tabla1[[#This Row],[Precio Unitario]]*Tabla1[[#This Row],[Cantidad de Insumos]])</f>
        <v/>
      </c>
      <c r="Q623" s="506" t="str">
        <f>IF(Tabla1[[#This Row],[Descripción]]="","",_xlfn.XLOOKUP(Tabla1[[#This Row],[Descripción]],Tabla10[Descripción],Tabla10[CODIGO PRESUPUESTARIO],0))</f>
        <v/>
      </c>
      <c r="R623" s="507"/>
    </row>
    <row r="624" spans="2:18" x14ac:dyDescent="0.3">
      <c r="B624" s="190" t="str">
        <f>IF('Formulario PPGR3'!$G624="","",CONCATENATE('Formulario PPGR3'!$C624,".",'Formulario PPGR3'!$D624,".",'Formulario PPGR3'!$E624,".",'Formulario PPGR3'!$F624))</f>
        <v/>
      </c>
      <c r="C624" s="190" t="str">
        <f>IF('Formulario PPGR3'!$G624="","",'Formulario PPGR1'!#REF!)</f>
        <v/>
      </c>
      <c r="D624" s="190" t="str">
        <f>IF('Formulario PPGR3'!$G624="","",'Formulario PPGR1'!#REF!)</f>
        <v/>
      </c>
      <c r="E624" s="190" t="str">
        <f>IF('Formulario PPGR3'!$G624="","",'Formulario PPGR1'!#REF!)</f>
        <v/>
      </c>
      <c r="F624" s="190" t="str">
        <f>IF('Formulario PPGR3'!$G624="","",'Formulario PPGR1'!#REF!)</f>
        <v/>
      </c>
      <c r="G624" s="241"/>
      <c r="H624" s="503" t="str">
        <f>IF(Tabla1[[#This Row],[Código_Actividad]]="","",_xlfn.XLOOKUP(Tabla1[[#This Row],[Código_Actividad]],Tabla2[Código],Tabla2[Actividades Programables Presupuestables],"",0))</f>
        <v/>
      </c>
      <c r="I624" s="504" t="str">
        <f>IFERROR(VLOOKUP('Formulario PPGR3'!$G624,'Formulario PPGR2'!$H$9:$V$269,15,FALSE),"")</f>
        <v/>
      </c>
      <c r="J624" s="512"/>
      <c r="K624" s="507" t="str">
        <f>IF(Tabla1[[#This Row],[Insumos]]="","",_xlfn.XLOOKUP(Tabla1[[#This Row],[Insumos]],Tabla10[Insumo],Tabla10[InsumoAbrev],"",0))</f>
        <v/>
      </c>
      <c r="L624" s="508"/>
      <c r="M624" s="505" t="str">
        <f>IF(Tabla1[[#This Row],[Descripción]]="","",_xlfn.XLOOKUP(Tabla1[[#This Row],[Descripción]],Tabla10[Descripción],Tabla10[Unidad de Medida],"",0))</f>
        <v/>
      </c>
      <c r="N624" s="295"/>
      <c r="O624" s="506" t="str">
        <f>IF(Tabla1[[#This Row],[Descripción]]="","",_xlfn.XLOOKUP(Tabla1[[#This Row],[Descripción]],Tabla10[Descripción],Tabla10[Precio Unitario],0))</f>
        <v/>
      </c>
      <c r="P624" s="506" t="str">
        <f>IF(Tabla1[[#This Row],[Cantidad de Insumos]]="","",Tabla1[[#This Row],[Precio Unitario]]*Tabla1[[#This Row],[Cantidad de Insumos]])</f>
        <v/>
      </c>
      <c r="Q624" s="506" t="str">
        <f>IF(Tabla1[[#This Row],[Descripción]]="","",_xlfn.XLOOKUP(Tabla1[[#This Row],[Descripción]],Tabla10[Descripción],Tabla10[CODIGO PRESUPUESTARIO],0))</f>
        <v/>
      </c>
      <c r="R624" s="507"/>
    </row>
    <row r="625" spans="2:18" x14ac:dyDescent="0.3">
      <c r="B625" s="190" t="str">
        <f>IF('Formulario PPGR3'!$G625="","",CONCATENATE('Formulario PPGR3'!$C625,".",'Formulario PPGR3'!$D625,".",'Formulario PPGR3'!$E625,".",'Formulario PPGR3'!$F625))</f>
        <v/>
      </c>
      <c r="C625" s="190" t="str">
        <f>IF('Formulario PPGR3'!$G625="","",'Formulario PPGR1'!#REF!)</f>
        <v/>
      </c>
      <c r="D625" s="190" t="str">
        <f>IF('Formulario PPGR3'!$G625="","",'Formulario PPGR1'!#REF!)</f>
        <v/>
      </c>
      <c r="E625" s="190" t="str">
        <f>IF('Formulario PPGR3'!$G625="","",'Formulario PPGR1'!#REF!)</f>
        <v/>
      </c>
      <c r="F625" s="190" t="str">
        <f>IF('Formulario PPGR3'!$G625="","",'Formulario PPGR1'!#REF!)</f>
        <v/>
      </c>
      <c r="G625" s="241"/>
      <c r="H625" s="503" t="str">
        <f>IF(Tabla1[[#This Row],[Código_Actividad]]="","",_xlfn.XLOOKUP(Tabla1[[#This Row],[Código_Actividad]],Tabla2[Código],Tabla2[Actividades Programables Presupuestables],"",0))</f>
        <v/>
      </c>
      <c r="I625" s="504" t="str">
        <f>IFERROR(VLOOKUP('Formulario PPGR3'!$G625,'Formulario PPGR2'!$H$9:$V$269,15,FALSE),"")</f>
        <v/>
      </c>
      <c r="J625" s="512"/>
      <c r="K625" s="507" t="str">
        <f>IF(Tabla1[[#This Row],[Insumos]]="","",_xlfn.XLOOKUP(Tabla1[[#This Row],[Insumos]],Tabla10[Insumo],Tabla10[InsumoAbrev],"",0))</f>
        <v/>
      </c>
      <c r="L625" s="508"/>
      <c r="M625" s="505" t="str">
        <f>IF(Tabla1[[#This Row],[Descripción]]="","",_xlfn.XLOOKUP(Tabla1[[#This Row],[Descripción]],Tabla10[Descripción],Tabla10[Unidad de Medida],"",0))</f>
        <v/>
      </c>
      <c r="N625" s="295"/>
      <c r="O625" s="506" t="str">
        <f>IF(Tabla1[[#This Row],[Descripción]]="","",_xlfn.XLOOKUP(Tabla1[[#This Row],[Descripción]],Tabla10[Descripción],Tabla10[Precio Unitario],0))</f>
        <v/>
      </c>
      <c r="P625" s="506" t="str">
        <f>IF(Tabla1[[#This Row],[Cantidad de Insumos]]="","",Tabla1[[#This Row],[Precio Unitario]]*Tabla1[[#This Row],[Cantidad de Insumos]])</f>
        <v/>
      </c>
      <c r="Q625" s="506" t="str">
        <f>IF(Tabla1[[#This Row],[Descripción]]="","",_xlfn.XLOOKUP(Tabla1[[#This Row],[Descripción]],Tabla10[Descripción],Tabla10[CODIGO PRESUPUESTARIO],0))</f>
        <v/>
      </c>
      <c r="R625" s="507"/>
    </row>
    <row r="626" spans="2:18" x14ac:dyDescent="0.3">
      <c r="B626" s="190" t="str">
        <f>IF('Formulario PPGR3'!$G626="","",CONCATENATE('Formulario PPGR3'!$C626,".",'Formulario PPGR3'!$D626,".",'Formulario PPGR3'!$E626,".",'Formulario PPGR3'!$F626))</f>
        <v/>
      </c>
      <c r="C626" s="190" t="str">
        <f>IF('Formulario PPGR3'!$G626="","",'Formulario PPGR1'!#REF!)</f>
        <v/>
      </c>
      <c r="D626" s="190" t="str">
        <f>IF('Formulario PPGR3'!$G626="","",'Formulario PPGR1'!#REF!)</f>
        <v/>
      </c>
      <c r="E626" s="190" t="str">
        <f>IF('Formulario PPGR3'!$G626="","",'Formulario PPGR1'!#REF!)</f>
        <v/>
      </c>
      <c r="F626" s="190" t="str">
        <f>IF('Formulario PPGR3'!$G626="","",'Formulario PPGR1'!#REF!)</f>
        <v/>
      </c>
      <c r="G626" s="241"/>
      <c r="H626" s="503" t="str">
        <f>IF(Tabla1[[#This Row],[Código_Actividad]]="","",_xlfn.XLOOKUP(Tabla1[[#This Row],[Código_Actividad]],Tabla2[Código],Tabla2[Actividades Programables Presupuestables],"",0))</f>
        <v/>
      </c>
      <c r="I626" s="504" t="str">
        <f>IFERROR(VLOOKUP('Formulario PPGR3'!$G626,'Formulario PPGR2'!$H$9:$V$269,15,FALSE),"")</f>
        <v/>
      </c>
      <c r="J626" s="512"/>
      <c r="K626" s="507" t="str">
        <f>IF(Tabla1[[#This Row],[Insumos]]="","",_xlfn.XLOOKUP(Tabla1[[#This Row],[Insumos]],Tabla10[Insumo],Tabla10[InsumoAbrev],"",0))</f>
        <v/>
      </c>
      <c r="L626" s="508"/>
      <c r="M626" s="505" t="str">
        <f>IF(Tabla1[[#This Row],[Descripción]]="","",_xlfn.XLOOKUP(Tabla1[[#This Row],[Descripción]],Tabla10[Descripción],Tabla10[Unidad de Medida],"",0))</f>
        <v/>
      </c>
      <c r="N626" s="295"/>
      <c r="O626" s="506" t="str">
        <f>IF(Tabla1[[#This Row],[Descripción]]="","",_xlfn.XLOOKUP(Tabla1[[#This Row],[Descripción]],Tabla10[Descripción],Tabla10[Precio Unitario],0))</f>
        <v/>
      </c>
      <c r="P626" s="506" t="str">
        <f>IF(Tabla1[[#This Row],[Cantidad de Insumos]]="","",Tabla1[[#This Row],[Precio Unitario]]*Tabla1[[#This Row],[Cantidad de Insumos]])</f>
        <v/>
      </c>
      <c r="Q626" s="506" t="str">
        <f>IF(Tabla1[[#This Row],[Descripción]]="","",_xlfn.XLOOKUP(Tabla1[[#This Row],[Descripción]],Tabla10[Descripción],Tabla10[CODIGO PRESUPUESTARIO],0))</f>
        <v/>
      </c>
      <c r="R626" s="507"/>
    </row>
    <row r="627" spans="2:18" x14ac:dyDescent="0.3">
      <c r="B627" s="190" t="str">
        <f>IF('Formulario PPGR3'!$G627="","",CONCATENATE('Formulario PPGR3'!$C627,".",'Formulario PPGR3'!$D627,".",'Formulario PPGR3'!$E627,".",'Formulario PPGR3'!$F627))</f>
        <v/>
      </c>
      <c r="C627" s="190" t="str">
        <f>IF('Formulario PPGR3'!$G627="","",'Formulario PPGR1'!#REF!)</f>
        <v/>
      </c>
      <c r="D627" s="190" t="str">
        <f>IF('Formulario PPGR3'!$G627="","",'Formulario PPGR1'!#REF!)</f>
        <v/>
      </c>
      <c r="E627" s="190" t="str">
        <f>IF('Formulario PPGR3'!$G627="","",'Formulario PPGR1'!#REF!)</f>
        <v/>
      </c>
      <c r="F627" s="190" t="str">
        <f>IF('Formulario PPGR3'!$G627="","",'Formulario PPGR1'!#REF!)</f>
        <v/>
      </c>
      <c r="G627" s="241"/>
      <c r="H627" s="503" t="str">
        <f>IF(Tabla1[[#This Row],[Código_Actividad]]="","",_xlfn.XLOOKUP(Tabla1[[#This Row],[Código_Actividad]],Tabla2[Código],Tabla2[Actividades Programables Presupuestables],"",0))</f>
        <v/>
      </c>
      <c r="I627" s="504" t="str">
        <f>IFERROR(VLOOKUP('Formulario PPGR3'!$G627,'Formulario PPGR2'!$H$9:$V$269,15,FALSE),"")</f>
        <v/>
      </c>
      <c r="J627" s="512"/>
      <c r="K627" s="507" t="str">
        <f>IF(Tabla1[[#This Row],[Insumos]]="","",_xlfn.XLOOKUP(Tabla1[[#This Row],[Insumos]],Tabla10[Insumo],Tabla10[InsumoAbrev],"",0))</f>
        <v/>
      </c>
      <c r="L627" s="508"/>
      <c r="M627" s="505" t="str">
        <f>IF(Tabla1[[#This Row],[Descripción]]="","",_xlfn.XLOOKUP(Tabla1[[#This Row],[Descripción]],Tabla10[Descripción],Tabla10[Unidad de Medida],"",0))</f>
        <v/>
      </c>
      <c r="N627" s="295"/>
      <c r="O627" s="506" t="str">
        <f>IF(Tabla1[[#This Row],[Descripción]]="","",_xlfn.XLOOKUP(Tabla1[[#This Row],[Descripción]],Tabla10[Descripción],Tabla10[Precio Unitario],0))</f>
        <v/>
      </c>
      <c r="P627" s="506" t="str">
        <f>IF(Tabla1[[#This Row],[Cantidad de Insumos]]="","",Tabla1[[#This Row],[Precio Unitario]]*Tabla1[[#This Row],[Cantidad de Insumos]])</f>
        <v/>
      </c>
      <c r="Q627" s="506" t="str">
        <f>IF(Tabla1[[#This Row],[Descripción]]="","",_xlfn.XLOOKUP(Tabla1[[#This Row],[Descripción]],Tabla10[Descripción],Tabla10[CODIGO PRESUPUESTARIO],0))</f>
        <v/>
      </c>
      <c r="R627" s="507"/>
    </row>
    <row r="628" spans="2:18" x14ac:dyDescent="0.3">
      <c r="B628" s="190" t="str">
        <f>IF('Formulario PPGR3'!$G628="","",CONCATENATE('Formulario PPGR3'!$C628,".",'Formulario PPGR3'!$D628,".",'Formulario PPGR3'!$E628,".",'Formulario PPGR3'!$F628))</f>
        <v/>
      </c>
      <c r="C628" s="190" t="str">
        <f>IF('Formulario PPGR3'!$G628="","",'Formulario PPGR1'!#REF!)</f>
        <v/>
      </c>
      <c r="D628" s="190" t="str">
        <f>IF('Formulario PPGR3'!$G628="","",'Formulario PPGR1'!#REF!)</f>
        <v/>
      </c>
      <c r="E628" s="190" t="str">
        <f>IF('Formulario PPGR3'!$G628="","",'Formulario PPGR1'!#REF!)</f>
        <v/>
      </c>
      <c r="F628" s="190" t="str">
        <f>IF('Formulario PPGR3'!$G628="","",'Formulario PPGR1'!#REF!)</f>
        <v/>
      </c>
      <c r="G628" s="241"/>
      <c r="H628" s="503" t="str">
        <f>IF(Tabla1[[#This Row],[Código_Actividad]]="","",_xlfn.XLOOKUP(Tabla1[[#This Row],[Código_Actividad]],Tabla2[Código],Tabla2[Actividades Programables Presupuestables],"",0))</f>
        <v/>
      </c>
      <c r="I628" s="504" t="str">
        <f>IFERROR(VLOOKUP('Formulario PPGR3'!$G628,'Formulario PPGR2'!$H$9:$V$269,15,FALSE),"")</f>
        <v/>
      </c>
      <c r="J628" s="512"/>
      <c r="K628" s="507" t="str">
        <f>IF(Tabla1[[#This Row],[Insumos]]="","",_xlfn.XLOOKUP(Tabla1[[#This Row],[Insumos]],Tabla10[Insumo],Tabla10[InsumoAbrev],"",0))</f>
        <v/>
      </c>
      <c r="L628" s="508"/>
      <c r="M628" s="505" t="str">
        <f>IF(Tabla1[[#This Row],[Descripción]]="","",_xlfn.XLOOKUP(Tabla1[[#This Row],[Descripción]],Tabla10[Descripción],Tabla10[Unidad de Medida],"",0))</f>
        <v/>
      </c>
      <c r="N628" s="295"/>
      <c r="O628" s="506" t="str">
        <f>IF(Tabla1[[#This Row],[Descripción]]="","",_xlfn.XLOOKUP(Tabla1[[#This Row],[Descripción]],Tabla10[Descripción],Tabla10[Precio Unitario],0))</f>
        <v/>
      </c>
      <c r="P628" s="506" t="str">
        <f>IF(Tabla1[[#This Row],[Cantidad de Insumos]]="","",Tabla1[[#This Row],[Precio Unitario]]*Tabla1[[#This Row],[Cantidad de Insumos]])</f>
        <v/>
      </c>
      <c r="Q628" s="506" t="str">
        <f>IF(Tabla1[[#This Row],[Descripción]]="","",_xlfn.XLOOKUP(Tabla1[[#This Row],[Descripción]],Tabla10[Descripción],Tabla10[CODIGO PRESUPUESTARIO],0))</f>
        <v/>
      </c>
      <c r="R628" s="507"/>
    </row>
    <row r="629" spans="2:18" x14ac:dyDescent="0.3">
      <c r="B629" s="190" t="str">
        <f>IF('Formulario PPGR3'!$G629="","",CONCATENATE('Formulario PPGR3'!$C629,".",'Formulario PPGR3'!$D629,".",'Formulario PPGR3'!$E629,".",'Formulario PPGR3'!$F629))</f>
        <v/>
      </c>
      <c r="C629" s="190" t="str">
        <f>IF('Formulario PPGR3'!$G629="","",'Formulario PPGR1'!#REF!)</f>
        <v/>
      </c>
      <c r="D629" s="190" t="str">
        <f>IF('Formulario PPGR3'!$G629="","",'Formulario PPGR1'!#REF!)</f>
        <v/>
      </c>
      <c r="E629" s="190" t="str">
        <f>IF('Formulario PPGR3'!$G629="","",'Formulario PPGR1'!#REF!)</f>
        <v/>
      </c>
      <c r="F629" s="190" t="str">
        <f>IF('Formulario PPGR3'!$G629="","",'Formulario PPGR1'!#REF!)</f>
        <v/>
      </c>
      <c r="G629" s="241"/>
      <c r="H629" s="503" t="str">
        <f>IF(Tabla1[[#This Row],[Código_Actividad]]="","",_xlfn.XLOOKUP(Tabla1[[#This Row],[Código_Actividad]],Tabla2[Código],Tabla2[Actividades Programables Presupuestables],"",0))</f>
        <v/>
      </c>
      <c r="I629" s="504" t="str">
        <f>IFERROR(VLOOKUP('Formulario PPGR3'!$G629,'Formulario PPGR2'!$H$9:$V$269,15,FALSE),"")</f>
        <v/>
      </c>
      <c r="J629" s="512"/>
      <c r="K629" s="507" t="str">
        <f>IF(Tabla1[[#This Row],[Insumos]]="","",_xlfn.XLOOKUP(Tabla1[[#This Row],[Insumos]],Tabla10[Insumo],Tabla10[InsumoAbrev],"",0))</f>
        <v/>
      </c>
      <c r="L629" s="508"/>
      <c r="M629" s="505" t="str">
        <f>IF(Tabla1[[#This Row],[Descripción]]="","",_xlfn.XLOOKUP(Tabla1[[#This Row],[Descripción]],Tabla10[Descripción],Tabla10[Unidad de Medida],"",0))</f>
        <v/>
      </c>
      <c r="N629" s="295"/>
      <c r="O629" s="506" t="str">
        <f>IF(Tabla1[[#This Row],[Descripción]]="","",_xlfn.XLOOKUP(Tabla1[[#This Row],[Descripción]],Tabla10[Descripción],Tabla10[Precio Unitario],0))</f>
        <v/>
      </c>
      <c r="P629" s="506" t="str">
        <f>IF(Tabla1[[#This Row],[Cantidad de Insumos]]="","",Tabla1[[#This Row],[Precio Unitario]]*Tabla1[[#This Row],[Cantidad de Insumos]])</f>
        <v/>
      </c>
      <c r="Q629" s="506" t="str">
        <f>IF(Tabla1[[#This Row],[Descripción]]="","",_xlfn.XLOOKUP(Tabla1[[#This Row],[Descripción]],Tabla10[Descripción],Tabla10[CODIGO PRESUPUESTARIO],0))</f>
        <v/>
      </c>
      <c r="R629" s="507"/>
    </row>
    <row r="630" spans="2:18" x14ac:dyDescent="0.3">
      <c r="B630" s="190" t="str">
        <f>IF('Formulario PPGR3'!$G630="","",CONCATENATE('Formulario PPGR3'!$C630,".",'Formulario PPGR3'!$D630,".",'Formulario PPGR3'!$E630,".",'Formulario PPGR3'!$F630))</f>
        <v/>
      </c>
      <c r="C630" s="190" t="str">
        <f>IF('Formulario PPGR3'!$G630="","",'Formulario PPGR1'!#REF!)</f>
        <v/>
      </c>
      <c r="D630" s="190" t="str">
        <f>IF('Formulario PPGR3'!$G630="","",'Formulario PPGR1'!#REF!)</f>
        <v/>
      </c>
      <c r="E630" s="190" t="str">
        <f>IF('Formulario PPGR3'!$G630="","",'Formulario PPGR1'!#REF!)</f>
        <v/>
      </c>
      <c r="F630" s="190" t="str">
        <f>IF('Formulario PPGR3'!$G630="","",'Formulario PPGR1'!#REF!)</f>
        <v/>
      </c>
      <c r="G630" s="241"/>
      <c r="H630" s="503" t="str">
        <f>IF(Tabla1[[#This Row],[Código_Actividad]]="","",_xlfn.XLOOKUP(Tabla1[[#This Row],[Código_Actividad]],Tabla2[Código],Tabla2[Actividades Programables Presupuestables],"",0))</f>
        <v/>
      </c>
      <c r="I630" s="504" t="str">
        <f>IFERROR(VLOOKUP('Formulario PPGR3'!$G630,'Formulario PPGR2'!$H$9:$V$269,15,FALSE),"")</f>
        <v/>
      </c>
      <c r="J630" s="512"/>
      <c r="K630" s="507" t="str">
        <f>IF(Tabla1[[#This Row],[Insumos]]="","",_xlfn.XLOOKUP(Tabla1[[#This Row],[Insumos]],Tabla10[Insumo],Tabla10[InsumoAbrev],"",0))</f>
        <v/>
      </c>
      <c r="L630" s="508"/>
      <c r="M630" s="505" t="str">
        <f>IF(Tabla1[[#This Row],[Descripción]]="","",_xlfn.XLOOKUP(Tabla1[[#This Row],[Descripción]],Tabla10[Descripción],Tabla10[Unidad de Medida],"",0))</f>
        <v/>
      </c>
      <c r="N630" s="295"/>
      <c r="O630" s="506" t="str">
        <f>IF(Tabla1[[#This Row],[Descripción]]="","",_xlfn.XLOOKUP(Tabla1[[#This Row],[Descripción]],Tabla10[Descripción],Tabla10[Precio Unitario],0))</f>
        <v/>
      </c>
      <c r="P630" s="506" t="str">
        <f>IF(Tabla1[[#This Row],[Cantidad de Insumos]]="","",Tabla1[[#This Row],[Precio Unitario]]*Tabla1[[#This Row],[Cantidad de Insumos]])</f>
        <v/>
      </c>
      <c r="Q630" s="506" t="str">
        <f>IF(Tabla1[[#This Row],[Descripción]]="","",_xlfn.XLOOKUP(Tabla1[[#This Row],[Descripción]],Tabla10[Descripción],Tabla10[CODIGO PRESUPUESTARIO],0))</f>
        <v/>
      </c>
      <c r="R630" s="507"/>
    </row>
    <row r="631" spans="2:18" x14ac:dyDescent="0.3">
      <c r="B631" s="190" t="str">
        <f>IF('Formulario PPGR3'!$G631="","",CONCATENATE('Formulario PPGR3'!$C631,".",'Formulario PPGR3'!$D631,".",'Formulario PPGR3'!$E631,".",'Formulario PPGR3'!$F631))</f>
        <v/>
      </c>
      <c r="C631" s="190" t="str">
        <f>IF('Formulario PPGR3'!$G631="","",'Formulario PPGR1'!#REF!)</f>
        <v/>
      </c>
      <c r="D631" s="190" t="str">
        <f>IF('Formulario PPGR3'!$G631="","",'Formulario PPGR1'!#REF!)</f>
        <v/>
      </c>
      <c r="E631" s="190" t="str">
        <f>IF('Formulario PPGR3'!$G631="","",'Formulario PPGR1'!#REF!)</f>
        <v/>
      </c>
      <c r="F631" s="190" t="str">
        <f>IF('Formulario PPGR3'!$G631="","",'Formulario PPGR1'!#REF!)</f>
        <v/>
      </c>
      <c r="G631" s="241"/>
      <c r="H631" s="503" t="str">
        <f>IF(Tabla1[[#This Row],[Código_Actividad]]="","",_xlfn.XLOOKUP(Tabla1[[#This Row],[Código_Actividad]],Tabla2[Código],Tabla2[Actividades Programables Presupuestables],"",0))</f>
        <v/>
      </c>
      <c r="I631" s="504" t="str">
        <f>IFERROR(VLOOKUP('Formulario PPGR3'!$G631,'Formulario PPGR2'!$H$9:$V$269,15,FALSE),"")</f>
        <v/>
      </c>
      <c r="J631" s="512"/>
      <c r="K631" s="507" t="str">
        <f>IF(Tabla1[[#This Row],[Insumos]]="","",_xlfn.XLOOKUP(Tabla1[[#This Row],[Insumos]],Tabla10[Insumo],Tabla10[InsumoAbrev],"",0))</f>
        <v/>
      </c>
      <c r="L631" s="508"/>
      <c r="M631" s="505" t="str">
        <f>IF(Tabla1[[#This Row],[Descripción]]="","",_xlfn.XLOOKUP(Tabla1[[#This Row],[Descripción]],Tabla10[Descripción],Tabla10[Unidad de Medida],"",0))</f>
        <v/>
      </c>
      <c r="N631" s="295"/>
      <c r="O631" s="506" t="str">
        <f>IF(Tabla1[[#This Row],[Descripción]]="","",_xlfn.XLOOKUP(Tabla1[[#This Row],[Descripción]],Tabla10[Descripción],Tabla10[Precio Unitario],0))</f>
        <v/>
      </c>
      <c r="P631" s="506" t="str">
        <f>IF(Tabla1[[#This Row],[Cantidad de Insumos]]="","",Tabla1[[#This Row],[Precio Unitario]]*Tabla1[[#This Row],[Cantidad de Insumos]])</f>
        <v/>
      </c>
      <c r="Q631" s="506" t="str">
        <f>IF(Tabla1[[#This Row],[Descripción]]="","",_xlfn.XLOOKUP(Tabla1[[#This Row],[Descripción]],Tabla10[Descripción],Tabla10[CODIGO PRESUPUESTARIO],0))</f>
        <v/>
      </c>
      <c r="R631" s="507"/>
    </row>
    <row r="632" spans="2:18" x14ac:dyDescent="0.3">
      <c r="B632" s="190" t="str">
        <f>IF('Formulario PPGR3'!$G632="","",CONCATENATE('Formulario PPGR3'!$C632,".",'Formulario PPGR3'!$D632,".",'Formulario PPGR3'!$E632,".",'Formulario PPGR3'!$F632))</f>
        <v/>
      </c>
      <c r="C632" s="190" t="str">
        <f>IF('Formulario PPGR3'!$G632="","",'Formulario PPGR1'!#REF!)</f>
        <v/>
      </c>
      <c r="D632" s="190" t="str">
        <f>IF('Formulario PPGR3'!$G632="","",'Formulario PPGR1'!#REF!)</f>
        <v/>
      </c>
      <c r="E632" s="190" t="str">
        <f>IF('Formulario PPGR3'!$G632="","",'Formulario PPGR1'!#REF!)</f>
        <v/>
      </c>
      <c r="F632" s="190" t="str">
        <f>IF('Formulario PPGR3'!$G632="","",'Formulario PPGR1'!#REF!)</f>
        <v/>
      </c>
      <c r="G632" s="241"/>
      <c r="H632" s="503" t="str">
        <f>IF(Tabla1[[#This Row],[Código_Actividad]]="","",_xlfn.XLOOKUP(Tabla1[[#This Row],[Código_Actividad]],Tabla2[Código],Tabla2[Actividades Programables Presupuestables],"",0))</f>
        <v/>
      </c>
      <c r="I632" s="504" t="str">
        <f>IFERROR(VLOOKUP('Formulario PPGR3'!$G632,'Formulario PPGR2'!$H$9:$V$269,15,FALSE),"")</f>
        <v/>
      </c>
      <c r="J632" s="512"/>
      <c r="K632" s="507" t="str">
        <f>IF(Tabla1[[#This Row],[Insumos]]="","",_xlfn.XLOOKUP(Tabla1[[#This Row],[Insumos]],Tabla10[Insumo],Tabla10[InsumoAbrev],"",0))</f>
        <v/>
      </c>
      <c r="L632" s="508"/>
      <c r="M632" s="505" t="str">
        <f>IF(Tabla1[[#This Row],[Descripción]]="","",_xlfn.XLOOKUP(Tabla1[[#This Row],[Descripción]],Tabla10[Descripción],Tabla10[Unidad de Medida],"",0))</f>
        <v/>
      </c>
      <c r="N632" s="295"/>
      <c r="O632" s="506" t="str">
        <f>IF(Tabla1[[#This Row],[Descripción]]="","",_xlfn.XLOOKUP(Tabla1[[#This Row],[Descripción]],Tabla10[Descripción],Tabla10[Precio Unitario],0))</f>
        <v/>
      </c>
      <c r="P632" s="506" t="str">
        <f>IF(Tabla1[[#This Row],[Cantidad de Insumos]]="","",Tabla1[[#This Row],[Precio Unitario]]*Tabla1[[#This Row],[Cantidad de Insumos]])</f>
        <v/>
      </c>
      <c r="Q632" s="506" t="str">
        <f>IF(Tabla1[[#This Row],[Descripción]]="","",_xlfn.XLOOKUP(Tabla1[[#This Row],[Descripción]],Tabla10[Descripción],Tabla10[CODIGO PRESUPUESTARIO],0))</f>
        <v/>
      </c>
      <c r="R632" s="507"/>
    </row>
    <row r="633" spans="2:18" x14ac:dyDescent="0.3">
      <c r="B633" s="190" t="str">
        <f>IF('Formulario PPGR3'!$G633="","",CONCATENATE('Formulario PPGR3'!$C633,".",'Formulario PPGR3'!$D633,".",'Formulario PPGR3'!$E633,".",'Formulario PPGR3'!$F633))</f>
        <v/>
      </c>
      <c r="C633" s="190" t="str">
        <f>IF('Formulario PPGR3'!$G633="","",'Formulario PPGR1'!#REF!)</f>
        <v/>
      </c>
      <c r="D633" s="190" t="str">
        <f>IF('Formulario PPGR3'!$G633="","",'Formulario PPGR1'!#REF!)</f>
        <v/>
      </c>
      <c r="E633" s="190" t="str">
        <f>IF('Formulario PPGR3'!$G633="","",'Formulario PPGR1'!#REF!)</f>
        <v/>
      </c>
      <c r="F633" s="190" t="str">
        <f>IF('Formulario PPGR3'!$G633="","",'Formulario PPGR1'!#REF!)</f>
        <v/>
      </c>
      <c r="G633" s="241"/>
      <c r="H633" s="503" t="str">
        <f>IF(Tabla1[[#This Row],[Código_Actividad]]="","",_xlfn.XLOOKUP(Tabla1[[#This Row],[Código_Actividad]],Tabla2[Código],Tabla2[Actividades Programables Presupuestables],"",0))</f>
        <v/>
      </c>
      <c r="I633" s="504" t="str">
        <f>IFERROR(VLOOKUP('Formulario PPGR3'!$G633,'Formulario PPGR2'!$H$9:$V$269,15,FALSE),"")</f>
        <v/>
      </c>
      <c r="J633" s="512"/>
      <c r="K633" s="507" t="str">
        <f>IF(Tabla1[[#This Row],[Insumos]]="","",_xlfn.XLOOKUP(Tabla1[[#This Row],[Insumos]],Tabla10[Insumo],Tabla10[InsumoAbrev],"",0))</f>
        <v/>
      </c>
      <c r="L633" s="508"/>
      <c r="M633" s="505" t="str">
        <f>IF(Tabla1[[#This Row],[Descripción]]="","",_xlfn.XLOOKUP(Tabla1[[#This Row],[Descripción]],Tabla10[Descripción],Tabla10[Unidad de Medida],"",0))</f>
        <v/>
      </c>
      <c r="N633" s="295"/>
      <c r="O633" s="506" t="str">
        <f>IF(Tabla1[[#This Row],[Descripción]]="","",_xlfn.XLOOKUP(Tabla1[[#This Row],[Descripción]],Tabla10[Descripción],Tabla10[Precio Unitario],0))</f>
        <v/>
      </c>
      <c r="P633" s="506" t="str">
        <f>IF(Tabla1[[#This Row],[Cantidad de Insumos]]="","",Tabla1[[#This Row],[Precio Unitario]]*Tabla1[[#This Row],[Cantidad de Insumos]])</f>
        <v/>
      </c>
      <c r="Q633" s="506" t="str">
        <f>IF(Tabla1[[#This Row],[Descripción]]="","",_xlfn.XLOOKUP(Tabla1[[#This Row],[Descripción]],Tabla10[Descripción],Tabla10[CODIGO PRESUPUESTARIO],0))</f>
        <v/>
      </c>
      <c r="R633" s="507"/>
    </row>
    <row r="634" spans="2:18" x14ac:dyDescent="0.3">
      <c r="B634" s="190" t="str">
        <f>IF('Formulario PPGR3'!$G634="","",CONCATENATE('Formulario PPGR3'!$C634,".",'Formulario PPGR3'!$D634,".",'Formulario PPGR3'!$E634,".",'Formulario PPGR3'!$F634))</f>
        <v/>
      </c>
      <c r="C634" s="190" t="str">
        <f>IF('Formulario PPGR3'!$G634="","",'Formulario PPGR1'!#REF!)</f>
        <v/>
      </c>
      <c r="D634" s="190" t="str">
        <f>IF('Formulario PPGR3'!$G634="","",'Formulario PPGR1'!#REF!)</f>
        <v/>
      </c>
      <c r="E634" s="190" t="str">
        <f>IF('Formulario PPGR3'!$G634="","",'Formulario PPGR1'!#REF!)</f>
        <v/>
      </c>
      <c r="F634" s="190" t="str">
        <f>IF('Formulario PPGR3'!$G634="","",'Formulario PPGR1'!#REF!)</f>
        <v/>
      </c>
      <c r="G634" s="241"/>
      <c r="H634" s="503" t="str">
        <f>IF(Tabla1[[#This Row],[Código_Actividad]]="","",_xlfn.XLOOKUP(Tabla1[[#This Row],[Código_Actividad]],Tabla2[Código],Tabla2[Actividades Programables Presupuestables],"",0))</f>
        <v/>
      </c>
      <c r="I634" s="504" t="str">
        <f>IFERROR(VLOOKUP('Formulario PPGR3'!$G634,'Formulario PPGR2'!$H$9:$V$269,15,FALSE),"")</f>
        <v/>
      </c>
      <c r="J634" s="513"/>
      <c r="K634" s="507" t="str">
        <f>IF(Tabla1[[#This Row],[Insumos]]="","",_xlfn.XLOOKUP(Tabla1[[#This Row],[Insumos]],Tabla10[Insumo],Tabla10[InsumoAbrev],"",0))</f>
        <v/>
      </c>
      <c r="L634" s="508"/>
      <c r="M634" s="505" t="str">
        <f>IF(Tabla1[[#This Row],[Descripción]]="","",_xlfn.XLOOKUP(Tabla1[[#This Row],[Descripción]],Tabla10[Descripción],Tabla10[Unidad de Medida],"",0))</f>
        <v/>
      </c>
      <c r="N634" s="295"/>
      <c r="O634" s="506" t="str">
        <f>IF(Tabla1[[#This Row],[Descripción]]="","",_xlfn.XLOOKUP(Tabla1[[#This Row],[Descripción]],Tabla10[Descripción],Tabla10[Precio Unitario],0))</f>
        <v/>
      </c>
      <c r="P634" s="506" t="str">
        <f>IF(Tabla1[[#This Row],[Cantidad de Insumos]]="","",Tabla1[[#This Row],[Precio Unitario]]*Tabla1[[#This Row],[Cantidad de Insumos]])</f>
        <v/>
      </c>
      <c r="Q634" s="506" t="str">
        <f>IF(Tabla1[[#This Row],[Descripción]]="","",_xlfn.XLOOKUP(Tabla1[[#This Row],[Descripción]],Tabla10[Descripción],Tabla10[CODIGO PRESUPUESTARIO],0))</f>
        <v/>
      </c>
      <c r="R634" s="507"/>
    </row>
    <row r="635" spans="2:18" x14ac:dyDescent="0.3">
      <c r="B635" s="190" t="str">
        <f>IF('Formulario PPGR3'!$G635="","",CONCATENATE('Formulario PPGR3'!$C635,".",'Formulario PPGR3'!$D635,".",'Formulario PPGR3'!$E635,".",'Formulario PPGR3'!$F635))</f>
        <v/>
      </c>
      <c r="C635" s="190" t="str">
        <f>IF('Formulario PPGR3'!$G635="","",'Formulario PPGR1'!#REF!)</f>
        <v/>
      </c>
      <c r="D635" s="190" t="str">
        <f>IF('Formulario PPGR3'!$G635="","",'Formulario PPGR1'!#REF!)</f>
        <v/>
      </c>
      <c r="E635" s="190" t="str">
        <f>IF('Formulario PPGR3'!$G635="","",'Formulario PPGR1'!#REF!)</f>
        <v/>
      </c>
      <c r="F635" s="190" t="str">
        <f>IF('Formulario PPGR3'!$G635="","",'Formulario PPGR1'!#REF!)</f>
        <v/>
      </c>
      <c r="G635" s="241"/>
      <c r="H635" s="503" t="str">
        <f>IF(Tabla1[[#This Row],[Código_Actividad]]="","",_xlfn.XLOOKUP(Tabla1[[#This Row],[Código_Actividad]],Tabla2[Código],Tabla2[Actividades Programables Presupuestables],"",0))</f>
        <v/>
      </c>
      <c r="I635" s="504" t="str">
        <f>IFERROR(VLOOKUP('Formulario PPGR3'!$G635,'Formulario PPGR2'!$H$9:$V$269,15,FALSE),"")</f>
        <v/>
      </c>
      <c r="J635" s="513"/>
      <c r="K635" s="507" t="str">
        <f>IF(Tabla1[[#This Row],[Insumos]]="","",_xlfn.XLOOKUP(Tabla1[[#This Row],[Insumos]],Tabla10[Insumo],Tabla10[InsumoAbrev],"",0))</f>
        <v/>
      </c>
      <c r="L635" s="508"/>
      <c r="M635" s="505" t="str">
        <f>IF(Tabla1[[#This Row],[Descripción]]="","",_xlfn.XLOOKUP(Tabla1[[#This Row],[Descripción]],Tabla10[Descripción],Tabla10[Unidad de Medida],"",0))</f>
        <v/>
      </c>
      <c r="N635" s="295"/>
      <c r="O635" s="506" t="str">
        <f>IF(Tabla1[[#This Row],[Descripción]]="","",_xlfn.XLOOKUP(Tabla1[[#This Row],[Descripción]],Tabla10[Descripción],Tabla10[Precio Unitario],0))</f>
        <v/>
      </c>
      <c r="P635" s="506" t="str">
        <f>IF(Tabla1[[#This Row],[Cantidad de Insumos]]="","",Tabla1[[#This Row],[Precio Unitario]]*Tabla1[[#This Row],[Cantidad de Insumos]])</f>
        <v/>
      </c>
      <c r="Q635" s="506" t="str">
        <f>IF(Tabla1[[#This Row],[Descripción]]="","",_xlfn.XLOOKUP(Tabla1[[#This Row],[Descripción]],Tabla10[Descripción],Tabla10[CODIGO PRESUPUESTARIO],0))</f>
        <v/>
      </c>
      <c r="R635" s="507"/>
    </row>
    <row r="636" spans="2:18" x14ac:dyDescent="0.3">
      <c r="B636" s="190" t="str">
        <f>IF('Formulario PPGR3'!$G636="","",CONCATENATE('Formulario PPGR3'!$C636,".",'Formulario PPGR3'!$D636,".",'Formulario PPGR3'!$E636,".",'Formulario PPGR3'!$F636))</f>
        <v/>
      </c>
      <c r="C636" s="190" t="str">
        <f>IF('Formulario PPGR3'!$G636="","",'Formulario PPGR1'!#REF!)</f>
        <v/>
      </c>
      <c r="D636" s="190" t="str">
        <f>IF('Formulario PPGR3'!$G636="","",'Formulario PPGR1'!#REF!)</f>
        <v/>
      </c>
      <c r="E636" s="190" t="str">
        <f>IF('Formulario PPGR3'!$G636="","",'Formulario PPGR1'!#REF!)</f>
        <v/>
      </c>
      <c r="F636" s="190" t="str">
        <f>IF('Formulario PPGR3'!$G636="","",'Formulario PPGR1'!#REF!)</f>
        <v/>
      </c>
      <c r="G636" s="241"/>
      <c r="H636" s="503" t="str">
        <f>IF(Tabla1[[#This Row],[Código_Actividad]]="","",_xlfn.XLOOKUP(Tabla1[[#This Row],[Código_Actividad]],Tabla2[Código],Tabla2[Actividades Programables Presupuestables],"",0))</f>
        <v/>
      </c>
      <c r="I636" s="504" t="str">
        <f>IFERROR(VLOOKUP('Formulario PPGR3'!$G636,'Formulario PPGR2'!$H$9:$V$269,15,FALSE),"")</f>
        <v/>
      </c>
      <c r="J636" s="513"/>
      <c r="K636" s="507" t="str">
        <f>IF(Tabla1[[#This Row],[Insumos]]="","",_xlfn.XLOOKUP(Tabla1[[#This Row],[Insumos]],Tabla10[Insumo],Tabla10[InsumoAbrev],"",0))</f>
        <v/>
      </c>
      <c r="L636" s="508"/>
      <c r="M636" s="505" t="str">
        <f>IF(Tabla1[[#This Row],[Descripción]]="","",_xlfn.XLOOKUP(Tabla1[[#This Row],[Descripción]],Tabla10[Descripción],Tabla10[Unidad de Medida],"",0))</f>
        <v/>
      </c>
      <c r="N636" s="295"/>
      <c r="O636" s="506" t="str">
        <f>IF(Tabla1[[#This Row],[Descripción]]="","",_xlfn.XLOOKUP(Tabla1[[#This Row],[Descripción]],Tabla10[Descripción],Tabla10[Precio Unitario],0))</f>
        <v/>
      </c>
      <c r="P636" s="506" t="str">
        <f>IF(Tabla1[[#This Row],[Cantidad de Insumos]]="","",Tabla1[[#This Row],[Precio Unitario]]*Tabla1[[#This Row],[Cantidad de Insumos]])</f>
        <v/>
      </c>
      <c r="Q636" s="506" t="str">
        <f>IF(Tabla1[[#This Row],[Descripción]]="","",_xlfn.XLOOKUP(Tabla1[[#This Row],[Descripción]],Tabla10[Descripción],Tabla10[CODIGO PRESUPUESTARIO],0))</f>
        <v/>
      </c>
      <c r="R636" s="507"/>
    </row>
    <row r="637" spans="2:18" x14ac:dyDescent="0.3">
      <c r="B637" s="190" t="str">
        <f>IF('Formulario PPGR3'!$G637="","",CONCATENATE('Formulario PPGR3'!$C637,".",'Formulario PPGR3'!$D637,".",'Formulario PPGR3'!$E637,".",'Formulario PPGR3'!$F637))</f>
        <v/>
      </c>
      <c r="C637" s="190" t="str">
        <f>IF('Formulario PPGR3'!$G637="","",'Formulario PPGR1'!#REF!)</f>
        <v/>
      </c>
      <c r="D637" s="190" t="str">
        <f>IF('Formulario PPGR3'!$G637="","",'Formulario PPGR1'!#REF!)</f>
        <v/>
      </c>
      <c r="E637" s="190" t="str">
        <f>IF('Formulario PPGR3'!$G637="","",'Formulario PPGR1'!#REF!)</f>
        <v/>
      </c>
      <c r="F637" s="190" t="str">
        <f>IF('Formulario PPGR3'!$G637="","",'Formulario PPGR1'!#REF!)</f>
        <v/>
      </c>
      <c r="G637" s="241"/>
      <c r="H637" s="503" t="str">
        <f>IF(Tabla1[[#This Row],[Código_Actividad]]="","",_xlfn.XLOOKUP(Tabla1[[#This Row],[Código_Actividad]],Tabla2[Código],Tabla2[Actividades Programables Presupuestables],"",0))</f>
        <v/>
      </c>
      <c r="I637" s="504" t="str">
        <f>IFERROR(VLOOKUP('Formulario PPGR3'!$G637,'Formulario PPGR2'!$H$9:$V$269,15,FALSE),"")</f>
        <v/>
      </c>
      <c r="J637" s="513"/>
      <c r="K637" s="507" t="str">
        <f>IF(Tabla1[[#This Row],[Insumos]]="","",_xlfn.XLOOKUP(Tabla1[[#This Row],[Insumos]],Tabla10[Insumo],Tabla10[InsumoAbrev],"",0))</f>
        <v/>
      </c>
      <c r="L637" s="508"/>
      <c r="M637" s="505" t="str">
        <f>IF(Tabla1[[#This Row],[Descripción]]="","",_xlfn.XLOOKUP(Tabla1[[#This Row],[Descripción]],Tabla10[Descripción],Tabla10[Unidad de Medida],"",0))</f>
        <v/>
      </c>
      <c r="N637" s="295"/>
      <c r="O637" s="506" t="str">
        <f>IF(Tabla1[[#This Row],[Descripción]]="","",_xlfn.XLOOKUP(Tabla1[[#This Row],[Descripción]],Tabla10[Descripción],Tabla10[Precio Unitario],0))</f>
        <v/>
      </c>
      <c r="P637" s="506" t="str">
        <f>IF(Tabla1[[#This Row],[Cantidad de Insumos]]="","",Tabla1[[#This Row],[Precio Unitario]]*Tabla1[[#This Row],[Cantidad de Insumos]])</f>
        <v/>
      </c>
      <c r="Q637" s="506" t="str">
        <f>IF(Tabla1[[#This Row],[Descripción]]="","",_xlfn.XLOOKUP(Tabla1[[#This Row],[Descripción]],Tabla10[Descripción],Tabla10[CODIGO PRESUPUESTARIO],0))</f>
        <v/>
      </c>
      <c r="R637" s="507"/>
    </row>
    <row r="638" spans="2:18" x14ac:dyDescent="0.3">
      <c r="B638" s="190" t="str">
        <f>IF('Formulario PPGR3'!$G638="","",CONCATENATE('Formulario PPGR3'!$C638,".",'Formulario PPGR3'!$D638,".",'Formulario PPGR3'!$E638,".",'Formulario PPGR3'!$F638))</f>
        <v/>
      </c>
      <c r="C638" s="190" t="str">
        <f>IF('Formulario PPGR3'!$G638="","",'Formulario PPGR1'!#REF!)</f>
        <v/>
      </c>
      <c r="D638" s="190" t="str">
        <f>IF('Formulario PPGR3'!$G638="","",'Formulario PPGR1'!#REF!)</f>
        <v/>
      </c>
      <c r="E638" s="190" t="str">
        <f>IF('Formulario PPGR3'!$G638="","",'Formulario PPGR1'!#REF!)</f>
        <v/>
      </c>
      <c r="F638" s="190" t="str">
        <f>IF('Formulario PPGR3'!$G638="","",'Formulario PPGR1'!#REF!)</f>
        <v/>
      </c>
      <c r="G638" s="241"/>
      <c r="H638" s="503" t="str">
        <f>IF(Tabla1[[#This Row],[Código_Actividad]]="","",_xlfn.XLOOKUP(Tabla1[[#This Row],[Código_Actividad]],Tabla2[Código],Tabla2[Actividades Programables Presupuestables],"",0))</f>
        <v/>
      </c>
      <c r="I638" s="504" t="str">
        <f>IFERROR(VLOOKUP('Formulario PPGR3'!$G638,'Formulario PPGR2'!$H$9:$V$269,15,FALSE),"")</f>
        <v/>
      </c>
      <c r="J638" s="512"/>
      <c r="K638" s="507" t="str">
        <f>IF(Tabla1[[#This Row],[Insumos]]="","",_xlfn.XLOOKUP(Tabla1[[#This Row],[Insumos]],Tabla10[Insumo],Tabla10[InsumoAbrev],"",0))</f>
        <v/>
      </c>
      <c r="L638" s="508"/>
      <c r="M638" s="505" t="str">
        <f>IF(Tabla1[[#This Row],[Descripción]]="","",_xlfn.XLOOKUP(Tabla1[[#This Row],[Descripción]],Tabla10[Descripción],Tabla10[Unidad de Medida],"",0))</f>
        <v/>
      </c>
      <c r="N638" s="295"/>
      <c r="O638" s="506" t="str">
        <f>IF(Tabla1[[#This Row],[Descripción]]="","",_xlfn.XLOOKUP(Tabla1[[#This Row],[Descripción]],Tabla10[Descripción],Tabla10[Precio Unitario],0))</f>
        <v/>
      </c>
      <c r="P638" s="506" t="str">
        <f>IF(Tabla1[[#This Row],[Cantidad de Insumos]]="","",Tabla1[[#This Row],[Precio Unitario]]*Tabla1[[#This Row],[Cantidad de Insumos]])</f>
        <v/>
      </c>
      <c r="Q638" s="506" t="str">
        <f>IF(Tabla1[[#This Row],[Descripción]]="","",_xlfn.XLOOKUP(Tabla1[[#This Row],[Descripción]],Tabla10[Descripción],Tabla10[CODIGO PRESUPUESTARIO],0))</f>
        <v/>
      </c>
      <c r="R638" s="507"/>
    </row>
    <row r="639" spans="2:18" x14ac:dyDescent="0.3">
      <c r="B639" s="190" t="str">
        <f>IF('Formulario PPGR3'!$G639="","",CONCATENATE('Formulario PPGR3'!$C639,".",'Formulario PPGR3'!$D639,".",'Formulario PPGR3'!$E639,".",'Formulario PPGR3'!$F639))</f>
        <v/>
      </c>
      <c r="C639" s="190" t="str">
        <f>IF('Formulario PPGR3'!$G639="","",'Formulario PPGR1'!#REF!)</f>
        <v/>
      </c>
      <c r="D639" s="190" t="str">
        <f>IF('Formulario PPGR3'!$G639="","",'Formulario PPGR1'!#REF!)</f>
        <v/>
      </c>
      <c r="E639" s="190" t="str">
        <f>IF('Formulario PPGR3'!$G639="","",'Formulario PPGR1'!#REF!)</f>
        <v/>
      </c>
      <c r="F639" s="190" t="str">
        <f>IF('Formulario PPGR3'!$G639="","",'Formulario PPGR1'!#REF!)</f>
        <v/>
      </c>
      <c r="G639" s="241"/>
      <c r="H639" s="503" t="str">
        <f>IF(Tabla1[[#This Row],[Código_Actividad]]="","",_xlfn.XLOOKUP(Tabla1[[#This Row],[Código_Actividad]],Tabla2[Código],Tabla2[Actividades Programables Presupuestables],"",0))</f>
        <v/>
      </c>
      <c r="I639" s="504" t="str">
        <f>IFERROR(VLOOKUP('Formulario PPGR3'!$G639,'Formulario PPGR2'!$H$9:$V$269,15,FALSE),"")</f>
        <v/>
      </c>
      <c r="J639" s="512"/>
      <c r="K639" s="507" t="str">
        <f>IF(Tabla1[[#This Row],[Insumos]]="","",_xlfn.XLOOKUP(Tabla1[[#This Row],[Insumos]],Tabla10[Insumo],Tabla10[InsumoAbrev],"",0))</f>
        <v/>
      </c>
      <c r="L639" s="508"/>
      <c r="M639" s="505" t="str">
        <f>IF(Tabla1[[#This Row],[Descripción]]="","",_xlfn.XLOOKUP(Tabla1[[#This Row],[Descripción]],Tabla10[Descripción],Tabla10[Unidad de Medida],"",0))</f>
        <v/>
      </c>
      <c r="N639" s="295"/>
      <c r="O639" s="506" t="str">
        <f>IF(Tabla1[[#This Row],[Descripción]]="","",_xlfn.XLOOKUP(Tabla1[[#This Row],[Descripción]],Tabla10[Descripción],Tabla10[Precio Unitario],0))</f>
        <v/>
      </c>
      <c r="P639" s="506" t="str">
        <f>IF(Tabla1[[#This Row],[Cantidad de Insumos]]="","",Tabla1[[#This Row],[Precio Unitario]]*Tabla1[[#This Row],[Cantidad de Insumos]])</f>
        <v/>
      </c>
      <c r="Q639" s="506" t="str">
        <f>IF(Tabla1[[#This Row],[Descripción]]="","",_xlfn.XLOOKUP(Tabla1[[#This Row],[Descripción]],Tabla10[Descripción],Tabla10[CODIGO PRESUPUESTARIO],0))</f>
        <v/>
      </c>
      <c r="R639" s="507"/>
    </row>
    <row r="640" spans="2:18" x14ac:dyDescent="0.3">
      <c r="B640" s="190" t="str">
        <f>IF('Formulario PPGR3'!$G640="","",CONCATENATE('Formulario PPGR3'!$C640,".",'Formulario PPGR3'!$D640,".",'Formulario PPGR3'!$E640,".",'Formulario PPGR3'!$F640))</f>
        <v/>
      </c>
      <c r="C640" s="190" t="str">
        <f>IF('Formulario PPGR3'!$G640="","",'Formulario PPGR1'!#REF!)</f>
        <v/>
      </c>
      <c r="D640" s="190" t="str">
        <f>IF('Formulario PPGR3'!$G640="","",'Formulario PPGR1'!#REF!)</f>
        <v/>
      </c>
      <c r="E640" s="190" t="str">
        <f>IF('Formulario PPGR3'!$G640="","",'Formulario PPGR1'!#REF!)</f>
        <v/>
      </c>
      <c r="F640" s="190" t="str">
        <f>IF('Formulario PPGR3'!$G640="","",'Formulario PPGR1'!#REF!)</f>
        <v/>
      </c>
      <c r="G640" s="241"/>
      <c r="H640" s="503" t="str">
        <f>IF(Tabla1[[#This Row],[Código_Actividad]]="","",_xlfn.XLOOKUP(Tabla1[[#This Row],[Código_Actividad]],Tabla2[Código],Tabla2[Actividades Programables Presupuestables],"",0))</f>
        <v/>
      </c>
      <c r="I640" s="504" t="str">
        <f>IFERROR(VLOOKUP('Formulario PPGR3'!$G640,'Formulario PPGR2'!$H$9:$V$269,15,FALSE),"")</f>
        <v/>
      </c>
      <c r="J640" s="513"/>
      <c r="K640" s="507" t="str">
        <f>IF(Tabla1[[#This Row],[Insumos]]="","",_xlfn.XLOOKUP(Tabla1[[#This Row],[Insumos]],Tabla10[Insumo],Tabla10[InsumoAbrev],"",0))</f>
        <v/>
      </c>
      <c r="L640" s="508"/>
      <c r="M640" s="505" t="str">
        <f>IF(Tabla1[[#This Row],[Descripción]]="","",_xlfn.XLOOKUP(Tabla1[[#This Row],[Descripción]],Tabla10[Descripción],Tabla10[Unidad de Medida],"",0))</f>
        <v/>
      </c>
      <c r="N640" s="295"/>
      <c r="O640" s="506" t="str">
        <f>IF(Tabla1[[#This Row],[Descripción]]="","",_xlfn.XLOOKUP(Tabla1[[#This Row],[Descripción]],Tabla10[Descripción],Tabla10[Precio Unitario],0))</f>
        <v/>
      </c>
      <c r="P640" s="506" t="str">
        <f>IF(Tabla1[[#This Row],[Cantidad de Insumos]]="","",Tabla1[[#This Row],[Precio Unitario]]*Tabla1[[#This Row],[Cantidad de Insumos]])</f>
        <v/>
      </c>
      <c r="Q640" s="506" t="str">
        <f>IF(Tabla1[[#This Row],[Descripción]]="","",_xlfn.XLOOKUP(Tabla1[[#This Row],[Descripción]],Tabla10[Descripción],Tabla10[CODIGO PRESUPUESTARIO],0))</f>
        <v/>
      </c>
      <c r="R640" s="507"/>
    </row>
    <row r="641" spans="2:18" x14ac:dyDescent="0.3">
      <c r="B641" s="190" t="str">
        <f>IF('Formulario PPGR3'!$G641="","",CONCATENATE('Formulario PPGR3'!$C641,".",'Formulario PPGR3'!$D641,".",'Formulario PPGR3'!$E641,".",'Formulario PPGR3'!$F641))</f>
        <v/>
      </c>
      <c r="C641" s="190" t="str">
        <f>IF('Formulario PPGR3'!$G641="","",'Formulario PPGR1'!#REF!)</f>
        <v/>
      </c>
      <c r="D641" s="190" t="str">
        <f>IF('Formulario PPGR3'!$G641="","",'Formulario PPGR1'!#REF!)</f>
        <v/>
      </c>
      <c r="E641" s="190" t="str">
        <f>IF('Formulario PPGR3'!$G641="","",'Formulario PPGR1'!#REF!)</f>
        <v/>
      </c>
      <c r="F641" s="190" t="str">
        <f>IF('Formulario PPGR3'!$G641="","",'Formulario PPGR1'!#REF!)</f>
        <v/>
      </c>
      <c r="G641" s="241"/>
      <c r="H641" s="503" t="str">
        <f>IF(Tabla1[[#This Row],[Código_Actividad]]="","",_xlfn.XLOOKUP(Tabla1[[#This Row],[Código_Actividad]],Tabla2[Código],Tabla2[Actividades Programables Presupuestables],"",0))</f>
        <v/>
      </c>
      <c r="I641" s="504" t="str">
        <f>IFERROR(VLOOKUP('Formulario PPGR3'!$G641,'Formulario PPGR2'!$H$9:$V$269,15,FALSE),"")</f>
        <v/>
      </c>
      <c r="J641" s="513"/>
      <c r="K641" s="507" t="str">
        <f>IF(Tabla1[[#This Row],[Insumos]]="","",_xlfn.XLOOKUP(Tabla1[[#This Row],[Insumos]],Tabla10[Insumo],Tabla10[InsumoAbrev],"",0))</f>
        <v/>
      </c>
      <c r="L641" s="508"/>
      <c r="M641" s="505" t="str">
        <f>IF(Tabla1[[#This Row],[Descripción]]="","",_xlfn.XLOOKUP(Tabla1[[#This Row],[Descripción]],Tabla10[Descripción],Tabla10[Unidad de Medida],"",0))</f>
        <v/>
      </c>
      <c r="N641" s="295"/>
      <c r="O641" s="506" t="str">
        <f>IF(Tabla1[[#This Row],[Descripción]]="","",_xlfn.XLOOKUP(Tabla1[[#This Row],[Descripción]],Tabla10[Descripción],Tabla10[Precio Unitario],0))</f>
        <v/>
      </c>
      <c r="P641" s="506" t="str">
        <f>IF(Tabla1[[#This Row],[Cantidad de Insumos]]="","",Tabla1[[#This Row],[Precio Unitario]]*Tabla1[[#This Row],[Cantidad de Insumos]])</f>
        <v/>
      </c>
      <c r="Q641" s="506" t="str">
        <f>IF(Tabla1[[#This Row],[Descripción]]="","",_xlfn.XLOOKUP(Tabla1[[#This Row],[Descripción]],Tabla10[Descripción],Tabla10[CODIGO PRESUPUESTARIO],0))</f>
        <v/>
      </c>
      <c r="R641" s="507"/>
    </row>
    <row r="642" spans="2:18" x14ac:dyDescent="0.3">
      <c r="B642" s="190" t="str">
        <f>IF('Formulario PPGR3'!$G642="","",CONCATENATE('Formulario PPGR3'!$C642,".",'Formulario PPGR3'!$D642,".",'Formulario PPGR3'!$E642,".",'Formulario PPGR3'!$F642))</f>
        <v/>
      </c>
      <c r="C642" s="190" t="str">
        <f>IF('Formulario PPGR3'!$G642="","",'Formulario PPGR1'!#REF!)</f>
        <v/>
      </c>
      <c r="D642" s="190" t="str">
        <f>IF('Formulario PPGR3'!$G642="","",'Formulario PPGR1'!#REF!)</f>
        <v/>
      </c>
      <c r="E642" s="190" t="str">
        <f>IF('Formulario PPGR3'!$G642="","",'Formulario PPGR1'!#REF!)</f>
        <v/>
      </c>
      <c r="F642" s="190" t="str">
        <f>IF('Formulario PPGR3'!$G642="","",'Formulario PPGR1'!#REF!)</f>
        <v/>
      </c>
      <c r="G642" s="241"/>
      <c r="H642" s="503" t="str">
        <f>IF(Tabla1[[#This Row],[Código_Actividad]]="","",_xlfn.XLOOKUP(Tabla1[[#This Row],[Código_Actividad]],Tabla2[Código],Tabla2[Actividades Programables Presupuestables],"",0))</f>
        <v/>
      </c>
      <c r="I642" s="504" t="str">
        <f>IFERROR(VLOOKUP('Formulario PPGR3'!$G642,'Formulario PPGR2'!$H$9:$V$269,15,FALSE),"")</f>
        <v/>
      </c>
      <c r="J642" s="513"/>
      <c r="K642" s="507" t="str">
        <f>IF(Tabla1[[#This Row],[Insumos]]="","",_xlfn.XLOOKUP(Tabla1[[#This Row],[Insumos]],Tabla10[Insumo],Tabla10[InsumoAbrev],"",0))</f>
        <v/>
      </c>
      <c r="L642" s="508"/>
      <c r="M642" s="505" t="str">
        <f>IF(Tabla1[[#This Row],[Descripción]]="","",_xlfn.XLOOKUP(Tabla1[[#This Row],[Descripción]],Tabla10[Descripción],Tabla10[Unidad de Medida],"",0))</f>
        <v/>
      </c>
      <c r="N642" s="295"/>
      <c r="O642" s="506" t="str">
        <f>IF(Tabla1[[#This Row],[Descripción]]="","",_xlfn.XLOOKUP(Tabla1[[#This Row],[Descripción]],Tabla10[Descripción],Tabla10[Precio Unitario],0))</f>
        <v/>
      </c>
      <c r="P642" s="506" t="str">
        <f>IF(Tabla1[[#This Row],[Cantidad de Insumos]]="","",Tabla1[[#This Row],[Precio Unitario]]*Tabla1[[#This Row],[Cantidad de Insumos]])</f>
        <v/>
      </c>
      <c r="Q642" s="506" t="str">
        <f>IF(Tabla1[[#This Row],[Descripción]]="","",_xlfn.XLOOKUP(Tabla1[[#This Row],[Descripción]],Tabla10[Descripción],Tabla10[CODIGO PRESUPUESTARIO],0))</f>
        <v/>
      </c>
      <c r="R642" s="507"/>
    </row>
    <row r="643" spans="2:18" x14ac:dyDescent="0.3">
      <c r="B643" s="190" t="str">
        <f>IF('Formulario PPGR3'!$G643="","",CONCATENATE('Formulario PPGR3'!$C643,".",'Formulario PPGR3'!$D643,".",'Formulario PPGR3'!$E643,".",'Formulario PPGR3'!$F643))</f>
        <v/>
      </c>
      <c r="C643" s="190" t="str">
        <f>IF('Formulario PPGR3'!$G643="","",'Formulario PPGR1'!#REF!)</f>
        <v/>
      </c>
      <c r="D643" s="190" t="str">
        <f>IF('Formulario PPGR3'!$G643="","",'Formulario PPGR1'!#REF!)</f>
        <v/>
      </c>
      <c r="E643" s="190" t="str">
        <f>IF('Formulario PPGR3'!$G643="","",'Formulario PPGR1'!#REF!)</f>
        <v/>
      </c>
      <c r="F643" s="190" t="str">
        <f>IF('Formulario PPGR3'!$G643="","",'Formulario PPGR1'!#REF!)</f>
        <v/>
      </c>
      <c r="G643" s="241"/>
      <c r="H643" s="503" t="str">
        <f>IF(Tabla1[[#This Row],[Código_Actividad]]="","",_xlfn.XLOOKUP(Tabla1[[#This Row],[Código_Actividad]],Tabla2[Código],Tabla2[Actividades Programables Presupuestables],"",0))</f>
        <v/>
      </c>
      <c r="I643" s="504" t="str">
        <f>IFERROR(VLOOKUP('Formulario PPGR3'!$G643,'Formulario PPGR2'!$H$9:$V$269,15,FALSE),"")</f>
        <v/>
      </c>
      <c r="J643" s="513"/>
      <c r="K643" s="507" t="str">
        <f>IF(Tabla1[[#This Row],[Insumos]]="","",_xlfn.XLOOKUP(Tabla1[[#This Row],[Insumos]],Tabla10[Insumo],Tabla10[InsumoAbrev],"",0))</f>
        <v/>
      </c>
      <c r="L643" s="508"/>
      <c r="M643" s="505" t="str">
        <f>IF(Tabla1[[#This Row],[Descripción]]="","",_xlfn.XLOOKUP(Tabla1[[#This Row],[Descripción]],Tabla10[Descripción],Tabla10[Unidad de Medida],"",0))</f>
        <v/>
      </c>
      <c r="N643" s="295"/>
      <c r="O643" s="506" t="str">
        <f>IF(Tabla1[[#This Row],[Descripción]]="","",_xlfn.XLOOKUP(Tabla1[[#This Row],[Descripción]],Tabla10[Descripción],Tabla10[Precio Unitario],0))</f>
        <v/>
      </c>
      <c r="P643" s="506" t="str">
        <f>IF(Tabla1[[#This Row],[Cantidad de Insumos]]="","",Tabla1[[#This Row],[Precio Unitario]]*Tabla1[[#This Row],[Cantidad de Insumos]])</f>
        <v/>
      </c>
      <c r="Q643" s="506" t="str">
        <f>IF(Tabla1[[#This Row],[Descripción]]="","",_xlfn.XLOOKUP(Tabla1[[#This Row],[Descripción]],Tabla10[Descripción],Tabla10[CODIGO PRESUPUESTARIO],0))</f>
        <v/>
      </c>
      <c r="R643" s="507"/>
    </row>
    <row r="644" spans="2:18" x14ac:dyDescent="0.3">
      <c r="B644" s="190" t="str">
        <f>IF('Formulario PPGR3'!$G644="","",CONCATENATE('Formulario PPGR3'!$C644,".",'Formulario PPGR3'!$D644,".",'Formulario PPGR3'!$E644,".",'Formulario PPGR3'!$F644))</f>
        <v/>
      </c>
      <c r="C644" s="190" t="str">
        <f>IF('Formulario PPGR3'!$G644="","",'Formulario PPGR1'!#REF!)</f>
        <v/>
      </c>
      <c r="D644" s="190" t="str">
        <f>IF('Formulario PPGR3'!$G644="","",'Formulario PPGR1'!#REF!)</f>
        <v/>
      </c>
      <c r="E644" s="190" t="str">
        <f>IF('Formulario PPGR3'!$G644="","",'Formulario PPGR1'!#REF!)</f>
        <v/>
      </c>
      <c r="F644" s="190" t="str">
        <f>IF('Formulario PPGR3'!$G644="","",'Formulario PPGR1'!#REF!)</f>
        <v/>
      </c>
      <c r="G644" s="241"/>
      <c r="H644" s="503" t="str">
        <f>IF(Tabla1[[#This Row],[Código_Actividad]]="","",_xlfn.XLOOKUP(Tabla1[[#This Row],[Código_Actividad]],Tabla2[Código],Tabla2[Actividades Programables Presupuestables],"",0))</f>
        <v/>
      </c>
      <c r="I644" s="504" t="str">
        <f>IFERROR(VLOOKUP('Formulario PPGR3'!$G644,'Formulario PPGR2'!$H$9:$V$269,15,FALSE),"")</f>
        <v/>
      </c>
      <c r="J644" s="512"/>
      <c r="K644" s="507" t="str">
        <f>IF(Tabla1[[#This Row],[Insumos]]="","",_xlfn.XLOOKUP(Tabla1[[#This Row],[Insumos]],Tabla10[Insumo],Tabla10[InsumoAbrev],"",0))</f>
        <v/>
      </c>
      <c r="L644" s="508"/>
      <c r="M644" s="505" t="str">
        <f>IF(Tabla1[[#This Row],[Descripción]]="","",_xlfn.XLOOKUP(Tabla1[[#This Row],[Descripción]],Tabla10[Descripción],Tabla10[Unidad de Medida],"",0))</f>
        <v/>
      </c>
      <c r="N644" s="295"/>
      <c r="O644" s="506" t="str">
        <f>IF(Tabla1[[#This Row],[Descripción]]="","",_xlfn.XLOOKUP(Tabla1[[#This Row],[Descripción]],Tabla10[Descripción],Tabla10[Precio Unitario],0))</f>
        <v/>
      </c>
      <c r="P644" s="506" t="str">
        <f>IF(Tabla1[[#This Row],[Cantidad de Insumos]]="","",Tabla1[[#This Row],[Precio Unitario]]*Tabla1[[#This Row],[Cantidad de Insumos]])</f>
        <v/>
      </c>
      <c r="Q644" s="506" t="str">
        <f>IF(Tabla1[[#This Row],[Descripción]]="","",_xlfn.XLOOKUP(Tabla1[[#This Row],[Descripción]],Tabla10[Descripción],Tabla10[CODIGO PRESUPUESTARIO],0))</f>
        <v/>
      </c>
      <c r="R644" s="507"/>
    </row>
    <row r="645" spans="2:18" x14ac:dyDescent="0.3">
      <c r="B645" s="190" t="str">
        <f>IF('Formulario PPGR3'!$G645="","",CONCATENATE('Formulario PPGR3'!$C645,".",'Formulario PPGR3'!$D645,".",'Formulario PPGR3'!$E645,".",'Formulario PPGR3'!$F645))</f>
        <v/>
      </c>
      <c r="C645" s="190" t="str">
        <f>IF('Formulario PPGR3'!$G645="","",'Formulario PPGR1'!#REF!)</f>
        <v/>
      </c>
      <c r="D645" s="190" t="str">
        <f>IF('Formulario PPGR3'!$G645="","",'Formulario PPGR1'!#REF!)</f>
        <v/>
      </c>
      <c r="E645" s="190" t="str">
        <f>IF('Formulario PPGR3'!$G645="","",'Formulario PPGR1'!#REF!)</f>
        <v/>
      </c>
      <c r="F645" s="190" t="str">
        <f>IF('Formulario PPGR3'!$G645="","",'Formulario PPGR1'!#REF!)</f>
        <v/>
      </c>
      <c r="G645" s="241"/>
      <c r="H645" s="503" t="str">
        <f>IF(Tabla1[[#This Row],[Código_Actividad]]="","",_xlfn.XLOOKUP(Tabla1[[#This Row],[Código_Actividad]],Tabla2[Código],Tabla2[Actividades Programables Presupuestables],"",0))</f>
        <v/>
      </c>
      <c r="I645" s="504" t="str">
        <f>IFERROR(VLOOKUP('Formulario PPGR3'!$G645,'Formulario PPGR2'!$H$9:$V$269,15,FALSE),"")</f>
        <v/>
      </c>
      <c r="J645" s="512"/>
      <c r="K645" s="507" t="str">
        <f>IF(Tabla1[[#This Row],[Insumos]]="","",_xlfn.XLOOKUP(Tabla1[[#This Row],[Insumos]],Tabla10[Insumo],Tabla10[InsumoAbrev],"",0))</f>
        <v/>
      </c>
      <c r="L645" s="508"/>
      <c r="M645" s="505" t="str">
        <f>IF(Tabla1[[#This Row],[Descripción]]="","",_xlfn.XLOOKUP(Tabla1[[#This Row],[Descripción]],Tabla10[Descripción],Tabla10[Unidad de Medida],"",0))</f>
        <v/>
      </c>
      <c r="N645" s="295"/>
      <c r="O645" s="506" t="str">
        <f>IF(Tabla1[[#This Row],[Descripción]]="","",_xlfn.XLOOKUP(Tabla1[[#This Row],[Descripción]],Tabla10[Descripción],Tabla10[Precio Unitario],0))</f>
        <v/>
      </c>
      <c r="P645" s="506" t="str">
        <f>IF(Tabla1[[#This Row],[Cantidad de Insumos]]="","",Tabla1[[#This Row],[Precio Unitario]]*Tabla1[[#This Row],[Cantidad de Insumos]])</f>
        <v/>
      </c>
      <c r="Q645" s="506" t="str">
        <f>IF(Tabla1[[#This Row],[Descripción]]="","",_xlfn.XLOOKUP(Tabla1[[#This Row],[Descripción]],Tabla10[Descripción],Tabla10[CODIGO PRESUPUESTARIO],0))</f>
        <v/>
      </c>
      <c r="R645" s="507"/>
    </row>
    <row r="646" spans="2:18" x14ac:dyDescent="0.3">
      <c r="B646" s="190" t="str">
        <f>IF('Formulario PPGR3'!$G646="","",CONCATENATE('Formulario PPGR3'!$C646,".",'Formulario PPGR3'!$D646,".",'Formulario PPGR3'!$E646,".",'Formulario PPGR3'!$F646))</f>
        <v/>
      </c>
      <c r="C646" s="190" t="str">
        <f>IF('Formulario PPGR3'!$G646="","",'Formulario PPGR1'!#REF!)</f>
        <v/>
      </c>
      <c r="D646" s="190" t="str">
        <f>IF('Formulario PPGR3'!$G646="","",'Formulario PPGR1'!#REF!)</f>
        <v/>
      </c>
      <c r="E646" s="190" t="str">
        <f>IF('Formulario PPGR3'!$G646="","",'Formulario PPGR1'!#REF!)</f>
        <v/>
      </c>
      <c r="F646" s="190" t="str">
        <f>IF('Formulario PPGR3'!$G646="","",'Formulario PPGR1'!#REF!)</f>
        <v/>
      </c>
      <c r="G646" s="241"/>
      <c r="H646" s="503" t="str">
        <f>IF(Tabla1[[#This Row],[Código_Actividad]]="","",_xlfn.XLOOKUP(Tabla1[[#This Row],[Código_Actividad]],Tabla2[Código],Tabla2[Actividades Programables Presupuestables],"",0))</f>
        <v/>
      </c>
      <c r="I646" s="504" t="str">
        <f>IFERROR(VLOOKUP('Formulario PPGR3'!$G646,'Formulario PPGR2'!$H$9:$V$269,15,FALSE),"")</f>
        <v/>
      </c>
      <c r="J646" s="513"/>
      <c r="K646" s="507" t="str">
        <f>IF(Tabla1[[#This Row],[Insumos]]="","",_xlfn.XLOOKUP(Tabla1[[#This Row],[Insumos]],Tabla10[Insumo],Tabla10[InsumoAbrev],"",0))</f>
        <v/>
      </c>
      <c r="L646" s="508"/>
      <c r="M646" s="505" t="str">
        <f>IF(Tabla1[[#This Row],[Descripción]]="","",_xlfn.XLOOKUP(Tabla1[[#This Row],[Descripción]],Tabla10[Descripción],Tabla10[Unidad de Medida],"",0))</f>
        <v/>
      </c>
      <c r="N646" s="295"/>
      <c r="O646" s="506" t="str">
        <f>IF(Tabla1[[#This Row],[Descripción]]="","",_xlfn.XLOOKUP(Tabla1[[#This Row],[Descripción]],Tabla10[Descripción],Tabla10[Precio Unitario],0))</f>
        <v/>
      </c>
      <c r="P646" s="506" t="str">
        <f>IF(Tabla1[[#This Row],[Cantidad de Insumos]]="","",Tabla1[[#This Row],[Precio Unitario]]*Tabla1[[#This Row],[Cantidad de Insumos]])</f>
        <v/>
      </c>
      <c r="Q646" s="506" t="str">
        <f>IF(Tabla1[[#This Row],[Descripción]]="","",_xlfn.XLOOKUP(Tabla1[[#This Row],[Descripción]],Tabla10[Descripción],Tabla10[CODIGO PRESUPUESTARIO],0))</f>
        <v/>
      </c>
      <c r="R646" s="507"/>
    </row>
    <row r="647" spans="2:18" x14ac:dyDescent="0.3">
      <c r="B647" s="190" t="str">
        <f>IF('Formulario PPGR3'!$G647="","",CONCATENATE('Formulario PPGR3'!$C647,".",'Formulario PPGR3'!$D647,".",'Formulario PPGR3'!$E647,".",'Formulario PPGR3'!$F647))</f>
        <v/>
      </c>
      <c r="C647" s="190" t="str">
        <f>IF('Formulario PPGR3'!$G647="","",'Formulario PPGR1'!#REF!)</f>
        <v/>
      </c>
      <c r="D647" s="190" t="str">
        <f>IF('Formulario PPGR3'!$G647="","",'Formulario PPGR1'!#REF!)</f>
        <v/>
      </c>
      <c r="E647" s="190" t="str">
        <f>IF('Formulario PPGR3'!$G647="","",'Formulario PPGR1'!#REF!)</f>
        <v/>
      </c>
      <c r="F647" s="190" t="str">
        <f>IF('Formulario PPGR3'!$G647="","",'Formulario PPGR1'!#REF!)</f>
        <v/>
      </c>
      <c r="G647" s="241"/>
      <c r="H647" s="503" t="str">
        <f>IF(Tabla1[[#This Row],[Código_Actividad]]="","",_xlfn.XLOOKUP(Tabla1[[#This Row],[Código_Actividad]],Tabla2[Código],Tabla2[Actividades Programables Presupuestables],"",0))</f>
        <v/>
      </c>
      <c r="I647" s="504" t="str">
        <f>IFERROR(VLOOKUP('Formulario PPGR3'!$G647,'Formulario PPGR2'!$H$9:$V$269,15,FALSE),"")</f>
        <v/>
      </c>
      <c r="J647" s="513"/>
      <c r="K647" s="507" t="str">
        <f>IF(Tabla1[[#This Row],[Insumos]]="","",_xlfn.XLOOKUP(Tabla1[[#This Row],[Insumos]],Tabla10[Insumo],Tabla10[InsumoAbrev],"",0))</f>
        <v/>
      </c>
      <c r="L647" s="508"/>
      <c r="M647" s="505" t="str">
        <f>IF(Tabla1[[#This Row],[Descripción]]="","",_xlfn.XLOOKUP(Tabla1[[#This Row],[Descripción]],Tabla10[Descripción],Tabla10[Unidad de Medida],"",0))</f>
        <v/>
      </c>
      <c r="N647" s="295"/>
      <c r="O647" s="506" t="str">
        <f>IF(Tabla1[[#This Row],[Descripción]]="","",_xlfn.XLOOKUP(Tabla1[[#This Row],[Descripción]],Tabla10[Descripción],Tabla10[Precio Unitario],0))</f>
        <v/>
      </c>
      <c r="P647" s="506" t="str">
        <f>IF(Tabla1[[#This Row],[Cantidad de Insumos]]="","",Tabla1[[#This Row],[Precio Unitario]]*Tabla1[[#This Row],[Cantidad de Insumos]])</f>
        <v/>
      </c>
      <c r="Q647" s="506" t="str">
        <f>IF(Tabla1[[#This Row],[Descripción]]="","",_xlfn.XLOOKUP(Tabla1[[#This Row],[Descripción]],Tabla10[Descripción],Tabla10[CODIGO PRESUPUESTARIO],0))</f>
        <v/>
      </c>
      <c r="R647" s="507"/>
    </row>
    <row r="648" spans="2:18" x14ac:dyDescent="0.3">
      <c r="B648" s="190" t="str">
        <f>IF('Formulario PPGR3'!$G648="","",CONCATENATE('Formulario PPGR3'!$C648,".",'Formulario PPGR3'!$D648,".",'Formulario PPGR3'!$E648,".",'Formulario PPGR3'!$F648))</f>
        <v/>
      </c>
      <c r="C648" s="190" t="str">
        <f>IF('Formulario PPGR3'!$G648="","",'Formulario PPGR1'!#REF!)</f>
        <v/>
      </c>
      <c r="D648" s="190" t="str">
        <f>IF('Formulario PPGR3'!$G648="","",'Formulario PPGR1'!#REF!)</f>
        <v/>
      </c>
      <c r="E648" s="190" t="str">
        <f>IF('Formulario PPGR3'!$G648="","",'Formulario PPGR1'!#REF!)</f>
        <v/>
      </c>
      <c r="F648" s="190" t="str">
        <f>IF('Formulario PPGR3'!$G648="","",'Formulario PPGR1'!#REF!)</f>
        <v/>
      </c>
      <c r="G648" s="241"/>
      <c r="H648" s="503" t="str">
        <f>IF(Tabla1[[#This Row],[Código_Actividad]]="","",_xlfn.XLOOKUP(Tabla1[[#This Row],[Código_Actividad]],Tabla2[Código],Tabla2[Actividades Programables Presupuestables],"",0))</f>
        <v/>
      </c>
      <c r="I648" s="504" t="str">
        <f>IFERROR(VLOOKUP('Formulario PPGR3'!$G648,'Formulario PPGR2'!$H$9:$V$269,15,FALSE),"")</f>
        <v/>
      </c>
      <c r="J648" s="513"/>
      <c r="K648" s="507" t="str">
        <f>IF(Tabla1[[#This Row],[Insumos]]="","",_xlfn.XLOOKUP(Tabla1[[#This Row],[Insumos]],Tabla10[Insumo],Tabla10[InsumoAbrev],"",0))</f>
        <v/>
      </c>
      <c r="L648" s="508"/>
      <c r="M648" s="505" t="str">
        <f>IF(Tabla1[[#This Row],[Descripción]]="","",_xlfn.XLOOKUP(Tabla1[[#This Row],[Descripción]],Tabla10[Descripción],Tabla10[Unidad de Medida],"",0))</f>
        <v/>
      </c>
      <c r="N648" s="295"/>
      <c r="O648" s="506" t="str">
        <f>IF(Tabla1[[#This Row],[Descripción]]="","",_xlfn.XLOOKUP(Tabla1[[#This Row],[Descripción]],Tabla10[Descripción],Tabla10[Precio Unitario],0))</f>
        <v/>
      </c>
      <c r="P648" s="506" t="str">
        <f>IF(Tabla1[[#This Row],[Cantidad de Insumos]]="","",Tabla1[[#This Row],[Precio Unitario]]*Tabla1[[#This Row],[Cantidad de Insumos]])</f>
        <v/>
      </c>
      <c r="Q648" s="506" t="str">
        <f>IF(Tabla1[[#This Row],[Descripción]]="","",_xlfn.XLOOKUP(Tabla1[[#This Row],[Descripción]],Tabla10[Descripción],Tabla10[CODIGO PRESUPUESTARIO],0))</f>
        <v/>
      </c>
      <c r="R648" s="507"/>
    </row>
    <row r="649" spans="2:18" x14ac:dyDescent="0.3">
      <c r="B649" s="190" t="str">
        <f>IF('Formulario PPGR3'!$G649="","",CONCATENATE('Formulario PPGR3'!$C649,".",'Formulario PPGR3'!$D649,".",'Formulario PPGR3'!$E649,".",'Formulario PPGR3'!$F649))</f>
        <v/>
      </c>
      <c r="C649" s="190" t="str">
        <f>IF('Formulario PPGR3'!$G649="","",'Formulario PPGR1'!#REF!)</f>
        <v/>
      </c>
      <c r="D649" s="190" t="str">
        <f>IF('Formulario PPGR3'!$G649="","",'Formulario PPGR1'!#REF!)</f>
        <v/>
      </c>
      <c r="E649" s="190" t="str">
        <f>IF('Formulario PPGR3'!$G649="","",'Formulario PPGR1'!#REF!)</f>
        <v/>
      </c>
      <c r="F649" s="190" t="str">
        <f>IF('Formulario PPGR3'!$G649="","",'Formulario PPGR1'!#REF!)</f>
        <v/>
      </c>
      <c r="G649" s="241"/>
      <c r="H649" s="503" t="str">
        <f>IF(Tabla1[[#This Row],[Código_Actividad]]="","",_xlfn.XLOOKUP(Tabla1[[#This Row],[Código_Actividad]],Tabla2[Código],Tabla2[Actividades Programables Presupuestables],"",0))</f>
        <v/>
      </c>
      <c r="I649" s="504" t="str">
        <f>IFERROR(VLOOKUP('Formulario PPGR3'!$G649,'Formulario PPGR2'!$H$9:$V$269,15,FALSE),"")</f>
        <v/>
      </c>
      <c r="J649" s="513"/>
      <c r="K649" s="507" t="str">
        <f>IF(Tabla1[[#This Row],[Insumos]]="","",_xlfn.XLOOKUP(Tabla1[[#This Row],[Insumos]],Tabla10[Insumo],Tabla10[InsumoAbrev],"",0))</f>
        <v/>
      </c>
      <c r="L649" s="508"/>
      <c r="M649" s="505" t="str">
        <f>IF(Tabla1[[#This Row],[Descripción]]="","",_xlfn.XLOOKUP(Tabla1[[#This Row],[Descripción]],Tabla10[Descripción],Tabla10[Unidad de Medida],"",0))</f>
        <v/>
      </c>
      <c r="N649" s="295"/>
      <c r="O649" s="506" t="str">
        <f>IF(Tabla1[[#This Row],[Descripción]]="","",_xlfn.XLOOKUP(Tabla1[[#This Row],[Descripción]],Tabla10[Descripción],Tabla10[Precio Unitario],0))</f>
        <v/>
      </c>
      <c r="P649" s="506" t="str">
        <f>IF(Tabla1[[#This Row],[Cantidad de Insumos]]="","",Tabla1[[#This Row],[Precio Unitario]]*Tabla1[[#This Row],[Cantidad de Insumos]])</f>
        <v/>
      </c>
      <c r="Q649" s="506" t="str">
        <f>IF(Tabla1[[#This Row],[Descripción]]="","",_xlfn.XLOOKUP(Tabla1[[#This Row],[Descripción]],Tabla10[Descripción],Tabla10[CODIGO PRESUPUESTARIO],0))</f>
        <v/>
      </c>
      <c r="R649" s="507"/>
    </row>
    <row r="650" spans="2:18" x14ac:dyDescent="0.3">
      <c r="B650" s="190" t="str">
        <f>IF('Formulario PPGR3'!$G650="","",CONCATENATE('Formulario PPGR3'!$C650,".",'Formulario PPGR3'!$D650,".",'Formulario PPGR3'!$E650,".",'Formulario PPGR3'!$F650))</f>
        <v/>
      </c>
      <c r="C650" s="190" t="str">
        <f>IF('Formulario PPGR3'!$G650="","",'Formulario PPGR1'!#REF!)</f>
        <v/>
      </c>
      <c r="D650" s="190" t="str">
        <f>IF('Formulario PPGR3'!$G650="","",'Formulario PPGR1'!#REF!)</f>
        <v/>
      </c>
      <c r="E650" s="190" t="str">
        <f>IF('Formulario PPGR3'!$G650="","",'Formulario PPGR1'!#REF!)</f>
        <v/>
      </c>
      <c r="F650" s="190" t="str">
        <f>IF('Formulario PPGR3'!$G650="","",'Formulario PPGR1'!#REF!)</f>
        <v/>
      </c>
      <c r="G650" s="241"/>
      <c r="H650" s="503" t="str">
        <f>IF(Tabla1[[#This Row],[Código_Actividad]]="","",_xlfn.XLOOKUP(Tabla1[[#This Row],[Código_Actividad]],Tabla2[Código],Tabla2[Actividades Programables Presupuestables],"",0))</f>
        <v/>
      </c>
      <c r="I650" s="504" t="str">
        <f>IFERROR(VLOOKUP('Formulario PPGR3'!$G650,'Formulario PPGR2'!$H$9:$V$269,15,FALSE),"")</f>
        <v/>
      </c>
      <c r="J650" s="513"/>
      <c r="K650" s="507" t="str">
        <f>IF(Tabla1[[#This Row],[Insumos]]="","",_xlfn.XLOOKUP(Tabla1[[#This Row],[Insumos]],Tabla10[Insumo],Tabla10[InsumoAbrev],"",0))</f>
        <v/>
      </c>
      <c r="L650" s="508"/>
      <c r="M650" s="505" t="str">
        <f>IF(Tabla1[[#This Row],[Descripción]]="","",_xlfn.XLOOKUP(Tabla1[[#This Row],[Descripción]],Tabla10[Descripción],Tabla10[Unidad de Medida],"",0))</f>
        <v/>
      </c>
      <c r="N650" s="295"/>
      <c r="O650" s="506" t="str">
        <f>IF(Tabla1[[#This Row],[Descripción]]="","",_xlfn.XLOOKUP(Tabla1[[#This Row],[Descripción]],Tabla10[Descripción],Tabla10[Precio Unitario],0))</f>
        <v/>
      </c>
      <c r="P650" s="506" t="str">
        <f>IF(Tabla1[[#This Row],[Cantidad de Insumos]]="","",Tabla1[[#This Row],[Precio Unitario]]*Tabla1[[#This Row],[Cantidad de Insumos]])</f>
        <v/>
      </c>
      <c r="Q650" s="506" t="str">
        <f>IF(Tabla1[[#This Row],[Descripción]]="","",_xlfn.XLOOKUP(Tabla1[[#This Row],[Descripción]],Tabla10[Descripción],Tabla10[CODIGO PRESUPUESTARIO],0))</f>
        <v/>
      </c>
      <c r="R650" s="507"/>
    </row>
    <row r="651" spans="2:18" x14ac:dyDescent="0.3">
      <c r="B651" s="190" t="str">
        <f>IF('Formulario PPGR3'!$G651="","",CONCATENATE('Formulario PPGR3'!$C651,".",'Formulario PPGR3'!$D651,".",'Formulario PPGR3'!$E651,".",'Formulario PPGR3'!$F651))</f>
        <v/>
      </c>
      <c r="C651" s="190" t="str">
        <f>IF('Formulario PPGR3'!$G651="","",'Formulario PPGR1'!#REF!)</f>
        <v/>
      </c>
      <c r="D651" s="190" t="str">
        <f>IF('Formulario PPGR3'!$G651="","",'Formulario PPGR1'!#REF!)</f>
        <v/>
      </c>
      <c r="E651" s="190" t="str">
        <f>IF('Formulario PPGR3'!$G651="","",'Formulario PPGR1'!#REF!)</f>
        <v/>
      </c>
      <c r="F651" s="190" t="str">
        <f>IF('Formulario PPGR3'!$G651="","",'Formulario PPGR1'!#REF!)</f>
        <v/>
      </c>
      <c r="G651" s="241"/>
      <c r="H651" s="503" t="str">
        <f>IF(Tabla1[[#This Row],[Código_Actividad]]="","",_xlfn.XLOOKUP(Tabla1[[#This Row],[Código_Actividad]],Tabla2[Código],Tabla2[Actividades Programables Presupuestables],"",0))</f>
        <v/>
      </c>
      <c r="I651" s="504" t="str">
        <f>IFERROR(VLOOKUP('Formulario PPGR3'!$G651,'Formulario PPGR2'!$H$9:$V$269,15,FALSE),"")</f>
        <v/>
      </c>
      <c r="J651" s="512"/>
      <c r="K651" s="507" t="str">
        <f>IF(Tabla1[[#This Row],[Insumos]]="","",_xlfn.XLOOKUP(Tabla1[[#This Row],[Insumos]],Tabla10[Insumo],Tabla10[InsumoAbrev],"",0))</f>
        <v/>
      </c>
      <c r="L651" s="508"/>
      <c r="M651" s="505" t="str">
        <f>IF(Tabla1[[#This Row],[Descripción]]="","",_xlfn.XLOOKUP(Tabla1[[#This Row],[Descripción]],Tabla10[Descripción],Tabla10[Unidad de Medida],"",0))</f>
        <v/>
      </c>
      <c r="N651" s="295"/>
      <c r="O651" s="506" t="str">
        <f>IF(Tabla1[[#This Row],[Descripción]]="","",_xlfn.XLOOKUP(Tabla1[[#This Row],[Descripción]],Tabla10[Descripción],Tabla10[Precio Unitario],0))</f>
        <v/>
      </c>
      <c r="P651" s="506" t="str">
        <f>IF(Tabla1[[#This Row],[Cantidad de Insumos]]="","",Tabla1[[#This Row],[Precio Unitario]]*Tabla1[[#This Row],[Cantidad de Insumos]])</f>
        <v/>
      </c>
      <c r="Q651" s="506" t="str">
        <f>IF(Tabla1[[#This Row],[Descripción]]="","",_xlfn.XLOOKUP(Tabla1[[#This Row],[Descripción]],Tabla10[Descripción],Tabla10[CODIGO PRESUPUESTARIO],0))</f>
        <v/>
      </c>
      <c r="R651" s="507"/>
    </row>
    <row r="652" spans="2:18" x14ac:dyDescent="0.3">
      <c r="B652" s="190" t="str">
        <f>IF('Formulario PPGR3'!$G652="","",CONCATENATE('Formulario PPGR3'!$C652,".",'Formulario PPGR3'!$D652,".",'Formulario PPGR3'!$E652,".",'Formulario PPGR3'!$F652))</f>
        <v/>
      </c>
      <c r="C652" s="190" t="str">
        <f>IF('Formulario PPGR3'!$G652="","",'Formulario PPGR1'!#REF!)</f>
        <v/>
      </c>
      <c r="D652" s="190" t="str">
        <f>IF('Formulario PPGR3'!$G652="","",'Formulario PPGR1'!#REF!)</f>
        <v/>
      </c>
      <c r="E652" s="190" t="str">
        <f>IF('Formulario PPGR3'!$G652="","",'Formulario PPGR1'!#REF!)</f>
        <v/>
      </c>
      <c r="F652" s="190" t="str">
        <f>IF('Formulario PPGR3'!$G652="","",'Formulario PPGR1'!#REF!)</f>
        <v/>
      </c>
      <c r="G652" s="241"/>
      <c r="H652" s="503" t="str">
        <f>IF(Tabla1[[#This Row],[Código_Actividad]]="","",_xlfn.XLOOKUP(Tabla1[[#This Row],[Código_Actividad]],Tabla2[Código],Tabla2[Actividades Programables Presupuestables],"",0))</f>
        <v/>
      </c>
      <c r="I652" s="504" t="str">
        <f>IFERROR(VLOOKUP('Formulario PPGR3'!$G652,'Formulario PPGR2'!$H$9:$V$269,15,FALSE),"")</f>
        <v/>
      </c>
      <c r="J652" s="512"/>
      <c r="K652" s="507" t="str">
        <f>IF(Tabla1[[#This Row],[Insumos]]="","",_xlfn.XLOOKUP(Tabla1[[#This Row],[Insumos]],Tabla10[Insumo],Tabla10[InsumoAbrev],"",0))</f>
        <v/>
      </c>
      <c r="L652" s="508"/>
      <c r="M652" s="505" t="str">
        <f>IF(Tabla1[[#This Row],[Descripción]]="","",_xlfn.XLOOKUP(Tabla1[[#This Row],[Descripción]],Tabla10[Descripción],Tabla10[Unidad de Medida],"",0))</f>
        <v/>
      </c>
      <c r="N652" s="295"/>
      <c r="O652" s="506" t="str">
        <f>IF(Tabla1[[#This Row],[Descripción]]="","",_xlfn.XLOOKUP(Tabla1[[#This Row],[Descripción]],Tabla10[Descripción],Tabla10[Precio Unitario],0))</f>
        <v/>
      </c>
      <c r="P652" s="506" t="str">
        <f>IF(Tabla1[[#This Row],[Cantidad de Insumos]]="","",Tabla1[[#This Row],[Precio Unitario]]*Tabla1[[#This Row],[Cantidad de Insumos]])</f>
        <v/>
      </c>
      <c r="Q652" s="506" t="str">
        <f>IF(Tabla1[[#This Row],[Descripción]]="","",_xlfn.XLOOKUP(Tabla1[[#This Row],[Descripción]],Tabla10[Descripción],Tabla10[CODIGO PRESUPUESTARIO],0))</f>
        <v/>
      </c>
      <c r="R652" s="507"/>
    </row>
    <row r="653" spans="2:18" x14ac:dyDescent="0.3">
      <c r="B653" s="190" t="str">
        <f>IF('Formulario PPGR3'!$G653="","",CONCATENATE('Formulario PPGR3'!$C653,".",'Formulario PPGR3'!$D653,".",'Formulario PPGR3'!$E653,".",'Formulario PPGR3'!$F653))</f>
        <v/>
      </c>
      <c r="C653" s="190" t="str">
        <f>IF('Formulario PPGR3'!$G653="","",'Formulario PPGR1'!#REF!)</f>
        <v/>
      </c>
      <c r="D653" s="190" t="str">
        <f>IF('Formulario PPGR3'!$G653="","",'Formulario PPGR1'!#REF!)</f>
        <v/>
      </c>
      <c r="E653" s="190" t="str">
        <f>IF('Formulario PPGR3'!$G653="","",'Formulario PPGR1'!#REF!)</f>
        <v/>
      </c>
      <c r="F653" s="190" t="str">
        <f>IF('Formulario PPGR3'!$G653="","",'Formulario PPGR1'!#REF!)</f>
        <v/>
      </c>
      <c r="G653" s="241"/>
      <c r="H653" s="503" t="str">
        <f>IF(Tabla1[[#This Row],[Código_Actividad]]="","",_xlfn.XLOOKUP(Tabla1[[#This Row],[Código_Actividad]],Tabla2[Código],Tabla2[Actividades Programables Presupuestables],"",0))</f>
        <v/>
      </c>
      <c r="I653" s="504" t="str">
        <f>IFERROR(VLOOKUP('Formulario PPGR3'!$G653,'Formulario PPGR2'!$H$9:$V$269,15,FALSE),"")</f>
        <v/>
      </c>
      <c r="J653" s="512"/>
      <c r="K653" s="507" t="str">
        <f>IF(Tabla1[[#This Row],[Insumos]]="","",_xlfn.XLOOKUP(Tabla1[[#This Row],[Insumos]],Tabla10[Insumo],Tabla10[InsumoAbrev],"",0))</f>
        <v/>
      </c>
      <c r="L653" s="508"/>
      <c r="M653" s="505" t="str">
        <f>IF(Tabla1[[#This Row],[Descripción]]="","",_xlfn.XLOOKUP(Tabla1[[#This Row],[Descripción]],Tabla10[Descripción],Tabla10[Unidad de Medida],"",0))</f>
        <v/>
      </c>
      <c r="N653" s="295"/>
      <c r="O653" s="506" t="str">
        <f>IF(Tabla1[[#This Row],[Descripción]]="","",_xlfn.XLOOKUP(Tabla1[[#This Row],[Descripción]],Tabla10[Descripción],Tabla10[Precio Unitario],0))</f>
        <v/>
      </c>
      <c r="P653" s="506" t="str">
        <f>IF(Tabla1[[#This Row],[Cantidad de Insumos]]="","",Tabla1[[#This Row],[Precio Unitario]]*Tabla1[[#This Row],[Cantidad de Insumos]])</f>
        <v/>
      </c>
      <c r="Q653" s="506" t="str">
        <f>IF(Tabla1[[#This Row],[Descripción]]="","",_xlfn.XLOOKUP(Tabla1[[#This Row],[Descripción]],Tabla10[Descripción],Tabla10[CODIGO PRESUPUESTARIO],0))</f>
        <v/>
      </c>
      <c r="R653" s="507"/>
    </row>
    <row r="654" spans="2:18" x14ac:dyDescent="0.3">
      <c r="B654" s="190" t="str">
        <f>IF('Formulario PPGR3'!$G654="","",CONCATENATE('Formulario PPGR3'!$C654,".",'Formulario PPGR3'!$D654,".",'Formulario PPGR3'!$E654,".",'Formulario PPGR3'!$F654))</f>
        <v/>
      </c>
      <c r="C654" s="190" t="str">
        <f>IF('Formulario PPGR3'!$G654="","",'Formulario PPGR1'!#REF!)</f>
        <v/>
      </c>
      <c r="D654" s="190" t="str">
        <f>IF('Formulario PPGR3'!$G654="","",'Formulario PPGR1'!#REF!)</f>
        <v/>
      </c>
      <c r="E654" s="190" t="str">
        <f>IF('Formulario PPGR3'!$G654="","",'Formulario PPGR1'!#REF!)</f>
        <v/>
      </c>
      <c r="F654" s="190" t="str">
        <f>IF('Formulario PPGR3'!$G654="","",'Formulario PPGR1'!#REF!)</f>
        <v/>
      </c>
      <c r="G654" s="241"/>
      <c r="H654" s="503" t="str">
        <f>IF(Tabla1[[#This Row],[Código_Actividad]]="","",_xlfn.XLOOKUP(Tabla1[[#This Row],[Código_Actividad]],Tabla2[Código],Tabla2[Actividades Programables Presupuestables],"",0))</f>
        <v/>
      </c>
      <c r="I654" s="504" t="str">
        <f>IFERROR(VLOOKUP('Formulario PPGR3'!$G654,'Formulario PPGR2'!$H$9:$V$269,15,FALSE),"")</f>
        <v/>
      </c>
      <c r="J654" s="512"/>
      <c r="K654" s="507" t="str">
        <f>IF(Tabla1[[#This Row],[Insumos]]="","",_xlfn.XLOOKUP(Tabla1[[#This Row],[Insumos]],Tabla10[Insumo],Tabla10[InsumoAbrev],"",0))</f>
        <v/>
      </c>
      <c r="L654" s="508"/>
      <c r="M654" s="505" t="str">
        <f>IF(Tabla1[[#This Row],[Descripción]]="","",_xlfn.XLOOKUP(Tabla1[[#This Row],[Descripción]],Tabla10[Descripción],Tabla10[Unidad de Medida],"",0))</f>
        <v/>
      </c>
      <c r="N654" s="295"/>
      <c r="O654" s="506" t="str">
        <f>IF(Tabla1[[#This Row],[Descripción]]="","",_xlfn.XLOOKUP(Tabla1[[#This Row],[Descripción]],Tabla10[Descripción],Tabla10[Precio Unitario],0))</f>
        <v/>
      </c>
      <c r="P654" s="506" t="str">
        <f>IF(Tabla1[[#This Row],[Cantidad de Insumos]]="","",Tabla1[[#This Row],[Precio Unitario]]*Tabla1[[#This Row],[Cantidad de Insumos]])</f>
        <v/>
      </c>
      <c r="Q654" s="506" t="str">
        <f>IF(Tabla1[[#This Row],[Descripción]]="","",_xlfn.XLOOKUP(Tabla1[[#This Row],[Descripción]],Tabla10[Descripción],Tabla10[CODIGO PRESUPUESTARIO],0))</f>
        <v/>
      </c>
      <c r="R654" s="507"/>
    </row>
    <row r="655" spans="2:18" x14ac:dyDescent="0.3">
      <c r="B655" s="190" t="str">
        <f>IF('Formulario PPGR3'!$G655="","",CONCATENATE('Formulario PPGR3'!$C655,".",'Formulario PPGR3'!$D655,".",'Formulario PPGR3'!$E655,".",'Formulario PPGR3'!$F655))</f>
        <v/>
      </c>
      <c r="C655" s="190" t="str">
        <f>IF('Formulario PPGR3'!$G655="","",'Formulario PPGR1'!#REF!)</f>
        <v/>
      </c>
      <c r="D655" s="190" t="str">
        <f>IF('Formulario PPGR3'!$G655="","",'Formulario PPGR1'!#REF!)</f>
        <v/>
      </c>
      <c r="E655" s="190" t="str">
        <f>IF('Formulario PPGR3'!$G655="","",'Formulario PPGR1'!#REF!)</f>
        <v/>
      </c>
      <c r="F655" s="190" t="str">
        <f>IF('Formulario PPGR3'!$G655="","",'Formulario PPGR1'!#REF!)</f>
        <v/>
      </c>
      <c r="G655" s="241"/>
      <c r="H655" s="503" t="str">
        <f>IF(Tabla1[[#This Row],[Código_Actividad]]="","",_xlfn.XLOOKUP(Tabla1[[#This Row],[Código_Actividad]],Tabla2[Código],Tabla2[Actividades Programables Presupuestables],"",0))</f>
        <v/>
      </c>
      <c r="I655" s="504" t="str">
        <f>IFERROR(VLOOKUP('Formulario PPGR3'!$G655,'Formulario PPGR2'!$H$9:$V$269,15,FALSE),"")</f>
        <v/>
      </c>
      <c r="J655" s="512"/>
      <c r="K655" s="507" t="str">
        <f>IF(Tabla1[[#This Row],[Insumos]]="","",_xlfn.XLOOKUP(Tabla1[[#This Row],[Insumos]],Tabla10[Insumo],Tabla10[InsumoAbrev],"",0))</f>
        <v/>
      </c>
      <c r="L655" s="508"/>
      <c r="M655" s="505" t="str">
        <f>IF(Tabla1[[#This Row],[Descripción]]="","",_xlfn.XLOOKUP(Tabla1[[#This Row],[Descripción]],Tabla10[Descripción],Tabla10[Unidad de Medida],"",0))</f>
        <v/>
      </c>
      <c r="N655" s="295"/>
      <c r="O655" s="506" t="str">
        <f>IF(Tabla1[[#This Row],[Descripción]]="","",_xlfn.XLOOKUP(Tabla1[[#This Row],[Descripción]],Tabla10[Descripción],Tabla10[Precio Unitario],0))</f>
        <v/>
      </c>
      <c r="P655" s="506" t="str">
        <f>IF(Tabla1[[#This Row],[Cantidad de Insumos]]="","",Tabla1[[#This Row],[Precio Unitario]]*Tabla1[[#This Row],[Cantidad de Insumos]])</f>
        <v/>
      </c>
      <c r="Q655" s="506" t="str">
        <f>IF(Tabla1[[#This Row],[Descripción]]="","",_xlfn.XLOOKUP(Tabla1[[#This Row],[Descripción]],Tabla10[Descripción],Tabla10[CODIGO PRESUPUESTARIO],0))</f>
        <v/>
      </c>
      <c r="R655" s="507"/>
    </row>
    <row r="656" spans="2:18" x14ac:dyDescent="0.3">
      <c r="B656" s="190" t="str">
        <f>IF('Formulario PPGR3'!$G656="","",CONCATENATE('Formulario PPGR3'!$C656,".",'Formulario PPGR3'!$D656,".",'Formulario PPGR3'!$E656,".",'Formulario PPGR3'!$F656))</f>
        <v/>
      </c>
      <c r="C656" s="190" t="str">
        <f>IF('Formulario PPGR3'!$G656="","",'Formulario PPGR1'!#REF!)</f>
        <v/>
      </c>
      <c r="D656" s="190" t="str">
        <f>IF('Formulario PPGR3'!$G656="","",'Formulario PPGR1'!#REF!)</f>
        <v/>
      </c>
      <c r="E656" s="190" t="str">
        <f>IF('Formulario PPGR3'!$G656="","",'Formulario PPGR1'!#REF!)</f>
        <v/>
      </c>
      <c r="F656" s="190" t="str">
        <f>IF('Formulario PPGR3'!$G656="","",'Formulario PPGR1'!#REF!)</f>
        <v/>
      </c>
      <c r="G656" s="241"/>
      <c r="H656" s="503" t="str">
        <f>IF(Tabla1[[#This Row],[Código_Actividad]]="","",_xlfn.XLOOKUP(Tabla1[[#This Row],[Código_Actividad]],Tabla2[Código],Tabla2[Actividades Programables Presupuestables],"",0))</f>
        <v/>
      </c>
      <c r="I656" s="504" t="str">
        <f>IFERROR(VLOOKUP('Formulario PPGR3'!$G656,'Formulario PPGR2'!$H$9:$V$269,15,FALSE),"")</f>
        <v/>
      </c>
      <c r="J656" s="512"/>
      <c r="K656" s="507" t="str">
        <f>IF(Tabla1[[#This Row],[Insumos]]="","",_xlfn.XLOOKUP(Tabla1[[#This Row],[Insumos]],Tabla10[Insumo],Tabla10[InsumoAbrev],"",0))</f>
        <v/>
      </c>
      <c r="L656" s="508"/>
      <c r="M656" s="505" t="str">
        <f>IF(Tabla1[[#This Row],[Descripción]]="","",_xlfn.XLOOKUP(Tabla1[[#This Row],[Descripción]],Tabla10[Descripción],Tabla10[Unidad de Medida],"",0))</f>
        <v/>
      </c>
      <c r="N656" s="295"/>
      <c r="O656" s="506" t="str">
        <f>IF(Tabla1[[#This Row],[Descripción]]="","",_xlfn.XLOOKUP(Tabla1[[#This Row],[Descripción]],Tabla10[Descripción],Tabla10[Precio Unitario],0))</f>
        <v/>
      </c>
      <c r="P656" s="506" t="str">
        <f>IF(Tabla1[[#This Row],[Cantidad de Insumos]]="","",Tabla1[[#This Row],[Precio Unitario]]*Tabla1[[#This Row],[Cantidad de Insumos]])</f>
        <v/>
      </c>
      <c r="Q656" s="506" t="str">
        <f>IF(Tabla1[[#This Row],[Descripción]]="","",_xlfn.XLOOKUP(Tabla1[[#This Row],[Descripción]],Tabla10[Descripción],Tabla10[CODIGO PRESUPUESTARIO],0))</f>
        <v/>
      </c>
      <c r="R656" s="507"/>
    </row>
    <row r="657" spans="2:18" x14ac:dyDescent="0.3">
      <c r="B657" s="190" t="str">
        <f>IF('Formulario PPGR3'!$G657="","",CONCATENATE('Formulario PPGR3'!$C657,".",'Formulario PPGR3'!$D657,".",'Formulario PPGR3'!$E657,".",'Formulario PPGR3'!$F657))</f>
        <v/>
      </c>
      <c r="C657" s="190" t="str">
        <f>IF('Formulario PPGR3'!$G657="","",'Formulario PPGR1'!#REF!)</f>
        <v/>
      </c>
      <c r="D657" s="190" t="str">
        <f>IF('Formulario PPGR3'!$G657="","",'Formulario PPGR1'!#REF!)</f>
        <v/>
      </c>
      <c r="E657" s="190" t="str">
        <f>IF('Formulario PPGR3'!$G657="","",'Formulario PPGR1'!#REF!)</f>
        <v/>
      </c>
      <c r="F657" s="190" t="str">
        <f>IF('Formulario PPGR3'!$G657="","",'Formulario PPGR1'!#REF!)</f>
        <v/>
      </c>
      <c r="G657" s="241"/>
      <c r="H657" s="503" t="str">
        <f>IF(Tabla1[[#This Row],[Código_Actividad]]="","",_xlfn.XLOOKUP(Tabla1[[#This Row],[Código_Actividad]],Tabla2[Código],Tabla2[Actividades Programables Presupuestables],"",0))</f>
        <v/>
      </c>
      <c r="I657" s="504" t="str">
        <f>IFERROR(VLOOKUP('Formulario PPGR3'!$G657,'Formulario PPGR2'!$H$9:$V$269,15,FALSE),"")</f>
        <v/>
      </c>
      <c r="J657" s="512"/>
      <c r="K657" s="507" t="str">
        <f>IF(Tabla1[[#This Row],[Insumos]]="","",_xlfn.XLOOKUP(Tabla1[[#This Row],[Insumos]],Tabla10[Insumo],Tabla10[InsumoAbrev],"",0))</f>
        <v/>
      </c>
      <c r="L657" s="508"/>
      <c r="M657" s="505" t="str">
        <f>IF(Tabla1[[#This Row],[Descripción]]="","",_xlfn.XLOOKUP(Tabla1[[#This Row],[Descripción]],Tabla10[Descripción],Tabla10[Unidad de Medida],"",0))</f>
        <v/>
      </c>
      <c r="N657" s="295"/>
      <c r="O657" s="506" t="str">
        <f>IF(Tabla1[[#This Row],[Descripción]]="","",_xlfn.XLOOKUP(Tabla1[[#This Row],[Descripción]],Tabla10[Descripción],Tabla10[Precio Unitario],0))</f>
        <v/>
      </c>
      <c r="P657" s="506" t="str">
        <f>IF(Tabla1[[#This Row],[Cantidad de Insumos]]="","",Tabla1[[#This Row],[Precio Unitario]]*Tabla1[[#This Row],[Cantidad de Insumos]])</f>
        <v/>
      </c>
      <c r="Q657" s="506" t="str">
        <f>IF(Tabla1[[#This Row],[Descripción]]="","",_xlfn.XLOOKUP(Tabla1[[#This Row],[Descripción]],Tabla10[Descripción],Tabla10[CODIGO PRESUPUESTARIO],0))</f>
        <v/>
      </c>
      <c r="R657" s="507"/>
    </row>
    <row r="658" spans="2:18" x14ac:dyDescent="0.3">
      <c r="B658" s="190" t="str">
        <f>IF('Formulario PPGR3'!$G658="","",CONCATENATE('Formulario PPGR3'!$C658,".",'Formulario PPGR3'!$D658,".",'Formulario PPGR3'!$E658,".",'Formulario PPGR3'!$F658))</f>
        <v/>
      </c>
      <c r="C658" s="190" t="str">
        <f>IF('Formulario PPGR3'!$G658="","",'Formulario PPGR1'!#REF!)</f>
        <v/>
      </c>
      <c r="D658" s="190" t="str">
        <f>IF('Formulario PPGR3'!$G658="","",'Formulario PPGR1'!#REF!)</f>
        <v/>
      </c>
      <c r="E658" s="190" t="str">
        <f>IF('Formulario PPGR3'!$G658="","",'Formulario PPGR1'!#REF!)</f>
        <v/>
      </c>
      <c r="F658" s="190" t="str">
        <f>IF('Formulario PPGR3'!$G658="","",'Formulario PPGR1'!#REF!)</f>
        <v/>
      </c>
      <c r="G658" s="241"/>
      <c r="H658" s="503" t="str">
        <f>IF(Tabla1[[#This Row],[Código_Actividad]]="","",_xlfn.XLOOKUP(Tabla1[[#This Row],[Código_Actividad]],Tabla2[Código],Tabla2[Actividades Programables Presupuestables],"",0))</f>
        <v/>
      </c>
      <c r="I658" s="504" t="str">
        <f>IFERROR(VLOOKUP('Formulario PPGR3'!$G658,'Formulario PPGR2'!$H$9:$V$269,15,FALSE),"")</f>
        <v/>
      </c>
      <c r="J658" s="512"/>
      <c r="K658" s="507" t="str">
        <f>IF(Tabla1[[#This Row],[Insumos]]="","",_xlfn.XLOOKUP(Tabla1[[#This Row],[Insumos]],Tabla10[Insumo],Tabla10[InsumoAbrev],"",0))</f>
        <v/>
      </c>
      <c r="L658" s="508"/>
      <c r="M658" s="505" t="str">
        <f>IF(Tabla1[[#This Row],[Descripción]]="","",_xlfn.XLOOKUP(Tabla1[[#This Row],[Descripción]],Tabla10[Descripción],Tabla10[Unidad de Medida],"",0))</f>
        <v/>
      </c>
      <c r="N658" s="295"/>
      <c r="O658" s="506" t="str">
        <f>IF(Tabla1[[#This Row],[Descripción]]="","",_xlfn.XLOOKUP(Tabla1[[#This Row],[Descripción]],Tabla10[Descripción],Tabla10[Precio Unitario],0))</f>
        <v/>
      </c>
      <c r="P658" s="506" t="str">
        <f>IF(Tabla1[[#This Row],[Cantidad de Insumos]]="","",Tabla1[[#This Row],[Precio Unitario]]*Tabla1[[#This Row],[Cantidad de Insumos]])</f>
        <v/>
      </c>
      <c r="Q658" s="506" t="str">
        <f>IF(Tabla1[[#This Row],[Descripción]]="","",_xlfn.XLOOKUP(Tabla1[[#This Row],[Descripción]],Tabla10[Descripción],Tabla10[CODIGO PRESUPUESTARIO],0))</f>
        <v/>
      </c>
      <c r="R658" s="507"/>
    </row>
    <row r="659" spans="2:18" x14ac:dyDescent="0.3">
      <c r="B659" s="190" t="str">
        <f>IF('Formulario PPGR3'!$G659="","",CONCATENATE('Formulario PPGR3'!$C659,".",'Formulario PPGR3'!$D659,".",'Formulario PPGR3'!$E659,".",'Formulario PPGR3'!$F659))</f>
        <v/>
      </c>
      <c r="C659" s="190" t="str">
        <f>IF('Formulario PPGR3'!$G659="","",'Formulario PPGR1'!#REF!)</f>
        <v/>
      </c>
      <c r="D659" s="190" t="str">
        <f>IF('Formulario PPGR3'!$G659="","",'Formulario PPGR1'!#REF!)</f>
        <v/>
      </c>
      <c r="E659" s="190" t="str">
        <f>IF('Formulario PPGR3'!$G659="","",'Formulario PPGR1'!#REF!)</f>
        <v/>
      </c>
      <c r="F659" s="190" t="str">
        <f>IF('Formulario PPGR3'!$G659="","",'Formulario PPGR1'!#REF!)</f>
        <v/>
      </c>
      <c r="G659" s="241"/>
      <c r="H659" s="503" t="str">
        <f>IF(Tabla1[[#This Row],[Código_Actividad]]="","",_xlfn.XLOOKUP(Tabla1[[#This Row],[Código_Actividad]],Tabla2[Código],Tabla2[Actividades Programables Presupuestables],"",0))</f>
        <v/>
      </c>
      <c r="I659" s="504" t="str">
        <f>IFERROR(VLOOKUP('Formulario PPGR3'!$G659,'Formulario PPGR2'!$H$9:$V$269,15,FALSE),"")</f>
        <v/>
      </c>
      <c r="J659" s="513"/>
      <c r="K659" s="507" t="str">
        <f>IF(Tabla1[[#This Row],[Insumos]]="","",_xlfn.XLOOKUP(Tabla1[[#This Row],[Insumos]],Tabla10[Insumo],Tabla10[InsumoAbrev],"",0))</f>
        <v/>
      </c>
      <c r="L659" s="508"/>
      <c r="M659" s="505" t="str">
        <f>IF(Tabla1[[#This Row],[Descripción]]="","",_xlfn.XLOOKUP(Tabla1[[#This Row],[Descripción]],Tabla10[Descripción],Tabla10[Unidad de Medida],"",0))</f>
        <v/>
      </c>
      <c r="N659" s="295"/>
      <c r="O659" s="506" t="str">
        <f>IF(Tabla1[[#This Row],[Descripción]]="","",_xlfn.XLOOKUP(Tabla1[[#This Row],[Descripción]],Tabla10[Descripción],Tabla10[Precio Unitario],0))</f>
        <v/>
      </c>
      <c r="P659" s="506" t="str">
        <f>IF(Tabla1[[#This Row],[Cantidad de Insumos]]="","",Tabla1[[#This Row],[Precio Unitario]]*Tabla1[[#This Row],[Cantidad de Insumos]])</f>
        <v/>
      </c>
      <c r="Q659" s="506" t="str">
        <f>IF(Tabla1[[#This Row],[Descripción]]="","",_xlfn.XLOOKUP(Tabla1[[#This Row],[Descripción]],Tabla10[Descripción],Tabla10[CODIGO PRESUPUESTARIO],0))</f>
        <v/>
      </c>
      <c r="R659" s="507"/>
    </row>
    <row r="660" spans="2:18" x14ac:dyDescent="0.3">
      <c r="B660" s="190" t="str">
        <f>IF('Formulario PPGR3'!$G660="","",CONCATENATE('Formulario PPGR3'!$C660,".",'Formulario PPGR3'!$D660,".",'Formulario PPGR3'!$E660,".",'Formulario PPGR3'!$F660))</f>
        <v/>
      </c>
      <c r="C660" s="190" t="str">
        <f>IF('Formulario PPGR3'!$G660="","",'Formulario PPGR1'!#REF!)</f>
        <v/>
      </c>
      <c r="D660" s="190" t="str">
        <f>IF('Formulario PPGR3'!$G660="","",'Formulario PPGR1'!#REF!)</f>
        <v/>
      </c>
      <c r="E660" s="190" t="str">
        <f>IF('Formulario PPGR3'!$G660="","",'Formulario PPGR1'!#REF!)</f>
        <v/>
      </c>
      <c r="F660" s="190" t="str">
        <f>IF('Formulario PPGR3'!$G660="","",'Formulario PPGR1'!#REF!)</f>
        <v/>
      </c>
      <c r="G660" s="241"/>
      <c r="H660" s="503" t="str">
        <f>IF(Tabla1[[#This Row],[Código_Actividad]]="","",_xlfn.XLOOKUP(Tabla1[[#This Row],[Código_Actividad]],Tabla2[Código],Tabla2[Actividades Programables Presupuestables],"",0))</f>
        <v/>
      </c>
      <c r="I660" s="504" t="str">
        <f>IFERROR(VLOOKUP('Formulario PPGR3'!$G660,'Formulario PPGR2'!$H$9:$V$269,15,FALSE),"")</f>
        <v/>
      </c>
      <c r="J660" s="513"/>
      <c r="K660" s="507" t="str">
        <f>IF(Tabla1[[#This Row],[Insumos]]="","",_xlfn.XLOOKUP(Tabla1[[#This Row],[Insumos]],Tabla10[Insumo],Tabla10[InsumoAbrev],"",0))</f>
        <v/>
      </c>
      <c r="L660" s="508"/>
      <c r="M660" s="505" t="str">
        <f>IF(Tabla1[[#This Row],[Descripción]]="","",_xlfn.XLOOKUP(Tabla1[[#This Row],[Descripción]],Tabla10[Descripción],Tabla10[Unidad de Medida],"",0))</f>
        <v/>
      </c>
      <c r="N660" s="295"/>
      <c r="O660" s="506" t="str">
        <f>IF(Tabla1[[#This Row],[Descripción]]="","",_xlfn.XLOOKUP(Tabla1[[#This Row],[Descripción]],Tabla10[Descripción],Tabla10[Precio Unitario],0))</f>
        <v/>
      </c>
      <c r="P660" s="506" t="str">
        <f>IF(Tabla1[[#This Row],[Cantidad de Insumos]]="","",Tabla1[[#This Row],[Precio Unitario]]*Tabla1[[#This Row],[Cantidad de Insumos]])</f>
        <v/>
      </c>
      <c r="Q660" s="506" t="str">
        <f>IF(Tabla1[[#This Row],[Descripción]]="","",_xlfn.XLOOKUP(Tabla1[[#This Row],[Descripción]],Tabla10[Descripción],Tabla10[CODIGO PRESUPUESTARIO],0))</f>
        <v/>
      </c>
      <c r="R660" s="507"/>
    </row>
    <row r="661" spans="2:18" x14ac:dyDescent="0.3">
      <c r="B661" s="190" t="str">
        <f>IF('Formulario PPGR3'!$G661="","",CONCATENATE('Formulario PPGR3'!$C661,".",'Formulario PPGR3'!$D661,".",'Formulario PPGR3'!$E661,".",'Formulario PPGR3'!$F661))</f>
        <v/>
      </c>
      <c r="C661" s="190" t="str">
        <f>IF('Formulario PPGR3'!$G661="","",'Formulario PPGR1'!#REF!)</f>
        <v/>
      </c>
      <c r="D661" s="190" t="str">
        <f>IF('Formulario PPGR3'!$G661="","",'Formulario PPGR1'!#REF!)</f>
        <v/>
      </c>
      <c r="E661" s="190" t="str">
        <f>IF('Formulario PPGR3'!$G661="","",'Formulario PPGR1'!#REF!)</f>
        <v/>
      </c>
      <c r="F661" s="190" t="str">
        <f>IF('Formulario PPGR3'!$G661="","",'Formulario PPGR1'!#REF!)</f>
        <v/>
      </c>
      <c r="G661" s="241"/>
      <c r="H661" s="503" t="str">
        <f>IF(Tabla1[[#This Row],[Código_Actividad]]="","",_xlfn.XLOOKUP(Tabla1[[#This Row],[Código_Actividad]],Tabla2[Código],Tabla2[Actividades Programables Presupuestables],"",0))</f>
        <v/>
      </c>
      <c r="I661" s="504" t="str">
        <f>IFERROR(VLOOKUP('Formulario PPGR3'!$G661,'Formulario PPGR2'!$H$9:$V$269,15,FALSE),"")</f>
        <v/>
      </c>
      <c r="J661" s="513"/>
      <c r="K661" s="507" t="str">
        <f>IF(Tabla1[[#This Row],[Insumos]]="","",_xlfn.XLOOKUP(Tabla1[[#This Row],[Insumos]],Tabla10[Insumo],Tabla10[InsumoAbrev],"",0))</f>
        <v/>
      </c>
      <c r="L661" s="508"/>
      <c r="M661" s="505" t="str">
        <f>IF(Tabla1[[#This Row],[Descripción]]="","",_xlfn.XLOOKUP(Tabla1[[#This Row],[Descripción]],Tabla10[Descripción],Tabla10[Unidad de Medida],"",0))</f>
        <v/>
      </c>
      <c r="N661" s="295"/>
      <c r="O661" s="506" t="str">
        <f>IF(Tabla1[[#This Row],[Descripción]]="","",_xlfn.XLOOKUP(Tabla1[[#This Row],[Descripción]],Tabla10[Descripción],Tabla10[Precio Unitario],0))</f>
        <v/>
      </c>
      <c r="P661" s="506" t="str">
        <f>IF(Tabla1[[#This Row],[Cantidad de Insumos]]="","",Tabla1[[#This Row],[Precio Unitario]]*Tabla1[[#This Row],[Cantidad de Insumos]])</f>
        <v/>
      </c>
      <c r="Q661" s="506" t="str">
        <f>IF(Tabla1[[#This Row],[Descripción]]="","",_xlfn.XLOOKUP(Tabla1[[#This Row],[Descripción]],Tabla10[Descripción],Tabla10[CODIGO PRESUPUESTARIO],0))</f>
        <v/>
      </c>
      <c r="R661" s="507"/>
    </row>
    <row r="662" spans="2:18" x14ac:dyDescent="0.3">
      <c r="B662" s="190" t="str">
        <f>IF('Formulario PPGR3'!$G662="","",CONCATENATE('Formulario PPGR3'!$C662,".",'Formulario PPGR3'!$D662,".",'Formulario PPGR3'!$E662,".",'Formulario PPGR3'!$F662))</f>
        <v/>
      </c>
      <c r="C662" s="190" t="str">
        <f>IF('Formulario PPGR3'!$G662="","",'Formulario PPGR1'!#REF!)</f>
        <v/>
      </c>
      <c r="D662" s="190" t="str">
        <f>IF('Formulario PPGR3'!$G662="","",'Formulario PPGR1'!#REF!)</f>
        <v/>
      </c>
      <c r="E662" s="190" t="str">
        <f>IF('Formulario PPGR3'!$G662="","",'Formulario PPGR1'!#REF!)</f>
        <v/>
      </c>
      <c r="F662" s="190" t="str">
        <f>IF('Formulario PPGR3'!$G662="","",'Formulario PPGR1'!#REF!)</f>
        <v/>
      </c>
      <c r="G662" s="241"/>
      <c r="H662" s="503" t="str">
        <f>IF(Tabla1[[#This Row],[Código_Actividad]]="","",_xlfn.XLOOKUP(Tabla1[[#This Row],[Código_Actividad]],Tabla2[Código],Tabla2[Actividades Programables Presupuestables],"",0))</f>
        <v/>
      </c>
      <c r="I662" s="504" t="str">
        <f>IFERROR(VLOOKUP('Formulario PPGR3'!$G662,'Formulario PPGR2'!$H$9:$V$269,15,FALSE),"")</f>
        <v/>
      </c>
      <c r="J662" s="513"/>
      <c r="K662" s="507" t="str">
        <f>IF(Tabla1[[#This Row],[Insumos]]="","",_xlfn.XLOOKUP(Tabla1[[#This Row],[Insumos]],Tabla10[Insumo],Tabla10[InsumoAbrev],"",0))</f>
        <v/>
      </c>
      <c r="L662" s="508"/>
      <c r="M662" s="505" t="str">
        <f>IF(Tabla1[[#This Row],[Descripción]]="","",_xlfn.XLOOKUP(Tabla1[[#This Row],[Descripción]],Tabla10[Descripción],Tabla10[Unidad de Medida],"",0))</f>
        <v/>
      </c>
      <c r="N662" s="295"/>
      <c r="O662" s="506" t="str">
        <f>IF(Tabla1[[#This Row],[Descripción]]="","",_xlfn.XLOOKUP(Tabla1[[#This Row],[Descripción]],Tabla10[Descripción],Tabla10[Precio Unitario],0))</f>
        <v/>
      </c>
      <c r="P662" s="506" t="str">
        <f>IF(Tabla1[[#This Row],[Cantidad de Insumos]]="","",Tabla1[[#This Row],[Precio Unitario]]*Tabla1[[#This Row],[Cantidad de Insumos]])</f>
        <v/>
      </c>
      <c r="Q662" s="506" t="str">
        <f>IF(Tabla1[[#This Row],[Descripción]]="","",_xlfn.XLOOKUP(Tabla1[[#This Row],[Descripción]],Tabla10[Descripción],Tabla10[CODIGO PRESUPUESTARIO],0))</f>
        <v/>
      </c>
      <c r="R662" s="507"/>
    </row>
    <row r="663" spans="2:18" x14ac:dyDescent="0.3">
      <c r="B663" s="190" t="str">
        <f>IF('Formulario PPGR3'!$G663="","",CONCATENATE('Formulario PPGR3'!$C663,".",'Formulario PPGR3'!$D663,".",'Formulario PPGR3'!$E663,".",'Formulario PPGR3'!$F663))</f>
        <v/>
      </c>
      <c r="C663" s="190" t="str">
        <f>IF('Formulario PPGR3'!$G663="","",'Formulario PPGR1'!#REF!)</f>
        <v/>
      </c>
      <c r="D663" s="190" t="str">
        <f>IF('Formulario PPGR3'!$G663="","",'Formulario PPGR1'!#REF!)</f>
        <v/>
      </c>
      <c r="E663" s="190" t="str">
        <f>IF('Formulario PPGR3'!$G663="","",'Formulario PPGR1'!#REF!)</f>
        <v/>
      </c>
      <c r="F663" s="190" t="str">
        <f>IF('Formulario PPGR3'!$G663="","",'Formulario PPGR1'!#REF!)</f>
        <v/>
      </c>
      <c r="G663" s="241"/>
      <c r="H663" s="503" t="str">
        <f>IF(Tabla1[[#This Row],[Código_Actividad]]="","",_xlfn.XLOOKUP(Tabla1[[#This Row],[Código_Actividad]],Tabla2[Código],Tabla2[Actividades Programables Presupuestables],"",0))</f>
        <v/>
      </c>
      <c r="I663" s="504" t="str">
        <f>IFERROR(VLOOKUP('Formulario PPGR3'!$G663,'Formulario PPGR2'!$H$9:$V$269,15,FALSE),"")</f>
        <v/>
      </c>
      <c r="J663" s="512"/>
      <c r="K663" s="507" t="str">
        <f>IF(Tabla1[[#This Row],[Insumos]]="","",_xlfn.XLOOKUP(Tabla1[[#This Row],[Insumos]],Tabla10[Insumo],Tabla10[InsumoAbrev],"",0))</f>
        <v/>
      </c>
      <c r="L663" s="508"/>
      <c r="M663" s="505" t="str">
        <f>IF(Tabla1[[#This Row],[Descripción]]="","",_xlfn.XLOOKUP(Tabla1[[#This Row],[Descripción]],Tabla10[Descripción],Tabla10[Unidad de Medida],"",0))</f>
        <v/>
      </c>
      <c r="N663" s="295"/>
      <c r="O663" s="506" t="str">
        <f>IF(Tabla1[[#This Row],[Descripción]]="","",_xlfn.XLOOKUP(Tabla1[[#This Row],[Descripción]],Tabla10[Descripción],Tabla10[Precio Unitario],0))</f>
        <v/>
      </c>
      <c r="P663" s="506" t="str">
        <f>IF(Tabla1[[#This Row],[Cantidad de Insumos]]="","",Tabla1[[#This Row],[Precio Unitario]]*Tabla1[[#This Row],[Cantidad de Insumos]])</f>
        <v/>
      </c>
      <c r="Q663" s="506" t="str">
        <f>IF(Tabla1[[#This Row],[Descripción]]="","",_xlfn.XLOOKUP(Tabla1[[#This Row],[Descripción]],Tabla10[Descripción],Tabla10[CODIGO PRESUPUESTARIO],0))</f>
        <v/>
      </c>
      <c r="R663" s="507"/>
    </row>
    <row r="664" spans="2:18" x14ac:dyDescent="0.3">
      <c r="B664" s="190" t="str">
        <f>IF('Formulario PPGR3'!$G664="","",CONCATENATE('Formulario PPGR3'!$C664,".",'Formulario PPGR3'!$D664,".",'Formulario PPGR3'!$E664,".",'Formulario PPGR3'!$F664))</f>
        <v/>
      </c>
      <c r="C664" s="190" t="str">
        <f>IF('Formulario PPGR3'!$G664="","",'Formulario PPGR1'!#REF!)</f>
        <v/>
      </c>
      <c r="D664" s="190" t="str">
        <f>IF('Formulario PPGR3'!$G664="","",'Formulario PPGR1'!#REF!)</f>
        <v/>
      </c>
      <c r="E664" s="190" t="str">
        <f>IF('Formulario PPGR3'!$G664="","",'Formulario PPGR1'!#REF!)</f>
        <v/>
      </c>
      <c r="F664" s="190" t="str">
        <f>IF('Formulario PPGR3'!$G664="","",'Formulario PPGR1'!#REF!)</f>
        <v/>
      </c>
      <c r="G664" s="241"/>
      <c r="H664" s="503" t="str">
        <f>IF(Tabla1[[#This Row],[Código_Actividad]]="","",_xlfn.XLOOKUP(Tabla1[[#This Row],[Código_Actividad]],Tabla2[Código],Tabla2[Actividades Programables Presupuestables],"",0))</f>
        <v/>
      </c>
      <c r="I664" s="504" t="str">
        <f>IFERROR(VLOOKUP('Formulario PPGR3'!$G664,'Formulario PPGR2'!$H$9:$V$269,15,FALSE),"")</f>
        <v/>
      </c>
      <c r="J664" s="512"/>
      <c r="K664" s="507" t="str">
        <f>IF(Tabla1[[#This Row],[Insumos]]="","",_xlfn.XLOOKUP(Tabla1[[#This Row],[Insumos]],Tabla10[Insumo],Tabla10[InsumoAbrev],"",0))</f>
        <v/>
      </c>
      <c r="L664" s="508"/>
      <c r="M664" s="505" t="str">
        <f>IF(Tabla1[[#This Row],[Descripción]]="","",_xlfn.XLOOKUP(Tabla1[[#This Row],[Descripción]],Tabla10[Descripción],Tabla10[Unidad de Medida],"",0))</f>
        <v/>
      </c>
      <c r="N664" s="295"/>
      <c r="O664" s="506" t="str">
        <f>IF(Tabla1[[#This Row],[Descripción]]="","",_xlfn.XLOOKUP(Tabla1[[#This Row],[Descripción]],Tabla10[Descripción],Tabla10[Precio Unitario],0))</f>
        <v/>
      </c>
      <c r="P664" s="506" t="str">
        <f>IF(Tabla1[[#This Row],[Cantidad de Insumos]]="","",Tabla1[[#This Row],[Precio Unitario]]*Tabla1[[#This Row],[Cantidad de Insumos]])</f>
        <v/>
      </c>
      <c r="Q664" s="506" t="str">
        <f>IF(Tabla1[[#This Row],[Descripción]]="","",_xlfn.XLOOKUP(Tabla1[[#This Row],[Descripción]],Tabla10[Descripción],Tabla10[CODIGO PRESUPUESTARIO],0))</f>
        <v/>
      </c>
      <c r="R664" s="507"/>
    </row>
    <row r="665" spans="2:18" x14ac:dyDescent="0.3">
      <c r="B665" s="190" t="str">
        <f>IF('Formulario PPGR3'!$G665="","",CONCATENATE('Formulario PPGR3'!$C665,".",'Formulario PPGR3'!$D665,".",'Formulario PPGR3'!$E665,".",'Formulario PPGR3'!$F665))</f>
        <v/>
      </c>
      <c r="C665" s="190" t="str">
        <f>IF('Formulario PPGR3'!$G665="","",'Formulario PPGR1'!#REF!)</f>
        <v/>
      </c>
      <c r="D665" s="190" t="str">
        <f>IF('Formulario PPGR3'!$G665="","",'Formulario PPGR1'!#REF!)</f>
        <v/>
      </c>
      <c r="E665" s="190" t="str">
        <f>IF('Formulario PPGR3'!$G665="","",'Formulario PPGR1'!#REF!)</f>
        <v/>
      </c>
      <c r="F665" s="190" t="str">
        <f>IF('Formulario PPGR3'!$G665="","",'Formulario PPGR1'!#REF!)</f>
        <v/>
      </c>
      <c r="G665" s="241"/>
      <c r="H665" s="503" t="str">
        <f>IF(Tabla1[[#This Row],[Código_Actividad]]="","",_xlfn.XLOOKUP(Tabla1[[#This Row],[Código_Actividad]],Tabla2[Código],Tabla2[Actividades Programables Presupuestables],"",0))</f>
        <v/>
      </c>
      <c r="I665" s="504" t="str">
        <f>IFERROR(VLOOKUP('Formulario PPGR3'!$G665,'Formulario PPGR2'!$H$9:$V$269,15,FALSE),"")</f>
        <v/>
      </c>
      <c r="J665" s="513"/>
      <c r="K665" s="507" t="str">
        <f>IF(Tabla1[[#This Row],[Insumos]]="","",_xlfn.XLOOKUP(Tabla1[[#This Row],[Insumos]],Tabla10[Insumo],Tabla10[InsumoAbrev],"",0))</f>
        <v/>
      </c>
      <c r="L665" s="508"/>
      <c r="M665" s="505" t="str">
        <f>IF(Tabla1[[#This Row],[Descripción]]="","",_xlfn.XLOOKUP(Tabla1[[#This Row],[Descripción]],Tabla10[Descripción],Tabla10[Unidad de Medida],"",0))</f>
        <v/>
      </c>
      <c r="N665" s="295"/>
      <c r="O665" s="506" t="str">
        <f>IF(Tabla1[[#This Row],[Descripción]]="","",_xlfn.XLOOKUP(Tabla1[[#This Row],[Descripción]],Tabla10[Descripción],Tabla10[Precio Unitario],0))</f>
        <v/>
      </c>
      <c r="P665" s="506" t="str">
        <f>IF(Tabla1[[#This Row],[Cantidad de Insumos]]="","",Tabla1[[#This Row],[Precio Unitario]]*Tabla1[[#This Row],[Cantidad de Insumos]])</f>
        <v/>
      </c>
      <c r="Q665" s="506" t="str">
        <f>IF(Tabla1[[#This Row],[Descripción]]="","",_xlfn.XLOOKUP(Tabla1[[#This Row],[Descripción]],Tabla10[Descripción],Tabla10[CODIGO PRESUPUESTARIO],0))</f>
        <v/>
      </c>
      <c r="R665" s="507"/>
    </row>
    <row r="666" spans="2:18" x14ac:dyDescent="0.3">
      <c r="B666" s="190" t="str">
        <f>IF('Formulario PPGR3'!$G666="","",CONCATENATE('Formulario PPGR3'!$C666,".",'Formulario PPGR3'!$D666,".",'Formulario PPGR3'!$E666,".",'Formulario PPGR3'!$F666))</f>
        <v/>
      </c>
      <c r="C666" s="190" t="str">
        <f>IF('Formulario PPGR3'!$G666="","",'Formulario PPGR1'!#REF!)</f>
        <v/>
      </c>
      <c r="D666" s="190" t="str">
        <f>IF('Formulario PPGR3'!$G666="","",'Formulario PPGR1'!#REF!)</f>
        <v/>
      </c>
      <c r="E666" s="190" t="str">
        <f>IF('Formulario PPGR3'!$G666="","",'Formulario PPGR1'!#REF!)</f>
        <v/>
      </c>
      <c r="F666" s="190" t="str">
        <f>IF('Formulario PPGR3'!$G666="","",'Formulario PPGR1'!#REF!)</f>
        <v/>
      </c>
      <c r="G666" s="241"/>
      <c r="H666" s="503" t="str">
        <f>IF(Tabla1[[#This Row],[Código_Actividad]]="","",_xlfn.XLOOKUP(Tabla1[[#This Row],[Código_Actividad]],Tabla2[Código],Tabla2[Actividades Programables Presupuestables],"",0))</f>
        <v/>
      </c>
      <c r="I666" s="504" t="str">
        <f>IFERROR(VLOOKUP('Formulario PPGR3'!$G666,'Formulario PPGR2'!$H$9:$V$269,15,FALSE),"")</f>
        <v/>
      </c>
      <c r="J666" s="513"/>
      <c r="K666" s="507" t="str">
        <f>IF(Tabla1[[#This Row],[Insumos]]="","",_xlfn.XLOOKUP(Tabla1[[#This Row],[Insumos]],Tabla10[Insumo],Tabla10[InsumoAbrev],"",0))</f>
        <v/>
      </c>
      <c r="L666" s="508"/>
      <c r="M666" s="505" t="str">
        <f>IF(Tabla1[[#This Row],[Descripción]]="","",_xlfn.XLOOKUP(Tabla1[[#This Row],[Descripción]],Tabla10[Descripción],Tabla10[Unidad de Medida],"",0))</f>
        <v/>
      </c>
      <c r="N666" s="295"/>
      <c r="O666" s="506" t="str">
        <f>IF(Tabla1[[#This Row],[Descripción]]="","",_xlfn.XLOOKUP(Tabla1[[#This Row],[Descripción]],Tabla10[Descripción],Tabla10[Precio Unitario],0))</f>
        <v/>
      </c>
      <c r="P666" s="506" t="str">
        <f>IF(Tabla1[[#This Row],[Cantidad de Insumos]]="","",Tabla1[[#This Row],[Precio Unitario]]*Tabla1[[#This Row],[Cantidad de Insumos]])</f>
        <v/>
      </c>
      <c r="Q666" s="506" t="str">
        <f>IF(Tabla1[[#This Row],[Descripción]]="","",_xlfn.XLOOKUP(Tabla1[[#This Row],[Descripción]],Tabla10[Descripción],Tabla10[CODIGO PRESUPUESTARIO],0))</f>
        <v/>
      </c>
      <c r="R666" s="507"/>
    </row>
    <row r="667" spans="2:18" x14ac:dyDescent="0.3">
      <c r="B667" s="190" t="str">
        <f>IF('Formulario PPGR3'!$G667="","",CONCATENATE('Formulario PPGR3'!$C667,".",'Formulario PPGR3'!$D667,".",'Formulario PPGR3'!$E667,".",'Formulario PPGR3'!$F667))</f>
        <v/>
      </c>
      <c r="C667" s="190" t="str">
        <f>IF('Formulario PPGR3'!$G667="","",'Formulario PPGR1'!#REF!)</f>
        <v/>
      </c>
      <c r="D667" s="190" t="str">
        <f>IF('Formulario PPGR3'!$G667="","",'Formulario PPGR1'!#REF!)</f>
        <v/>
      </c>
      <c r="E667" s="190" t="str">
        <f>IF('Formulario PPGR3'!$G667="","",'Formulario PPGR1'!#REF!)</f>
        <v/>
      </c>
      <c r="F667" s="190" t="str">
        <f>IF('Formulario PPGR3'!$G667="","",'Formulario PPGR1'!#REF!)</f>
        <v/>
      </c>
      <c r="G667" s="241"/>
      <c r="H667" s="503" t="str">
        <f>IF(Tabla1[[#This Row],[Código_Actividad]]="","",_xlfn.XLOOKUP(Tabla1[[#This Row],[Código_Actividad]],Tabla2[Código],Tabla2[Actividades Programables Presupuestables],"",0))</f>
        <v/>
      </c>
      <c r="I667" s="504" t="str">
        <f>IFERROR(VLOOKUP('Formulario PPGR3'!$G667,'Formulario PPGR2'!$H$9:$V$269,15,FALSE),"")</f>
        <v/>
      </c>
      <c r="J667" s="512"/>
      <c r="K667" s="507" t="str">
        <f>IF(Tabla1[[#This Row],[Insumos]]="","",_xlfn.XLOOKUP(Tabla1[[#This Row],[Insumos]],Tabla10[Insumo],Tabla10[InsumoAbrev],"",0))</f>
        <v/>
      </c>
      <c r="L667" s="508"/>
      <c r="M667" s="505" t="str">
        <f>IF(Tabla1[[#This Row],[Descripción]]="","",_xlfn.XLOOKUP(Tabla1[[#This Row],[Descripción]],Tabla10[Descripción],Tabla10[Unidad de Medida],"",0))</f>
        <v/>
      </c>
      <c r="N667" s="295"/>
      <c r="O667" s="506" t="str">
        <f>IF(Tabla1[[#This Row],[Descripción]]="","",_xlfn.XLOOKUP(Tabla1[[#This Row],[Descripción]],Tabla10[Descripción],Tabla10[Precio Unitario],0))</f>
        <v/>
      </c>
      <c r="P667" s="506" t="str">
        <f>IF(Tabla1[[#This Row],[Cantidad de Insumos]]="","",Tabla1[[#This Row],[Precio Unitario]]*Tabla1[[#This Row],[Cantidad de Insumos]])</f>
        <v/>
      </c>
      <c r="Q667" s="506" t="str">
        <f>IF(Tabla1[[#This Row],[Descripción]]="","",_xlfn.XLOOKUP(Tabla1[[#This Row],[Descripción]],Tabla10[Descripción],Tabla10[CODIGO PRESUPUESTARIO],0))</f>
        <v/>
      </c>
      <c r="R667" s="507"/>
    </row>
    <row r="668" spans="2:18" x14ac:dyDescent="0.3">
      <c r="B668" s="190" t="str">
        <f>IF('Formulario PPGR3'!$G668="","",CONCATENATE('Formulario PPGR3'!$C668,".",'Formulario PPGR3'!$D668,".",'Formulario PPGR3'!$E668,".",'Formulario PPGR3'!$F668))</f>
        <v/>
      </c>
      <c r="C668" s="190" t="str">
        <f>IF('Formulario PPGR3'!$G668="","",'Formulario PPGR1'!#REF!)</f>
        <v/>
      </c>
      <c r="D668" s="190" t="str">
        <f>IF('Formulario PPGR3'!$G668="","",'Formulario PPGR1'!#REF!)</f>
        <v/>
      </c>
      <c r="E668" s="190" t="str">
        <f>IF('Formulario PPGR3'!$G668="","",'Formulario PPGR1'!#REF!)</f>
        <v/>
      </c>
      <c r="F668" s="190" t="str">
        <f>IF('Formulario PPGR3'!$G668="","",'Formulario PPGR1'!#REF!)</f>
        <v/>
      </c>
      <c r="G668" s="241"/>
      <c r="H668" s="503" t="str">
        <f>IF(Tabla1[[#This Row],[Código_Actividad]]="","",_xlfn.XLOOKUP(Tabla1[[#This Row],[Código_Actividad]],Tabla2[Código],Tabla2[Actividades Programables Presupuestables],"",0))</f>
        <v/>
      </c>
      <c r="I668" s="504" t="str">
        <f>IFERROR(VLOOKUP('Formulario PPGR3'!$G668,'Formulario PPGR2'!$H$9:$V$269,15,FALSE),"")</f>
        <v/>
      </c>
      <c r="J668" s="512"/>
      <c r="K668" s="507" t="str">
        <f>IF(Tabla1[[#This Row],[Insumos]]="","",_xlfn.XLOOKUP(Tabla1[[#This Row],[Insumos]],Tabla10[Insumo],Tabla10[InsumoAbrev],"",0))</f>
        <v/>
      </c>
      <c r="L668" s="508"/>
      <c r="M668" s="505" t="str">
        <f>IF(Tabla1[[#This Row],[Descripción]]="","",_xlfn.XLOOKUP(Tabla1[[#This Row],[Descripción]],Tabla10[Descripción],Tabla10[Unidad de Medida],"",0))</f>
        <v/>
      </c>
      <c r="N668" s="295"/>
      <c r="O668" s="506" t="str">
        <f>IF(Tabla1[[#This Row],[Descripción]]="","",_xlfn.XLOOKUP(Tabla1[[#This Row],[Descripción]],Tabla10[Descripción],Tabla10[Precio Unitario],0))</f>
        <v/>
      </c>
      <c r="P668" s="506" t="str">
        <f>IF(Tabla1[[#This Row],[Cantidad de Insumos]]="","",Tabla1[[#This Row],[Precio Unitario]]*Tabla1[[#This Row],[Cantidad de Insumos]])</f>
        <v/>
      </c>
      <c r="Q668" s="506" t="str">
        <f>IF(Tabla1[[#This Row],[Descripción]]="","",_xlfn.XLOOKUP(Tabla1[[#This Row],[Descripción]],Tabla10[Descripción],Tabla10[CODIGO PRESUPUESTARIO],0))</f>
        <v/>
      </c>
      <c r="R668" s="507"/>
    </row>
    <row r="669" spans="2:18" x14ac:dyDescent="0.3">
      <c r="B669" s="190" t="str">
        <f>IF('Formulario PPGR3'!$G669="","",CONCATENATE('Formulario PPGR3'!$C669,".",'Formulario PPGR3'!$D669,".",'Formulario PPGR3'!$E669,".",'Formulario PPGR3'!$F669))</f>
        <v/>
      </c>
      <c r="C669" s="190" t="str">
        <f>IF('Formulario PPGR3'!$G669="","",'Formulario PPGR1'!#REF!)</f>
        <v/>
      </c>
      <c r="D669" s="190" t="str">
        <f>IF('Formulario PPGR3'!$G669="","",'Formulario PPGR1'!#REF!)</f>
        <v/>
      </c>
      <c r="E669" s="190" t="str">
        <f>IF('Formulario PPGR3'!$G669="","",'Formulario PPGR1'!#REF!)</f>
        <v/>
      </c>
      <c r="F669" s="190" t="str">
        <f>IF('Formulario PPGR3'!$G669="","",'Formulario PPGR1'!#REF!)</f>
        <v/>
      </c>
      <c r="G669" s="241"/>
      <c r="H669" s="503" t="str">
        <f>IF(Tabla1[[#This Row],[Código_Actividad]]="","",_xlfn.XLOOKUP(Tabla1[[#This Row],[Código_Actividad]],Tabla2[Código],Tabla2[Actividades Programables Presupuestables],"",0))</f>
        <v/>
      </c>
      <c r="I669" s="504" t="str">
        <f>IFERROR(VLOOKUP('Formulario PPGR3'!$G669,'Formulario PPGR2'!$H$9:$V$269,15,FALSE),"")</f>
        <v/>
      </c>
      <c r="J669" s="512"/>
      <c r="K669" s="507" t="str">
        <f>IF(Tabla1[[#This Row],[Insumos]]="","",_xlfn.XLOOKUP(Tabla1[[#This Row],[Insumos]],Tabla10[Insumo],Tabla10[InsumoAbrev],"",0))</f>
        <v/>
      </c>
      <c r="L669" s="508"/>
      <c r="M669" s="505" t="str">
        <f>IF(Tabla1[[#This Row],[Descripción]]="","",_xlfn.XLOOKUP(Tabla1[[#This Row],[Descripción]],Tabla10[Descripción],Tabla10[Unidad de Medida],"",0))</f>
        <v/>
      </c>
      <c r="N669" s="295"/>
      <c r="O669" s="506" t="str">
        <f>IF(Tabla1[[#This Row],[Descripción]]="","",_xlfn.XLOOKUP(Tabla1[[#This Row],[Descripción]],Tabla10[Descripción],Tabla10[Precio Unitario],0))</f>
        <v/>
      </c>
      <c r="P669" s="506" t="str">
        <f>IF(Tabla1[[#This Row],[Cantidad de Insumos]]="","",Tabla1[[#This Row],[Precio Unitario]]*Tabla1[[#This Row],[Cantidad de Insumos]])</f>
        <v/>
      </c>
      <c r="Q669" s="506" t="str">
        <f>IF(Tabla1[[#This Row],[Descripción]]="","",_xlfn.XLOOKUP(Tabla1[[#This Row],[Descripción]],Tabla10[Descripción],Tabla10[CODIGO PRESUPUESTARIO],0))</f>
        <v/>
      </c>
      <c r="R669" s="507"/>
    </row>
    <row r="670" spans="2:18" x14ac:dyDescent="0.3">
      <c r="B670" s="190" t="str">
        <f>IF('Formulario PPGR3'!$G670="","",CONCATENATE('Formulario PPGR3'!$C670,".",'Formulario PPGR3'!$D670,".",'Formulario PPGR3'!$E670,".",'Formulario PPGR3'!$F670))</f>
        <v/>
      </c>
      <c r="C670" s="190" t="str">
        <f>IF('Formulario PPGR3'!$G670="","",'Formulario PPGR1'!#REF!)</f>
        <v/>
      </c>
      <c r="D670" s="190" t="str">
        <f>IF('Formulario PPGR3'!$G670="","",'Formulario PPGR1'!#REF!)</f>
        <v/>
      </c>
      <c r="E670" s="190" t="str">
        <f>IF('Formulario PPGR3'!$G670="","",'Formulario PPGR1'!#REF!)</f>
        <v/>
      </c>
      <c r="F670" s="190" t="str">
        <f>IF('Formulario PPGR3'!$G670="","",'Formulario PPGR1'!#REF!)</f>
        <v/>
      </c>
      <c r="G670" s="241"/>
      <c r="H670" s="503" t="str">
        <f>IF(Tabla1[[#This Row],[Código_Actividad]]="","",_xlfn.XLOOKUP(Tabla1[[#This Row],[Código_Actividad]],Tabla2[Código],Tabla2[Actividades Programables Presupuestables],"",0))</f>
        <v/>
      </c>
      <c r="I670" s="504" t="str">
        <f>IFERROR(VLOOKUP('Formulario PPGR3'!$G670,'Formulario PPGR2'!$H$9:$V$269,15,FALSE),"")</f>
        <v/>
      </c>
      <c r="J670" s="512"/>
      <c r="K670" s="507" t="str">
        <f>IF(Tabla1[[#This Row],[Insumos]]="","",_xlfn.XLOOKUP(Tabla1[[#This Row],[Insumos]],Tabla10[Insumo],Tabla10[InsumoAbrev],"",0))</f>
        <v/>
      </c>
      <c r="L670" s="508"/>
      <c r="M670" s="505" t="str">
        <f>IF(Tabla1[[#This Row],[Descripción]]="","",_xlfn.XLOOKUP(Tabla1[[#This Row],[Descripción]],Tabla10[Descripción],Tabla10[Unidad de Medida],"",0))</f>
        <v/>
      </c>
      <c r="N670" s="295"/>
      <c r="O670" s="506" t="str">
        <f>IF(Tabla1[[#This Row],[Descripción]]="","",_xlfn.XLOOKUP(Tabla1[[#This Row],[Descripción]],Tabla10[Descripción],Tabla10[Precio Unitario],0))</f>
        <v/>
      </c>
      <c r="P670" s="506" t="str">
        <f>IF(Tabla1[[#This Row],[Cantidad de Insumos]]="","",Tabla1[[#This Row],[Precio Unitario]]*Tabla1[[#This Row],[Cantidad de Insumos]])</f>
        <v/>
      </c>
      <c r="Q670" s="506" t="str">
        <f>IF(Tabla1[[#This Row],[Descripción]]="","",_xlfn.XLOOKUP(Tabla1[[#This Row],[Descripción]],Tabla10[Descripción],Tabla10[CODIGO PRESUPUESTARIO],0))</f>
        <v/>
      </c>
      <c r="R670" s="507"/>
    </row>
    <row r="671" spans="2:18" x14ac:dyDescent="0.3">
      <c r="B671" s="190" t="str">
        <f>IF('Formulario PPGR3'!$G671="","",CONCATENATE('Formulario PPGR3'!$C671,".",'Formulario PPGR3'!$D671,".",'Formulario PPGR3'!$E671,".",'Formulario PPGR3'!$F671))</f>
        <v/>
      </c>
      <c r="C671" s="190" t="str">
        <f>IF('Formulario PPGR3'!$G671="","",'Formulario PPGR1'!#REF!)</f>
        <v/>
      </c>
      <c r="D671" s="190" t="str">
        <f>IF('Formulario PPGR3'!$G671="","",'Formulario PPGR1'!#REF!)</f>
        <v/>
      </c>
      <c r="E671" s="190" t="str">
        <f>IF('Formulario PPGR3'!$G671="","",'Formulario PPGR1'!#REF!)</f>
        <v/>
      </c>
      <c r="F671" s="190" t="str">
        <f>IF('Formulario PPGR3'!$G671="","",'Formulario PPGR1'!#REF!)</f>
        <v/>
      </c>
      <c r="G671" s="241"/>
      <c r="H671" s="503" t="str">
        <f>IF(Tabla1[[#This Row],[Código_Actividad]]="","",_xlfn.XLOOKUP(Tabla1[[#This Row],[Código_Actividad]],Tabla2[Código],Tabla2[Actividades Programables Presupuestables],"",0))</f>
        <v/>
      </c>
      <c r="I671" s="504" t="str">
        <f>IFERROR(VLOOKUP('Formulario PPGR3'!$G671,'Formulario PPGR2'!$H$9:$V$269,15,FALSE),"")</f>
        <v/>
      </c>
      <c r="J671" s="512"/>
      <c r="K671" s="507" t="str">
        <f>IF(Tabla1[[#This Row],[Insumos]]="","",_xlfn.XLOOKUP(Tabla1[[#This Row],[Insumos]],Tabla10[Insumo],Tabla10[InsumoAbrev],"",0))</f>
        <v/>
      </c>
      <c r="L671" s="508"/>
      <c r="M671" s="505" t="str">
        <f>IF(Tabla1[[#This Row],[Descripción]]="","",_xlfn.XLOOKUP(Tabla1[[#This Row],[Descripción]],Tabla10[Descripción],Tabla10[Unidad de Medida],"",0))</f>
        <v/>
      </c>
      <c r="N671" s="295"/>
      <c r="O671" s="506" t="str">
        <f>IF(Tabla1[[#This Row],[Descripción]]="","",_xlfn.XLOOKUP(Tabla1[[#This Row],[Descripción]],Tabla10[Descripción],Tabla10[Precio Unitario],0))</f>
        <v/>
      </c>
      <c r="P671" s="506" t="str">
        <f>IF(Tabla1[[#This Row],[Cantidad de Insumos]]="","",Tabla1[[#This Row],[Precio Unitario]]*Tabla1[[#This Row],[Cantidad de Insumos]])</f>
        <v/>
      </c>
      <c r="Q671" s="506" t="str">
        <f>IF(Tabla1[[#This Row],[Descripción]]="","",_xlfn.XLOOKUP(Tabla1[[#This Row],[Descripción]],Tabla10[Descripción],Tabla10[CODIGO PRESUPUESTARIO],0))</f>
        <v/>
      </c>
      <c r="R671" s="507"/>
    </row>
    <row r="672" spans="2:18" x14ac:dyDescent="0.3">
      <c r="B672" s="190" t="str">
        <f>IF('Formulario PPGR3'!$G672="","",CONCATENATE('Formulario PPGR3'!$C672,".",'Formulario PPGR3'!$D672,".",'Formulario PPGR3'!$E672,".",'Formulario PPGR3'!$F672))</f>
        <v/>
      </c>
      <c r="C672" s="190" t="str">
        <f>IF('Formulario PPGR3'!$G672="","",'Formulario PPGR1'!#REF!)</f>
        <v/>
      </c>
      <c r="D672" s="190" t="str">
        <f>IF('Formulario PPGR3'!$G672="","",'Formulario PPGR1'!#REF!)</f>
        <v/>
      </c>
      <c r="E672" s="190" t="str">
        <f>IF('Formulario PPGR3'!$G672="","",'Formulario PPGR1'!#REF!)</f>
        <v/>
      </c>
      <c r="F672" s="190" t="str">
        <f>IF('Formulario PPGR3'!$G672="","",'Formulario PPGR1'!#REF!)</f>
        <v/>
      </c>
      <c r="G672" s="241"/>
      <c r="H672" s="503" t="str">
        <f>IF(Tabla1[[#This Row],[Código_Actividad]]="","",_xlfn.XLOOKUP(Tabla1[[#This Row],[Código_Actividad]],Tabla2[Código],Tabla2[Actividades Programables Presupuestables],"",0))</f>
        <v/>
      </c>
      <c r="I672" s="504" t="str">
        <f>IFERROR(VLOOKUP('Formulario PPGR3'!$G672,'Formulario PPGR2'!$H$9:$V$269,15,FALSE),"")</f>
        <v/>
      </c>
      <c r="J672" s="512"/>
      <c r="K672" s="507" t="str">
        <f>IF(Tabla1[[#This Row],[Insumos]]="","",_xlfn.XLOOKUP(Tabla1[[#This Row],[Insumos]],Tabla10[Insumo],Tabla10[InsumoAbrev],"",0))</f>
        <v/>
      </c>
      <c r="L672" s="508"/>
      <c r="M672" s="505" t="str">
        <f>IF(Tabla1[[#This Row],[Descripción]]="","",_xlfn.XLOOKUP(Tabla1[[#This Row],[Descripción]],Tabla10[Descripción],Tabla10[Unidad de Medida],"",0))</f>
        <v/>
      </c>
      <c r="N672" s="295"/>
      <c r="O672" s="506" t="str">
        <f>IF(Tabla1[[#This Row],[Descripción]]="","",_xlfn.XLOOKUP(Tabla1[[#This Row],[Descripción]],Tabla10[Descripción],Tabla10[Precio Unitario],0))</f>
        <v/>
      </c>
      <c r="P672" s="506" t="str">
        <f>IF(Tabla1[[#This Row],[Cantidad de Insumos]]="","",Tabla1[[#This Row],[Precio Unitario]]*Tabla1[[#This Row],[Cantidad de Insumos]])</f>
        <v/>
      </c>
      <c r="Q672" s="506" t="str">
        <f>IF(Tabla1[[#This Row],[Descripción]]="","",_xlfn.XLOOKUP(Tabla1[[#This Row],[Descripción]],Tabla10[Descripción],Tabla10[CODIGO PRESUPUESTARIO],0))</f>
        <v/>
      </c>
      <c r="R672" s="507"/>
    </row>
    <row r="673" spans="2:18" x14ac:dyDescent="0.3">
      <c r="B673" s="190" t="str">
        <f>IF('Formulario PPGR3'!$G673="","",CONCATENATE('Formulario PPGR3'!$C673,".",'Formulario PPGR3'!$D673,".",'Formulario PPGR3'!$E673,".",'Formulario PPGR3'!$F673))</f>
        <v/>
      </c>
      <c r="C673" s="190" t="str">
        <f>IF('Formulario PPGR3'!$G673="","",'Formulario PPGR1'!#REF!)</f>
        <v/>
      </c>
      <c r="D673" s="190" t="str">
        <f>IF('Formulario PPGR3'!$G673="","",'Formulario PPGR1'!#REF!)</f>
        <v/>
      </c>
      <c r="E673" s="190" t="str">
        <f>IF('Formulario PPGR3'!$G673="","",'Formulario PPGR1'!#REF!)</f>
        <v/>
      </c>
      <c r="F673" s="190" t="str">
        <f>IF('Formulario PPGR3'!$G673="","",'Formulario PPGR1'!#REF!)</f>
        <v/>
      </c>
      <c r="G673" s="241"/>
      <c r="H673" s="503" t="str">
        <f>IF(Tabla1[[#This Row],[Código_Actividad]]="","",_xlfn.XLOOKUP(Tabla1[[#This Row],[Código_Actividad]],Tabla2[Código],Tabla2[Actividades Programables Presupuestables],"",0))</f>
        <v/>
      </c>
      <c r="I673" s="504" t="str">
        <f>IFERROR(VLOOKUP('Formulario PPGR3'!$G673,'Formulario PPGR2'!$H$9:$V$269,15,FALSE),"")</f>
        <v/>
      </c>
      <c r="J673" s="512"/>
      <c r="K673" s="507" t="str">
        <f>IF(Tabla1[[#This Row],[Insumos]]="","",_xlfn.XLOOKUP(Tabla1[[#This Row],[Insumos]],Tabla10[Insumo],Tabla10[InsumoAbrev],"",0))</f>
        <v/>
      </c>
      <c r="L673" s="508"/>
      <c r="M673" s="505" t="str">
        <f>IF(Tabla1[[#This Row],[Descripción]]="","",_xlfn.XLOOKUP(Tabla1[[#This Row],[Descripción]],Tabla10[Descripción],Tabla10[Unidad de Medida],"",0))</f>
        <v/>
      </c>
      <c r="N673" s="295"/>
      <c r="O673" s="506" t="str">
        <f>IF(Tabla1[[#This Row],[Descripción]]="","",_xlfn.XLOOKUP(Tabla1[[#This Row],[Descripción]],Tabla10[Descripción],Tabla10[Precio Unitario],0))</f>
        <v/>
      </c>
      <c r="P673" s="506" t="str">
        <f>IF(Tabla1[[#This Row],[Cantidad de Insumos]]="","",Tabla1[[#This Row],[Precio Unitario]]*Tabla1[[#This Row],[Cantidad de Insumos]])</f>
        <v/>
      </c>
      <c r="Q673" s="506" t="str">
        <f>IF(Tabla1[[#This Row],[Descripción]]="","",_xlfn.XLOOKUP(Tabla1[[#This Row],[Descripción]],Tabla10[Descripción],Tabla10[CODIGO PRESUPUESTARIO],0))</f>
        <v/>
      </c>
      <c r="R673" s="507"/>
    </row>
    <row r="674" spans="2:18" x14ac:dyDescent="0.3">
      <c r="B674" s="190" t="str">
        <f>IF('Formulario PPGR3'!$G674="","",CONCATENATE('Formulario PPGR3'!$C674,".",'Formulario PPGR3'!$D674,".",'Formulario PPGR3'!$E674,".",'Formulario PPGR3'!$F674))</f>
        <v/>
      </c>
      <c r="C674" s="190" t="str">
        <f>IF('Formulario PPGR3'!$G674="","",'Formulario PPGR1'!#REF!)</f>
        <v/>
      </c>
      <c r="D674" s="190" t="str">
        <f>IF('Formulario PPGR3'!$G674="","",'Formulario PPGR1'!#REF!)</f>
        <v/>
      </c>
      <c r="E674" s="190" t="str">
        <f>IF('Formulario PPGR3'!$G674="","",'Formulario PPGR1'!#REF!)</f>
        <v/>
      </c>
      <c r="F674" s="190" t="str">
        <f>IF('Formulario PPGR3'!$G674="","",'Formulario PPGR1'!#REF!)</f>
        <v/>
      </c>
      <c r="G674" s="241"/>
      <c r="H674" s="503" t="str">
        <f>IF(Tabla1[[#This Row],[Código_Actividad]]="","",_xlfn.XLOOKUP(Tabla1[[#This Row],[Código_Actividad]],Tabla2[Código],Tabla2[Actividades Programables Presupuestables],"",0))</f>
        <v/>
      </c>
      <c r="I674" s="504" t="str">
        <f>IFERROR(VLOOKUP('Formulario PPGR3'!$G674,'Formulario PPGR2'!$H$9:$V$269,15,FALSE),"")</f>
        <v/>
      </c>
      <c r="J674" s="512"/>
      <c r="K674" s="507" t="str">
        <f>IF(Tabla1[[#This Row],[Insumos]]="","",_xlfn.XLOOKUP(Tabla1[[#This Row],[Insumos]],Tabla10[Insumo],Tabla10[InsumoAbrev],"",0))</f>
        <v/>
      </c>
      <c r="L674" s="508"/>
      <c r="M674" s="505" t="str">
        <f>IF(Tabla1[[#This Row],[Descripción]]="","",_xlfn.XLOOKUP(Tabla1[[#This Row],[Descripción]],Tabla10[Descripción],Tabla10[Unidad de Medida],"",0))</f>
        <v/>
      </c>
      <c r="N674" s="295"/>
      <c r="O674" s="506" t="str">
        <f>IF(Tabla1[[#This Row],[Descripción]]="","",_xlfn.XLOOKUP(Tabla1[[#This Row],[Descripción]],Tabla10[Descripción],Tabla10[Precio Unitario],0))</f>
        <v/>
      </c>
      <c r="P674" s="506" t="str">
        <f>IF(Tabla1[[#This Row],[Cantidad de Insumos]]="","",Tabla1[[#This Row],[Precio Unitario]]*Tabla1[[#This Row],[Cantidad de Insumos]])</f>
        <v/>
      </c>
      <c r="Q674" s="506" t="str">
        <f>IF(Tabla1[[#This Row],[Descripción]]="","",_xlfn.XLOOKUP(Tabla1[[#This Row],[Descripción]],Tabla10[Descripción],Tabla10[CODIGO PRESUPUESTARIO],0))</f>
        <v/>
      </c>
      <c r="R674" s="507"/>
    </row>
    <row r="675" spans="2:18" x14ac:dyDescent="0.3">
      <c r="B675" s="190" t="str">
        <f>IF('Formulario PPGR3'!$G675="","",CONCATENATE('Formulario PPGR3'!$C675,".",'Formulario PPGR3'!$D675,".",'Formulario PPGR3'!$E675,".",'Formulario PPGR3'!$F675))</f>
        <v/>
      </c>
      <c r="C675" s="190" t="str">
        <f>IF('Formulario PPGR3'!$G675="","",'Formulario PPGR1'!#REF!)</f>
        <v/>
      </c>
      <c r="D675" s="190" t="str">
        <f>IF('Formulario PPGR3'!$G675="","",'Formulario PPGR1'!#REF!)</f>
        <v/>
      </c>
      <c r="E675" s="190" t="str">
        <f>IF('Formulario PPGR3'!$G675="","",'Formulario PPGR1'!#REF!)</f>
        <v/>
      </c>
      <c r="F675" s="190" t="str">
        <f>IF('Formulario PPGR3'!$G675="","",'Formulario PPGR1'!#REF!)</f>
        <v/>
      </c>
      <c r="G675" s="241"/>
      <c r="H675" s="503" t="str">
        <f>IF(Tabla1[[#This Row],[Código_Actividad]]="","",_xlfn.XLOOKUP(Tabla1[[#This Row],[Código_Actividad]],Tabla2[Código],Tabla2[Actividades Programables Presupuestables],"",0))</f>
        <v/>
      </c>
      <c r="I675" s="504" t="str">
        <f>IFERROR(VLOOKUP('Formulario PPGR3'!$G675,'Formulario PPGR2'!$H$9:$V$269,15,FALSE),"")</f>
        <v/>
      </c>
      <c r="J675" s="512"/>
      <c r="K675" s="507" t="str">
        <f>IF(Tabla1[[#This Row],[Insumos]]="","",_xlfn.XLOOKUP(Tabla1[[#This Row],[Insumos]],Tabla10[Insumo],Tabla10[InsumoAbrev],"",0))</f>
        <v/>
      </c>
      <c r="L675" s="508"/>
      <c r="M675" s="505" t="str">
        <f>IF(Tabla1[[#This Row],[Descripción]]="","",_xlfn.XLOOKUP(Tabla1[[#This Row],[Descripción]],Tabla10[Descripción],Tabla10[Unidad de Medida],"",0))</f>
        <v/>
      </c>
      <c r="N675" s="295"/>
      <c r="O675" s="506" t="str">
        <f>IF(Tabla1[[#This Row],[Descripción]]="","",_xlfn.XLOOKUP(Tabla1[[#This Row],[Descripción]],Tabla10[Descripción],Tabla10[Precio Unitario],0))</f>
        <v/>
      </c>
      <c r="P675" s="506" t="str">
        <f>IF(Tabla1[[#This Row],[Cantidad de Insumos]]="","",Tabla1[[#This Row],[Precio Unitario]]*Tabla1[[#This Row],[Cantidad de Insumos]])</f>
        <v/>
      </c>
      <c r="Q675" s="506" t="str">
        <f>IF(Tabla1[[#This Row],[Descripción]]="","",_xlfn.XLOOKUP(Tabla1[[#This Row],[Descripción]],Tabla10[Descripción],Tabla10[CODIGO PRESUPUESTARIO],0))</f>
        <v/>
      </c>
      <c r="R675" s="507"/>
    </row>
    <row r="676" spans="2:18" x14ac:dyDescent="0.3">
      <c r="B676" s="190" t="str">
        <f>IF('Formulario PPGR3'!$G676="","",CONCATENATE('Formulario PPGR3'!$C676,".",'Formulario PPGR3'!$D676,".",'Formulario PPGR3'!$E676,".",'Formulario PPGR3'!$F676))</f>
        <v/>
      </c>
      <c r="C676" s="190" t="str">
        <f>IF('Formulario PPGR3'!$G676="","",'Formulario PPGR1'!#REF!)</f>
        <v/>
      </c>
      <c r="D676" s="190" t="str">
        <f>IF('Formulario PPGR3'!$G676="","",'Formulario PPGR1'!#REF!)</f>
        <v/>
      </c>
      <c r="E676" s="190" t="str">
        <f>IF('Formulario PPGR3'!$G676="","",'Formulario PPGR1'!#REF!)</f>
        <v/>
      </c>
      <c r="F676" s="190" t="str">
        <f>IF('Formulario PPGR3'!$G676="","",'Formulario PPGR1'!#REF!)</f>
        <v/>
      </c>
      <c r="G676" s="241"/>
      <c r="H676" s="503" t="str">
        <f>IF(Tabla1[[#This Row],[Código_Actividad]]="","",_xlfn.XLOOKUP(Tabla1[[#This Row],[Código_Actividad]],Tabla2[Código],Tabla2[Actividades Programables Presupuestables],"",0))</f>
        <v/>
      </c>
      <c r="I676" s="504" t="str">
        <f>IFERROR(VLOOKUP('Formulario PPGR3'!$G676,'Formulario PPGR2'!$H$9:$V$269,15,FALSE),"")</f>
        <v/>
      </c>
      <c r="J676" s="512"/>
      <c r="K676" s="507" t="str">
        <f>IF(Tabla1[[#This Row],[Insumos]]="","",_xlfn.XLOOKUP(Tabla1[[#This Row],[Insumos]],Tabla10[Insumo],Tabla10[InsumoAbrev],"",0))</f>
        <v/>
      </c>
      <c r="L676" s="508"/>
      <c r="M676" s="505" t="str">
        <f>IF(Tabla1[[#This Row],[Descripción]]="","",_xlfn.XLOOKUP(Tabla1[[#This Row],[Descripción]],Tabla10[Descripción],Tabla10[Unidad de Medida],"",0))</f>
        <v/>
      </c>
      <c r="N676" s="295"/>
      <c r="O676" s="506" t="str">
        <f>IF(Tabla1[[#This Row],[Descripción]]="","",_xlfn.XLOOKUP(Tabla1[[#This Row],[Descripción]],Tabla10[Descripción],Tabla10[Precio Unitario],0))</f>
        <v/>
      </c>
      <c r="P676" s="506" t="str">
        <f>IF(Tabla1[[#This Row],[Cantidad de Insumos]]="","",Tabla1[[#This Row],[Precio Unitario]]*Tabla1[[#This Row],[Cantidad de Insumos]])</f>
        <v/>
      </c>
      <c r="Q676" s="506" t="str">
        <f>IF(Tabla1[[#This Row],[Descripción]]="","",_xlfn.XLOOKUP(Tabla1[[#This Row],[Descripción]],Tabla10[Descripción],Tabla10[CODIGO PRESUPUESTARIO],0))</f>
        <v/>
      </c>
      <c r="R676" s="507"/>
    </row>
    <row r="677" spans="2:18" x14ac:dyDescent="0.3">
      <c r="B677" s="190" t="str">
        <f>IF('Formulario PPGR3'!$G677="","",CONCATENATE('Formulario PPGR3'!$C677,".",'Formulario PPGR3'!$D677,".",'Formulario PPGR3'!$E677,".",'Formulario PPGR3'!$F677))</f>
        <v/>
      </c>
      <c r="C677" s="190" t="str">
        <f>IF('Formulario PPGR3'!$G677="","",'Formulario PPGR1'!#REF!)</f>
        <v/>
      </c>
      <c r="D677" s="190" t="str">
        <f>IF('Formulario PPGR3'!$G677="","",'Formulario PPGR1'!#REF!)</f>
        <v/>
      </c>
      <c r="E677" s="190" t="str">
        <f>IF('Formulario PPGR3'!$G677="","",'Formulario PPGR1'!#REF!)</f>
        <v/>
      </c>
      <c r="F677" s="190" t="str">
        <f>IF('Formulario PPGR3'!$G677="","",'Formulario PPGR1'!#REF!)</f>
        <v/>
      </c>
      <c r="G677" s="241"/>
      <c r="H677" s="503" t="str">
        <f>IF(Tabla1[[#This Row],[Código_Actividad]]="","",_xlfn.XLOOKUP(Tabla1[[#This Row],[Código_Actividad]],Tabla2[Código],Tabla2[Actividades Programables Presupuestables],"",0))</f>
        <v/>
      </c>
      <c r="I677" s="504" t="str">
        <f>IFERROR(VLOOKUP('Formulario PPGR3'!$G677,'Formulario PPGR2'!$H$9:$V$269,15,FALSE),"")</f>
        <v/>
      </c>
      <c r="J677" s="512"/>
      <c r="K677" s="507" t="str">
        <f>IF(Tabla1[[#This Row],[Insumos]]="","",_xlfn.XLOOKUP(Tabla1[[#This Row],[Insumos]],Tabla10[Insumo],Tabla10[InsumoAbrev],"",0))</f>
        <v/>
      </c>
      <c r="L677" s="508"/>
      <c r="M677" s="505" t="str">
        <f>IF(Tabla1[[#This Row],[Descripción]]="","",_xlfn.XLOOKUP(Tabla1[[#This Row],[Descripción]],Tabla10[Descripción],Tabla10[Unidad de Medida],"",0))</f>
        <v/>
      </c>
      <c r="N677" s="295"/>
      <c r="O677" s="506" t="str">
        <f>IF(Tabla1[[#This Row],[Descripción]]="","",_xlfn.XLOOKUP(Tabla1[[#This Row],[Descripción]],Tabla10[Descripción],Tabla10[Precio Unitario],0))</f>
        <v/>
      </c>
      <c r="P677" s="506" t="str">
        <f>IF(Tabla1[[#This Row],[Cantidad de Insumos]]="","",Tabla1[[#This Row],[Precio Unitario]]*Tabla1[[#This Row],[Cantidad de Insumos]])</f>
        <v/>
      </c>
      <c r="Q677" s="506" t="str">
        <f>IF(Tabla1[[#This Row],[Descripción]]="","",_xlfn.XLOOKUP(Tabla1[[#This Row],[Descripción]],Tabla10[Descripción],Tabla10[CODIGO PRESUPUESTARIO],0))</f>
        <v/>
      </c>
      <c r="R677" s="507"/>
    </row>
    <row r="678" spans="2:18" x14ac:dyDescent="0.3">
      <c r="B678" s="190" t="str">
        <f>IF('Formulario PPGR3'!$G678="","",CONCATENATE('Formulario PPGR3'!$C678,".",'Formulario PPGR3'!$D678,".",'Formulario PPGR3'!$E678,".",'Formulario PPGR3'!$F678))</f>
        <v/>
      </c>
      <c r="C678" s="190" t="str">
        <f>IF('Formulario PPGR3'!$G678="","",'Formulario PPGR1'!#REF!)</f>
        <v/>
      </c>
      <c r="D678" s="190" t="str">
        <f>IF('Formulario PPGR3'!$G678="","",'Formulario PPGR1'!#REF!)</f>
        <v/>
      </c>
      <c r="E678" s="190" t="str">
        <f>IF('Formulario PPGR3'!$G678="","",'Formulario PPGR1'!#REF!)</f>
        <v/>
      </c>
      <c r="F678" s="190" t="str">
        <f>IF('Formulario PPGR3'!$G678="","",'Formulario PPGR1'!#REF!)</f>
        <v/>
      </c>
      <c r="G678" s="241"/>
      <c r="H678" s="503" t="str">
        <f>IF(Tabla1[[#This Row],[Código_Actividad]]="","",_xlfn.XLOOKUP(Tabla1[[#This Row],[Código_Actividad]],Tabla2[Código],Tabla2[Actividades Programables Presupuestables],"",0))</f>
        <v/>
      </c>
      <c r="I678" s="504" t="str">
        <f>IFERROR(VLOOKUP('Formulario PPGR3'!$G678,'Formulario PPGR2'!$H$9:$V$269,15,FALSE),"")</f>
        <v/>
      </c>
      <c r="J678" s="513"/>
      <c r="K678" s="507" t="str">
        <f>IF(Tabla1[[#This Row],[Insumos]]="","",_xlfn.XLOOKUP(Tabla1[[#This Row],[Insumos]],Tabla10[Insumo],Tabla10[InsumoAbrev],"",0))</f>
        <v/>
      </c>
      <c r="L678" s="508"/>
      <c r="M678" s="505" t="str">
        <f>IF(Tabla1[[#This Row],[Descripción]]="","",_xlfn.XLOOKUP(Tabla1[[#This Row],[Descripción]],Tabla10[Descripción],Tabla10[Unidad de Medida],"",0))</f>
        <v/>
      </c>
      <c r="N678" s="295"/>
      <c r="O678" s="506" t="str">
        <f>IF(Tabla1[[#This Row],[Descripción]]="","",_xlfn.XLOOKUP(Tabla1[[#This Row],[Descripción]],Tabla10[Descripción],Tabla10[Precio Unitario],0))</f>
        <v/>
      </c>
      <c r="P678" s="506" t="str">
        <f>IF(Tabla1[[#This Row],[Cantidad de Insumos]]="","",Tabla1[[#This Row],[Precio Unitario]]*Tabla1[[#This Row],[Cantidad de Insumos]])</f>
        <v/>
      </c>
      <c r="Q678" s="506" t="str">
        <f>IF(Tabla1[[#This Row],[Descripción]]="","",_xlfn.XLOOKUP(Tabla1[[#This Row],[Descripción]],Tabla10[Descripción],Tabla10[CODIGO PRESUPUESTARIO],0))</f>
        <v/>
      </c>
      <c r="R678" s="507"/>
    </row>
    <row r="679" spans="2:18" x14ac:dyDescent="0.3">
      <c r="B679" s="190" t="str">
        <f>IF('Formulario PPGR3'!$G679="","",CONCATENATE('Formulario PPGR3'!$C679,".",'Formulario PPGR3'!$D679,".",'Formulario PPGR3'!$E679,".",'Formulario PPGR3'!$F679))</f>
        <v/>
      </c>
      <c r="C679" s="190" t="str">
        <f>IF('Formulario PPGR3'!$G679="","",'Formulario PPGR1'!#REF!)</f>
        <v/>
      </c>
      <c r="D679" s="190" t="str">
        <f>IF('Formulario PPGR3'!$G679="","",'Formulario PPGR1'!#REF!)</f>
        <v/>
      </c>
      <c r="E679" s="190" t="str">
        <f>IF('Formulario PPGR3'!$G679="","",'Formulario PPGR1'!#REF!)</f>
        <v/>
      </c>
      <c r="F679" s="190" t="str">
        <f>IF('Formulario PPGR3'!$G679="","",'Formulario PPGR1'!#REF!)</f>
        <v/>
      </c>
      <c r="G679" s="241"/>
      <c r="H679" s="503" t="str">
        <f>IF(Tabla1[[#This Row],[Código_Actividad]]="","",_xlfn.XLOOKUP(Tabla1[[#This Row],[Código_Actividad]],Tabla2[Código],Tabla2[Actividades Programables Presupuestables],"",0))</f>
        <v/>
      </c>
      <c r="I679" s="504" t="str">
        <f>IFERROR(VLOOKUP('Formulario PPGR3'!$G679,'Formulario PPGR2'!$H$9:$V$269,15,FALSE),"")</f>
        <v/>
      </c>
      <c r="J679" s="513"/>
      <c r="K679" s="507" t="str">
        <f>IF(Tabla1[[#This Row],[Insumos]]="","",_xlfn.XLOOKUP(Tabla1[[#This Row],[Insumos]],Tabla10[Insumo],Tabla10[InsumoAbrev],"",0))</f>
        <v/>
      </c>
      <c r="L679" s="508"/>
      <c r="M679" s="505" t="str">
        <f>IF(Tabla1[[#This Row],[Descripción]]="","",_xlfn.XLOOKUP(Tabla1[[#This Row],[Descripción]],Tabla10[Descripción],Tabla10[Unidad de Medida],"",0))</f>
        <v/>
      </c>
      <c r="N679" s="295"/>
      <c r="O679" s="506" t="str">
        <f>IF(Tabla1[[#This Row],[Descripción]]="","",_xlfn.XLOOKUP(Tabla1[[#This Row],[Descripción]],Tabla10[Descripción],Tabla10[Precio Unitario],0))</f>
        <v/>
      </c>
      <c r="P679" s="506" t="str">
        <f>IF(Tabla1[[#This Row],[Cantidad de Insumos]]="","",Tabla1[[#This Row],[Precio Unitario]]*Tabla1[[#This Row],[Cantidad de Insumos]])</f>
        <v/>
      </c>
      <c r="Q679" s="506" t="str">
        <f>IF(Tabla1[[#This Row],[Descripción]]="","",_xlfn.XLOOKUP(Tabla1[[#This Row],[Descripción]],Tabla10[Descripción],Tabla10[CODIGO PRESUPUESTARIO],0))</f>
        <v/>
      </c>
      <c r="R679" s="507"/>
    </row>
    <row r="680" spans="2:18" x14ac:dyDescent="0.3">
      <c r="B680" s="190" t="str">
        <f>IF('Formulario PPGR3'!$G680="","",CONCATENATE('Formulario PPGR3'!$C680,".",'Formulario PPGR3'!$D680,".",'Formulario PPGR3'!$E680,".",'Formulario PPGR3'!$F680))</f>
        <v/>
      </c>
      <c r="C680" s="190" t="str">
        <f>IF('Formulario PPGR3'!$G680="","",'Formulario PPGR1'!#REF!)</f>
        <v/>
      </c>
      <c r="D680" s="190" t="str">
        <f>IF('Formulario PPGR3'!$G680="","",'Formulario PPGR1'!#REF!)</f>
        <v/>
      </c>
      <c r="E680" s="190" t="str">
        <f>IF('Formulario PPGR3'!$G680="","",'Formulario PPGR1'!#REF!)</f>
        <v/>
      </c>
      <c r="F680" s="190" t="str">
        <f>IF('Formulario PPGR3'!$G680="","",'Formulario PPGR1'!#REF!)</f>
        <v/>
      </c>
      <c r="G680" s="241"/>
      <c r="H680" s="503" t="str">
        <f>IF(Tabla1[[#This Row],[Código_Actividad]]="","",_xlfn.XLOOKUP(Tabla1[[#This Row],[Código_Actividad]],Tabla2[Código],Tabla2[Actividades Programables Presupuestables],"",0))</f>
        <v/>
      </c>
      <c r="I680" s="504" t="str">
        <f>IFERROR(VLOOKUP('Formulario PPGR3'!$G680,'Formulario PPGR2'!$H$9:$V$269,15,FALSE),"")</f>
        <v/>
      </c>
      <c r="J680" s="513"/>
      <c r="K680" s="507" t="str">
        <f>IF(Tabla1[[#This Row],[Insumos]]="","",_xlfn.XLOOKUP(Tabla1[[#This Row],[Insumos]],Tabla10[Insumo],Tabla10[InsumoAbrev],"",0))</f>
        <v/>
      </c>
      <c r="L680" s="508"/>
      <c r="M680" s="505" t="str">
        <f>IF(Tabla1[[#This Row],[Descripción]]="","",_xlfn.XLOOKUP(Tabla1[[#This Row],[Descripción]],Tabla10[Descripción],Tabla10[Unidad de Medida],"",0))</f>
        <v/>
      </c>
      <c r="N680" s="295"/>
      <c r="O680" s="506" t="str">
        <f>IF(Tabla1[[#This Row],[Descripción]]="","",_xlfn.XLOOKUP(Tabla1[[#This Row],[Descripción]],Tabla10[Descripción],Tabla10[Precio Unitario],0))</f>
        <v/>
      </c>
      <c r="P680" s="506" t="str">
        <f>IF(Tabla1[[#This Row],[Cantidad de Insumos]]="","",Tabla1[[#This Row],[Precio Unitario]]*Tabla1[[#This Row],[Cantidad de Insumos]])</f>
        <v/>
      </c>
      <c r="Q680" s="506" t="str">
        <f>IF(Tabla1[[#This Row],[Descripción]]="","",_xlfn.XLOOKUP(Tabla1[[#This Row],[Descripción]],Tabla10[Descripción],Tabla10[CODIGO PRESUPUESTARIO],0))</f>
        <v/>
      </c>
      <c r="R680" s="507"/>
    </row>
    <row r="681" spans="2:18" x14ac:dyDescent="0.3">
      <c r="B681" s="190" t="str">
        <f>IF('Formulario PPGR3'!$G681="","",CONCATENATE('Formulario PPGR3'!$C681,".",'Formulario PPGR3'!$D681,".",'Formulario PPGR3'!$E681,".",'Formulario PPGR3'!$F681))</f>
        <v/>
      </c>
      <c r="C681" s="190" t="str">
        <f>IF('Formulario PPGR3'!$G681="","",'Formulario PPGR1'!#REF!)</f>
        <v/>
      </c>
      <c r="D681" s="190" t="str">
        <f>IF('Formulario PPGR3'!$G681="","",'Formulario PPGR1'!#REF!)</f>
        <v/>
      </c>
      <c r="E681" s="190" t="str">
        <f>IF('Formulario PPGR3'!$G681="","",'Formulario PPGR1'!#REF!)</f>
        <v/>
      </c>
      <c r="F681" s="190" t="str">
        <f>IF('Formulario PPGR3'!$G681="","",'Formulario PPGR1'!#REF!)</f>
        <v/>
      </c>
      <c r="G681" s="241"/>
      <c r="H681" s="503" t="str">
        <f>IF(Tabla1[[#This Row],[Código_Actividad]]="","",_xlfn.XLOOKUP(Tabla1[[#This Row],[Código_Actividad]],Tabla2[Código],Tabla2[Actividades Programables Presupuestables],"",0))</f>
        <v/>
      </c>
      <c r="I681" s="504" t="str">
        <f>IFERROR(VLOOKUP('Formulario PPGR3'!$G681,'Formulario PPGR2'!$H$9:$V$269,15,FALSE),"")</f>
        <v/>
      </c>
      <c r="J681" s="513"/>
      <c r="K681" s="507" t="str">
        <f>IF(Tabla1[[#This Row],[Insumos]]="","",_xlfn.XLOOKUP(Tabla1[[#This Row],[Insumos]],Tabla10[Insumo],Tabla10[InsumoAbrev],"",0))</f>
        <v/>
      </c>
      <c r="L681" s="508"/>
      <c r="M681" s="505" t="str">
        <f>IF(Tabla1[[#This Row],[Descripción]]="","",_xlfn.XLOOKUP(Tabla1[[#This Row],[Descripción]],Tabla10[Descripción],Tabla10[Unidad de Medida],"",0))</f>
        <v/>
      </c>
      <c r="N681" s="295"/>
      <c r="O681" s="506" t="str">
        <f>IF(Tabla1[[#This Row],[Descripción]]="","",_xlfn.XLOOKUP(Tabla1[[#This Row],[Descripción]],Tabla10[Descripción],Tabla10[Precio Unitario],0))</f>
        <v/>
      </c>
      <c r="P681" s="506" t="str">
        <f>IF(Tabla1[[#This Row],[Cantidad de Insumos]]="","",Tabla1[[#This Row],[Precio Unitario]]*Tabla1[[#This Row],[Cantidad de Insumos]])</f>
        <v/>
      </c>
      <c r="Q681" s="506" t="str">
        <f>IF(Tabla1[[#This Row],[Descripción]]="","",_xlfn.XLOOKUP(Tabla1[[#This Row],[Descripción]],Tabla10[Descripción],Tabla10[CODIGO PRESUPUESTARIO],0))</f>
        <v/>
      </c>
      <c r="R681" s="507"/>
    </row>
    <row r="682" spans="2:18" x14ac:dyDescent="0.3">
      <c r="B682" s="190" t="str">
        <f>IF('Formulario PPGR3'!$G682="","",CONCATENATE('Formulario PPGR3'!$C682,".",'Formulario PPGR3'!$D682,".",'Formulario PPGR3'!$E682,".",'Formulario PPGR3'!$F682))</f>
        <v/>
      </c>
      <c r="C682" s="190" t="str">
        <f>IF('Formulario PPGR3'!$G682="","",'Formulario PPGR1'!#REF!)</f>
        <v/>
      </c>
      <c r="D682" s="190" t="str">
        <f>IF('Formulario PPGR3'!$G682="","",'Formulario PPGR1'!#REF!)</f>
        <v/>
      </c>
      <c r="E682" s="190" t="str">
        <f>IF('Formulario PPGR3'!$G682="","",'Formulario PPGR1'!#REF!)</f>
        <v/>
      </c>
      <c r="F682" s="190" t="str">
        <f>IF('Formulario PPGR3'!$G682="","",'Formulario PPGR1'!#REF!)</f>
        <v/>
      </c>
      <c r="G682" s="241"/>
      <c r="H682" s="503" t="str">
        <f>IF(Tabla1[[#This Row],[Código_Actividad]]="","",_xlfn.XLOOKUP(Tabla1[[#This Row],[Código_Actividad]],Tabla2[Código],Tabla2[Actividades Programables Presupuestables],"",0))</f>
        <v/>
      </c>
      <c r="I682" s="504" t="str">
        <f>IFERROR(VLOOKUP('Formulario PPGR3'!$G682,'Formulario PPGR2'!$H$9:$V$269,15,FALSE),"")</f>
        <v/>
      </c>
      <c r="J682" s="513"/>
      <c r="K682" s="507" t="str">
        <f>IF(Tabla1[[#This Row],[Insumos]]="","",_xlfn.XLOOKUP(Tabla1[[#This Row],[Insumos]],Tabla10[Insumo],Tabla10[InsumoAbrev],"",0))</f>
        <v/>
      </c>
      <c r="L682" s="508"/>
      <c r="M682" s="505" t="str">
        <f>IF(Tabla1[[#This Row],[Descripción]]="","",_xlfn.XLOOKUP(Tabla1[[#This Row],[Descripción]],Tabla10[Descripción],Tabla10[Unidad de Medida],"",0))</f>
        <v/>
      </c>
      <c r="N682" s="295"/>
      <c r="O682" s="506" t="str">
        <f>IF(Tabla1[[#This Row],[Descripción]]="","",_xlfn.XLOOKUP(Tabla1[[#This Row],[Descripción]],Tabla10[Descripción],Tabla10[Precio Unitario],0))</f>
        <v/>
      </c>
      <c r="P682" s="506" t="str">
        <f>IF(Tabla1[[#This Row],[Cantidad de Insumos]]="","",Tabla1[[#This Row],[Precio Unitario]]*Tabla1[[#This Row],[Cantidad de Insumos]])</f>
        <v/>
      </c>
      <c r="Q682" s="506" t="str">
        <f>IF(Tabla1[[#This Row],[Descripción]]="","",_xlfn.XLOOKUP(Tabla1[[#This Row],[Descripción]],Tabla10[Descripción],Tabla10[CODIGO PRESUPUESTARIO],0))</f>
        <v/>
      </c>
      <c r="R682" s="507"/>
    </row>
    <row r="683" spans="2:18" x14ac:dyDescent="0.3">
      <c r="B683" s="190" t="str">
        <f>IF('Formulario PPGR3'!$G683="","",CONCATENATE('Formulario PPGR3'!$C683,".",'Formulario PPGR3'!$D683,".",'Formulario PPGR3'!$E683,".",'Formulario PPGR3'!$F683))</f>
        <v/>
      </c>
      <c r="C683" s="190" t="str">
        <f>IF('Formulario PPGR3'!$G683="","",'Formulario PPGR1'!#REF!)</f>
        <v/>
      </c>
      <c r="D683" s="190" t="str">
        <f>IF('Formulario PPGR3'!$G683="","",'Formulario PPGR1'!#REF!)</f>
        <v/>
      </c>
      <c r="E683" s="190" t="str">
        <f>IF('Formulario PPGR3'!$G683="","",'Formulario PPGR1'!#REF!)</f>
        <v/>
      </c>
      <c r="F683" s="190" t="str">
        <f>IF('Formulario PPGR3'!$G683="","",'Formulario PPGR1'!#REF!)</f>
        <v/>
      </c>
      <c r="G683" s="241"/>
      <c r="H683" s="503" t="str">
        <f>IF(Tabla1[[#This Row],[Código_Actividad]]="","",_xlfn.XLOOKUP(Tabla1[[#This Row],[Código_Actividad]],Tabla2[Código],Tabla2[Actividades Programables Presupuestables],"",0))</f>
        <v/>
      </c>
      <c r="I683" s="504" t="str">
        <f>IFERROR(VLOOKUP('Formulario PPGR3'!$G683,'Formulario PPGR2'!$H$9:$V$269,15,FALSE),"")</f>
        <v/>
      </c>
      <c r="J683" s="513"/>
      <c r="K683" s="507" t="str">
        <f>IF(Tabla1[[#This Row],[Insumos]]="","",_xlfn.XLOOKUP(Tabla1[[#This Row],[Insumos]],Tabla10[Insumo],Tabla10[InsumoAbrev],"",0))</f>
        <v/>
      </c>
      <c r="L683" s="508"/>
      <c r="M683" s="505" t="str">
        <f>IF(Tabla1[[#This Row],[Descripción]]="","",_xlfn.XLOOKUP(Tabla1[[#This Row],[Descripción]],Tabla10[Descripción],Tabla10[Unidad de Medida],"",0))</f>
        <v/>
      </c>
      <c r="N683" s="295"/>
      <c r="O683" s="506" t="str">
        <f>IF(Tabla1[[#This Row],[Descripción]]="","",_xlfn.XLOOKUP(Tabla1[[#This Row],[Descripción]],Tabla10[Descripción],Tabla10[Precio Unitario],0))</f>
        <v/>
      </c>
      <c r="P683" s="506" t="str">
        <f>IF(Tabla1[[#This Row],[Cantidad de Insumos]]="","",Tabla1[[#This Row],[Precio Unitario]]*Tabla1[[#This Row],[Cantidad de Insumos]])</f>
        <v/>
      </c>
      <c r="Q683" s="506" t="str">
        <f>IF(Tabla1[[#This Row],[Descripción]]="","",_xlfn.XLOOKUP(Tabla1[[#This Row],[Descripción]],Tabla10[Descripción],Tabla10[CODIGO PRESUPUESTARIO],0))</f>
        <v/>
      </c>
      <c r="R683" s="507"/>
    </row>
    <row r="684" spans="2:18" x14ac:dyDescent="0.3">
      <c r="B684" s="190" t="str">
        <f>IF('Formulario PPGR3'!$G684="","",CONCATENATE('Formulario PPGR3'!$C684,".",'Formulario PPGR3'!$D684,".",'Formulario PPGR3'!$E684,".",'Formulario PPGR3'!$F684))</f>
        <v/>
      </c>
      <c r="C684" s="190" t="str">
        <f>IF('Formulario PPGR3'!$G684="","",'Formulario PPGR1'!#REF!)</f>
        <v/>
      </c>
      <c r="D684" s="190" t="str">
        <f>IF('Formulario PPGR3'!$G684="","",'Formulario PPGR1'!#REF!)</f>
        <v/>
      </c>
      <c r="E684" s="190" t="str">
        <f>IF('Formulario PPGR3'!$G684="","",'Formulario PPGR1'!#REF!)</f>
        <v/>
      </c>
      <c r="F684" s="190" t="str">
        <f>IF('Formulario PPGR3'!$G684="","",'Formulario PPGR1'!#REF!)</f>
        <v/>
      </c>
      <c r="G684" s="241"/>
      <c r="H684" s="503" t="str">
        <f>IF(Tabla1[[#This Row],[Código_Actividad]]="","",_xlfn.XLOOKUP(Tabla1[[#This Row],[Código_Actividad]],Tabla2[Código],Tabla2[Actividades Programables Presupuestables],"",0))</f>
        <v/>
      </c>
      <c r="I684" s="504" t="str">
        <f>IFERROR(VLOOKUP('Formulario PPGR3'!$G684,'Formulario PPGR2'!$H$9:$V$269,15,FALSE),"")</f>
        <v/>
      </c>
      <c r="J684" s="513"/>
      <c r="K684" s="507" t="str">
        <f>IF(Tabla1[[#This Row],[Insumos]]="","",_xlfn.XLOOKUP(Tabla1[[#This Row],[Insumos]],Tabla10[Insumo],Tabla10[InsumoAbrev],"",0))</f>
        <v/>
      </c>
      <c r="L684" s="508"/>
      <c r="M684" s="505" t="str">
        <f>IF(Tabla1[[#This Row],[Descripción]]="","",_xlfn.XLOOKUP(Tabla1[[#This Row],[Descripción]],Tabla10[Descripción],Tabla10[Unidad de Medida],"",0))</f>
        <v/>
      </c>
      <c r="N684" s="295"/>
      <c r="O684" s="506" t="str">
        <f>IF(Tabla1[[#This Row],[Descripción]]="","",_xlfn.XLOOKUP(Tabla1[[#This Row],[Descripción]],Tabla10[Descripción],Tabla10[Precio Unitario],0))</f>
        <v/>
      </c>
      <c r="P684" s="506" t="str">
        <f>IF(Tabla1[[#This Row],[Cantidad de Insumos]]="","",Tabla1[[#This Row],[Precio Unitario]]*Tabla1[[#This Row],[Cantidad de Insumos]])</f>
        <v/>
      </c>
      <c r="Q684" s="506" t="str">
        <f>IF(Tabla1[[#This Row],[Descripción]]="","",_xlfn.XLOOKUP(Tabla1[[#This Row],[Descripción]],Tabla10[Descripción],Tabla10[CODIGO PRESUPUESTARIO],0))</f>
        <v/>
      </c>
      <c r="R684" s="507"/>
    </row>
    <row r="685" spans="2:18" x14ac:dyDescent="0.3">
      <c r="B685" s="190" t="str">
        <f>IF('Formulario PPGR3'!$G685="","",CONCATENATE('Formulario PPGR3'!$C685,".",'Formulario PPGR3'!$D685,".",'Formulario PPGR3'!$E685,".",'Formulario PPGR3'!$F685))</f>
        <v/>
      </c>
      <c r="C685" s="190" t="str">
        <f>IF('Formulario PPGR3'!$G685="","",'Formulario PPGR1'!#REF!)</f>
        <v/>
      </c>
      <c r="D685" s="190" t="str">
        <f>IF('Formulario PPGR3'!$G685="","",'Formulario PPGR1'!#REF!)</f>
        <v/>
      </c>
      <c r="E685" s="190" t="str">
        <f>IF('Formulario PPGR3'!$G685="","",'Formulario PPGR1'!#REF!)</f>
        <v/>
      </c>
      <c r="F685" s="190" t="str">
        <f>IF('Formulario PPGR3'!$G685="","",'Formulario PPGR1'!#REF!)</f>
        <v/>
      </c>
      <c r="G685" s="241"/>
      <c r="H685" s="503" t="str">
        <f>IF(Tabla1[[#This Row],[Código_Actividad]]="","",_xlfn.XLOOKUP(Tabla1[[#This Row],[Código_Actividad]],Tabla2[Código],Tabla2[Actividades Programables Presupuestables],"",0))</f>
        <v/>
      </c>
      <c r="I685" s="504" t="str">
        <f>IFERROR(VLOOKUP('Formulario PPGR3'!$G685,'Formulario PPGR2'!$H$9:$V$269,15,FALSE),"")</f>
        <v/>
      </c>
      <c r="J685" s="513"/>
      <c r="K685" s="507" t="str">
        <f>IF(Tabla1[[#This Row],[Insumos]]="","",_xlfn.XLOOKUP(Tabla1[[#This Row],[Insumos]],Tabla10[Insumo],Tabla10[InsumoAbrev],"",0))</f>
        <v/>
      </c>
      <c r="L685" s="508"/>
      <c r="M685" s="505" t="str">
        <f>IF(Tabla1[[#This Row],[Descripción]]="","",_xlfn.XLOOKUP(Tabla1[[#This Row],[Descripción]],Tabla10[Descripción],Tabla10[Unidad de Medida],"",0))</f>
        <v/>
      </c>
      <c r="N685" s="295"/>
      <c r="O685" s="506" t="str">
        <f>IF(Tabla1[[#This Row],[Descripción]]="","",_xlfn.XLOOKUP(Tabla1[[#This Row],[Descripción]],Tabla10[Descripción],Tabla10[Precio Unitario],0))</f>
        <v/>
      </c>
      <c r="P685" s="506" t="str">
        <f>IF(Tabla1[[#This Row],[Cantidad de Insumos]]="","",Tabla1[[#This Row],[Precio Unitario]]*Tabla1[[#This Row],[Cantidad de Insumos]])</f>
        <v/>
      </c>
      <c r="Q685" s="506" t="str">
        <f>IF(Tabla1[[#This Row],[Descripción]]="","",_xlfn.XLOOKUP(Tabla1[[#This Row],[Descripción]],Tabla10[Descripción],Tabla10[CODIGO PRESUPUESTARIO],0))</f>
        <v/>
      </c>
      <c r="R685" s="507"/>
    </row>
    <row r="686" spans="2:18" x14ac:dyDescent="0.3">
      <c r="B686" s="190" t="str">
        <f>IF('Formulario PPGR3'!$G686="","",CONCATENATE('Formulario PPGR3'!$C686,".",'Formulario PPGR3'!$D686,".",'Formulario PPGR3'!$E686,".",'Formulario PPGR3'!$F686))</f>
        <v/>
      </c>
      <c r="C686" s="190" t="str">
        <f>IF('Formulario PPGR3'!$G686="","",'Formulario PPGR1'!#REF!)</f>
        <v/>
      </c>
      <c r="D686" s="190" t="str">
        <f>IF('Formulario PPGR3'!$G686="","",'Formulario PPGR1'!#REF!)</f>
        <v/>
      </c>
      <c r="E686" s="190" t="str">
        <f>IF('Formulario PPGR3'!$G686="","",'Formulario PPGR1'!#REF!)</f>
        <v/>
      </c>
      <c r="F686" s="190" t="str">
        <f>IF('Formulario PPGR3'!$G686="","",'Formulario PPGR1'!#REF!)</f>
        <v/>
      </c>
      <c r="G686" s="241"/>
      <c r="H686" s="503" t="str">
        <f>IF(Tabla1[[#This Row],[Código_Actividad]]="","",_xlfn.XLOOKUP(Tabla1[[#This Row],[Código_Actividad]],Tabla2[Código],Tabla2[Actividades Programables Presupuestables],"",0))</f>
        <v/>
      </c>
      <c r="I686" s="504" t="str">
        <f>IFERROR(VLOOKUP('Formulario PPGR3'!$G686,'Formulario PPGR2'!$H$9:$V$269,15,FALSE),"")</f>
        <v/>
      </c>
      <c r="J686" s="512"/>
      <c r="K686" s="507" t="str">
        <f>IF(Tabla1[[#This Row],[Insumos]]="","",_xlfn.XLOOKUP(Tabla1[[#This Row],[Insumos]],Tabla10[Insumo],Tabla10[InsumoAbrev],"",0))</f>
        <v/>
      </c>
      <c r="L686" s="508"/>
      <c r="M686" s="505" t="str">
        <f>IF(Tabla1[[#This Row],[Descripción]]="","",_xlfn.XLOOKUP(Tabla1[[#This Row],[Descripción]],Tabla10[Descripción],Tabla10[Unidad de Medida],"",0))</f>
        <v/>
      </c>
      <c r="N686" s="295"/>
      <c r="O686" s="506" t="str">
        <f>IF(Tabla1[[#This Row],[Descripción]]="","",_xlfn.XLOOKUP(Tabla1[[#This Row],[Descripción]],Tabla10[Descripción],Tabla10[Precio Unitario],0))</f>
        <v/>
      </c>
      <c r="P686" s="506" t="str">
        <f>IF(Tabla1[[#This Row],[Cantidad de Insumos]]="","",Tabla1[[#This Row],[Precio Unitario]]*Tabla1[[#This Row],[Cantidad de Insumos]])</f>
        <v/>
      </c>
      <c r="Q686" s="506" t="str">
        <f>IF(Tabla1[[#This Row],[Descripción]]="","",_xlfn.XLOOKUP(Tabla1[[#This Row],[Descripción]],Tabla10[Descripción],Tabla10[CODIGO PRESUPUESTARIO],0))</f>
        <v/>
      </c>
      <c r="R686" s="507"/>
    </row>
    <row r="687" spans="2:18" x14ac:dyDescent="0.3">
      <c r="B687" s="190" t="str">
        <f>IF('Formulario PPGR3'!$G687="","",CONCATENATE('Formulario PPGR3'!$C687,".",'Formulario PPGR3'!$D687,".",'Formulario PPGR3'!$E687,".",'Formulario PPGR3'!$F687))</f>
        <v/>
      </c>
      <c r="C687" s="190" t="str">
        <f>IF('Formulario PPGR3'!$G687="","",'Formulario PPGR1'!#REF!)</f>
        <v/>
      </c>
      <c r="D687" s="190" t="str">
        <f>IF('Formulario PPGR3'!$G687="","",'Formulario PPGR1'!#REF!)</f>
        <v/>
      </c>
      <c r="E687" s="190" t="str">
        <f>IF('Formulario PPGR3'!$G687="","",'Formulario PPGR1'!#REF!)</f>
        <v/>
      </c>
      <c r="F687" s="190" t="str">
        <f>IF('Formulario PPGR3'!$G687="","",'Formulario PPGR1'!#REF!)</f>
        <v/>
      </c>
      <c r="G687" s="241"/>
      <c r="H687" s="503" t="str">
        <f>IF(Tabla1[[#This Row],[Código_Actividad]]="","",_xlfn.XLOOKUP(Tabla1[[#This Row],[Código_Actividad]],Tabla2[Código],Tabla2[Actividades Programables Presupuestables],"",0))</f>
        <v/>
      </c>
      <c r="I687" s="504" t="str">
        <f>IFERROR(VLOOKUP('Formulario PPGR3'!$G687,'Formulario PPGR2'!$H$9:$V$269,15,FALSE),"")</f>
        <v/>
      </c>
      <c r="J687" s="512"/>
      <c r="K687" s="507" t="str">
        <f>IF(Tabla1[[#This Row],[Insumos]]="","",_xlfn.XLOOKUP(Tabla1[[#This Row],[Insumos]],Tabla10[Insumo],Tabla10[InsumoAbrev],"",0))</f>
        <v/>
      </c>
      <c r="L687" s="508"/>
      <c r="M687" s="505" t="str">
        <f>IF(Tabla1[[#This Row],[Descripción]]="","",_xlfn.XLOOKUP(Tabla1[[#This Row],[Descripción]],Tabla10[Descripción],Tabla10[Unidad de Medida],"",0))</f>
        <v/>
      </c>
      <c r="N687" s="295"/>
      <c r="O687" s="506" t="str">
        <f>IF(Tabla1[[#This Row],[Descripción]]="","",_xlfn.XLOOKUP(Tabla1[[#This Row],[Descripción]],Tabla10[Descripción],Tabla10[Precio Unitario],0))</f>
        <v/>
      </c>
      <c r="P687" s="506" t="str">
        <f>IF(Tabla1[[#This Row],[Cantidad de Insumos]]="","",Tabla1[[#This Row],[Precio Unitario]]*Tabla1[[#This Row],[Cantidad de Insumos]])</f>
        <v/>
      </c>
      <c r="Q687" s="506" t="str">
        <f>IF(Tabla1[[#This Row],[Descripción]]="","",_xlfn.XLOOKUP(Tabla1[[#This Row],[Descripción]],Tabla10[Descripción],Tabla10[CODIGO PRESUPUESTARIO],0))</f>
        <v/>
      </c>
      <c r="R687" s="507"/>
    </row>
    <row r="688" spans="2:18" x14ac:dyDescent="0.3">
      <c r="B688" s="190" t="str">
        <f>IF('Formulario PPGR3'!$G688="","",CONCATENATE('Formulario PPGR3'!$C688,".",'Formulario PPGR3'!$D688,".",'Formulario PPGR3'!$E688,".",'Formulario PPGR3'!$F688))</f>
        <v/>
      </c>
      <c r="C688" s="190" t="str">
        <f>IF('Formulario PPGR3'!$G688="","",'Formulario PPGR1'!#REF!)</f>
        <v/>
      </c>
      <c r="D688" s="190" t="str">
        <f>IF('Formulario PPGR3'!$G688="","",'Formulario PPGR1'!#REF!)</f>
        <v/>
      </c>
      <c r="E688" s="190" t="str">
        <f>IF('Formulario PPGR3'!$G688="","",'Formulario PPGR1'!#REF!)</f>
        <v/>
      </c>
      <c r="F688" s="190" t="str">
        <f>IF('Formulario PPGR3'!$G688="","",'Formulario PPGR1'!#REF!)</f>
        <v/>
      </c>
      <c r="G688" s="241"/>
      <c r="H688" s="503" t="str">
        <f>IF(Tabla1[[#This Row],[Código_Actividad]]="","",_xlfn.XLOOKUP(Tabla1[[#This Row],[Código_Actividad]],Tabla2[Código],Tabla2[Actividades Programables Presupuestables],"",0))</f>
        <v/>
      </c>
      <c r="I688" s="504" t="str">
        <f>IFERROR(VLOOKUP('Formulario PPGR3'!$G688,'Formulario PPGR2'!$H$9:$V$269,15,FALSE),"")</f>
        <v/>
      </c>
      <c r="J688" s="513"/>
      <c r="K688" s="507" t="str">
        <f>IF(Tabla1[[#This Row],[Insumos]]="","",_xlfn.XLOOKUP(Tabla1[[#This Row],[Insumos]],Tabla10[Insumo],Tabla10[InsumoAbrev],"",0))</f>
        <v/>
      </c>
      <c r="L688" s="508"/>
      <c r="M688" s="505" t="str">
        <f>IF(Tabla1[[#This Row],[Descripción]]="","",_xlfn.XLOOKUP(Tabla1[[#This Row],[Descripción]],Tabla10[Descripción],Tabla10[Unidad de Medida],"",0))</f>
        <v/>
      </c>
      <c r="N688" s="295"/>
      <c r="O688" s="506" t="str">
        <f>IF(Tabla1[[#This Row],[Descripción]]="","",_xlfn.XLOOKUP(Tabla1[[#This Row],[Descripción]],Tabla10[Descripción],Tabla10[Precio Unitario],0))</f>
        <v/>
      </c>
      <c r="P688" s="506" t="str">
        <f>IF(Tabla1[[#This Row],[Cantidad de Insumos]]="","",Tabla1[[#This Row],[Precio Unitario]]*Tabla1[[#This Row],[Cantidad de Insumos]])</f>
        <v/>
      </c>
      <c r="Q688" s="506" t="str">
        <f>IF(Tabla1[[#This Row],[Descripción]]="","",_xlfn.XLOOKUP(Tabla1[[#This Row],[Descripción]],Tabla10[Descripción],Tabla10[CODIGO PRESUPUESTARIO],0))</f>
        <v/>
      </c>
      <c r="R688" s="507"/>
    </row>
    <row r="689" spans="2:18" x14ac:dyDescent="0.3">
      <c r="B689" s="190" t="str">
        <f>IF('Formulario PPGR3'!$G689="","",CONCATENATE('Formulario PPGR3'!$C689,".",'Formulario PPGR3'!$D689,".",'Formulario PPGR3'!$E689,".",'Formulario PPGR3'!$F689))</f>
        <v/>
      </c>
      <c r="C689" s="190" t="str">
        <f>IF('Formulario PPGR3'!$G689="","",'Formulario PPGR1'!#REF!)</f>
        <v/>
      </c>
      <c r="D689" s="190" t="str">
        <f>IF('Formulario PPGR3'!$G689="","",'Formulario PPGR1'!#REF!)</f>
        <v/>
      </c>
      <c r="E689" s="190" t="str">
        <f>IF('Formulario PPGR3'!$G689="","",'Formulario PPGR1'!#REF!)</f>
        <v/>
      </c>
      <c r="F689" s="190" t="str">
        <f>IF('Formulario PPGR3'!$G689="","",'Formulario PPGR1'!#REF!)</f>
        <v/>
      </c>
      <c r="G689" s="241"/>
      <c r="H689" s="503" t="str">
        <f>IF(Tabla1[[#This Row],[Código_Actividad]]="","",_xlfn.XLOOKUP(Tabla1[[#This Row],[Código_Actividad]],Tabla2[Código],Tabla2[Actividades Programables Presupuestables],"",0))</f>
        <v/>
      </c>
      <c r="I689" s="504" t="str">
        <f>IFERROR(VLOOKUP('Formulario PPGR3'!$G689,'Formulario PPGR2'!$H$9:$V$269,15,FALSE),"")</f>
        <v/>
      </c>
      <c r="J689" s="513"/>
      <c r="K689" s="507" t="str">
        <f>IF(Tabla1[[#This Row],[Insumos]]="","",_xlfn.XLOOKUP(Tabla1[[#This Row],[Insumos]],Tabla10[Insumo],Tabla10[InsumoAbrev],"",0))</f>
        <v/>
      </c>
      <c r="L689" s="508"/>
      <c r="M689" s="505" t="str">
        <f>IF(Tabla1[[#This Row],[Descripción]]="","",_xlfn.XLOOKUP(Tabla1[[#This Row],[Descripción]],Tabla10[Descripción],Tabla10[Unidad de Medida],"",0))</f>
        <v/>
      </c>
      <c r="N689" s="295"/>
      <c r="O689" s="506" t="str">
        <f>IF(Tabla1[[#This Row],[Descripción]]="","",_xlfn.XLOOKUP(Tabla1[[#This Row],[Descripción]],Tabla10[Descripción],Tabla10[Precio Unitario],0))</f>
        <v/>
      </c>
      <c r="P689" s="506" t="str">
        <f>IF(Tabla1[[#This Row],[Cantidad de Insumos]]="","",Tabla1[[#This Row],[Precio Unitario]]*Tabla1[[#This Row],[Cantidad de Insumos]])</f>
        <v/>
      </c>
      <c r="Q689" s="506" t="str">
        <f>IF(Tabla1[[#This Row],[Descripción]]="","",_xlfn.XLOOKUP(Tabla1[[#This Row],[Descripción]],Tabla10[Descripción],Tabla10[CODIGO PRESUPUESTARIO],0))</f>
        <v/>
      </c>
      <c r="R689" s="507"/>
    </row>
    <row r="690" spans="2:18" x14ac:dyDescent="0.3">
      <c r="B690" s="190" t="str">
        <f>IF('Formulario PPGR3'!$G690="","",CONCATENATE('Formulario PPGR3'!$C690,".",'Formulario PPGR3'!$D690,".",'Formulario PPGR3'!$E690,".",'Formulario PPGR3'!$F690))</f>
        <v/>
      </c>
      <c r="C690" s="190" t="str">
        <f>IF('Formulario PPGR3'!$G690="","",'Formulario PPGR1'!#REF!)</f>
        <v/>
      </c>
      <c r="D690" s="190" t="str">
        <f>IF('Formulario PPGR3'!$G690="","",'Formulario PPGR1'!#REF!)</f>
        <v/>
      </c>
      <c r="E690" s="190" t="str">
        <f>IF('Formulario PPGR3'!$G690="","",'Formulario PPGR1'!#REF!)</f>
        <v/>
      </c>
      <c r="F690" s="190" t="str">
        <f>IF('Formulario PPGR3'!$G690="","",'Formulario PPGR1'!#REF!)</f>
        <v/>
      </c>
      <c r="G690" s="241"/>
      <c r="H690" s="503" t="str">
        <f>IF(Tabla1[[#This Row],[Código_Actividad]]="","",_xlfn.XLOOKUP(Tabla1[[#This Row],[Código_Actividad]],Tabla2[Código],Tabla2[Actividades Programables Presupuestables],"",0))</f>
        <v/>
      </c>
      <c r="I690" s="504" t="str">
        <f>IFERROR(VLOOKUP('Formulario PPGR3'!$G690,'Formulario PPGR2'!$H$9:$V$269,15,FALSE),"")</f>
        <v/>
      </c>
      <c r="J690" s="512"/>
      <c r="K690" s="507" t="str">
        <f>IF(Tabla1[[#This Row],[Insumos]]="","",_xlfn.XLOOKUP(Tabla1[[#This Row],[Insumos]],Tabla10[Insumo],Tabla10[InsumoAbrev],"",0))</f>
        <v/>
      </c>
      <c r="L690" s="508"/>
      <c r="M690" s="505" t="str">
        <f>IF(Tabla1[[#This Row],[Descripción]]="","",_xlfn.XLOOKUP(Tabla1[[#This Row],[Descripción]],Tabla10[Descripción],Tabla10[Unidad de Medida],"",0))</f>
        <v/>
      </c>
      <c r="N690" s="295"/>
      <c r="O690" s="506" t="str">
        <f>IF(Tabla1[[#This Row],[Descripción]]="","",_xlfn.XLOOKUP(Tabla1[[#This Row],[Descripción]],Tabla10[Descripción],Tabla10[Precio Unitario],0))</f>
        <v/>
      </c>
      <c r="P690" s="506" t="str">
        <f>IF(Tabla1[[#This Row],[Cantidad de Insumos]]="","",Tabla1[[#This Row],[Precio Unitario]]*Tabla1[[#This Row],[Cantidad de Insumos]])</f>
        <v/>
      </c>
      <c r="Q690" s="506" t="str">
        <f>IF(Tabla1[[#This Row],[Descripción]]="","",_xlfn.XLOOKUP(Tabla1[[#This Row],[Descripción]],Tabla10[Descripción],Tabla10[CODIGO PRESUPUESTARIO],0))</f>
        <v/>
      </c>
      <c r="R690" s="507"/>
    </row>
    <row r="691" spans="2:18" x14ac:dyDescent="0.3">
      <c r="B691" s="190" t="str">
        <f>IF('Formulario PPGR3'!$G691="","",CONCATENATE('Formulario PPGR3'!$C691,".",'Formulario PPGR3'!$D691,".",'Formulario PPGR3'!$E691,".",'Formulario PPGR3'!$F691))</f>
        <v/>
      </c>
      <c r="C691" s="190" t="str">
        <f>IF('Formulario PPGR3'!$G691="","",'Formulario PPGR1'!#REF!)</f>
        <v/>
      </c>
      <c r="D691" s="190" t="str">
        <f>IF('Formulario PPGR3'!$G691="","",'Formulario PPGR1'!#REF!)</f>
        <v/>
      </c>
      <c r="E691" s="190" t="str">
        <f>IF('Formulario PPGR3'!$G691="","",'Formulario PPGR1'!#REF!)</f>
        <v/>
      </c>
      <c r="F691" s="190" t="str">
        <f>IF('Formulario PPGR3'!$G691="","",'Formulario PPGR1'!#REF!)</f>
        <v/>
      </c>
      <c r="G691" s="241"/>
      <c r="H691" s="503" t="str">
        <f>IF(Tabla1[[#This Row],[Código_Actividad]]="","",_xlfn.XLOOKUP(Tabla1[[#This Row],[Código_Actividad]],Tabla2[Código],Tabla2[Actividades Programables Presupuestables],"",0))</f>
        <v/>
      </c>
      <c r="I691" s="504" t="str">
        <f>IFERROR(VLOOKUP('Formulario PPGR3'!$G691,'Formulario PPGR2'!$H$9:$V$269,15,FALSE),"")</f>
        <v/>
      </c>
      <c r="J691" s="513"/>
      <c r="K691" s="507" t="str">
        <f>IF(Tabla1[[#This Row],[Insumos]]="","",_xlfn.XLOOKUP(Tabla1[[#This Row],[Insumos]],Tabla10[Insumo],Tabla10[InsumoAbrev],"",0))</f>
        <v/>
      </c>
      <c r="L691" s="508"/>
      <c r="M691" s="505" t="str">
        <f>IF(Tabla1[[#This Row],[Descripción]]="","",_xlfn.XLOOKUP(Tabla1[[#This Row],[Descripción]],Tabla10[Descripción],Tabla10[Unidad de Medida],"",0))</f>
        <v/>
      </c>
      <c r="N691" s="295"/>
      <c r="O691" s="506" t="str">
        <f>IF(Tabla1[[#This Row],[Descripción]]="","",_xlfn.XLOOKUP(Tabla1[[#This Row],[Descripción]],Tabla10[Descripción],Tabla10[Precio Unitario],0))</f>
        <v/>
      </c>
      <c r="P691" s="506" t="str">
        <f>IF(Tabla1[[#This Row],[Cantidad de Insumos]]="","",Tabla1[[#This Row],[Precio Unitario]]*Tabla1[[#This Row],[Cantidad de Insumos]])</f>
        <v/>
      </c>
      <c r="Q691" s="506" t="str">
        <f>IF(Tabla1[[#This Row],[Descripción]]="","",_xlfn.XLOOKUP(Tabla1[[#This Row],[Descripción]],Tabla10[Descripción],Tabla10[CODIGO PRESUPUESTARIO],0))</f>
        <v/>
      </c>
      <c r="R691" s="507"/>
    </row>
    <row r="692" spans="2:18" x14ac:dyDescent="0.3">
      <c r="B692" s="190" t="str">
        <f>IF('Formulario PPGR3'!$G692="","",CONCATENATE('Formulario PPGR3'!$C692,".",'Formulario PPGR3'!$D692,".",'Formulario PPGR3'!$E692,".",'Formulario PPGR3'!$F692))</f>
        <v/>
      </c>
      <c r="C692" s="190" t="str">
        <f>IF('Formulario PPGR3'!$G692="","",'Formulario PPGR1'!#REF!)</f>
        <v/>
      </c>
      <c r="D692" s="190" t="str">
        <f>IF('Formulario PPGR3'!$G692="","",'Formulario PPGR1'!#REF!)</f>
        <v/>
      </c>
      <c r="E692" s="190" t="str">
        <f>IF('Formulario PPGR3'!$G692="","",'Formulario PPGR1'!#REF!)</f>
        <v/>
      </c>
      <c r="F692" s="190" t="str">
        <f>IF('Formulario PPGR3'!$G692="","",'Formulario PPGR1'!#REF!)</f>
        <v/>
      </c>
      <c r="G692" s="241"/>
      <c r="H692" s="503" t="str">
        <f>IF(Tabla1[[#This Row],[Código_Actividad]]="","",_xlfn.XLOOKUP(Tabla1[[#This Row],[Código_Actividad]],Tabla2[Código],Tabla2[Actividades Programables Presupuestables],"",0))</f>
        <v/>
      </c>
      <c r="I692" s="504" t="str">
        <f>IFERROR(VLOOKUP('Formulario PPGR3'!$G692,'Formulario PPGR2'!$H$9:$V$269,15,FALSE),"")</f>
        <v/>
      </c>
      <c r="J692" s="513"/>
      <c r="K692" s="507" t="str">
        <f>IF(Tabla1[[#This Row],[Insumos]]="","",_xlfn.XLOOKUP(Tabla1[[#This Row],[Insumos]],Tabla10[Insumo],Tabla10[InsumoAbrev],"",0))</f>
        <v/>
      </c>
      <c r="L692" s="508"/>
      <c r="M692" s="505" t="str">
        <f>IF(Tabla1[[#This Row],[Descripción]]="","",_xlfn.XLOOKUP(Tabla1[[#This Row],[Descripción]],Tabla10[Descripción],Tabla10[Unidad de Medida],"",0))</f>
        <v/>
      </c>
      <c r="N692" s="295"/>
      <c r="O692" s="506" t="str">
        <f>IF(Tabla1[[#This Row],[Descripción]]="","",_xlfn.XLOOKUP(Tabla1[[#This Row],[Descripción]],Tabla10[Descripción],Tabla10[Precio Unitario],0))</f>
        <v/>
      </c>
      <c r="P692" s="506" t="str">
        <f>IF(Tabla1[[#This Row],[Cantidad de Insumos]]="","",Tabla1[[#This Row],[Precio Unitario]]*Tabla1[[#This Row],[Cantidad de Insumos]])</f>
        <v/>
      </c>
      <c r="Q692" s="506" t="str">
        <f>IF(Tabla1[[#This Row],[Descripción]]="","",_xlfn.XLOOKUP(Tabla1[[#This Row],[Descripción]],Tabla10[Descripción],Tabla10[CODIGO PRESUPUESTARIO],0))</f>
        <v/>
      </c>
      <c r="R692" s="507"/>
    </row>
    <row r="693" spans="2:18" x14ac:dyDescent="0.3">
      <c r="B693" s="190" t="str">
        <f>IF('Formulario PPGR3'!$G693="","",CONCATENATE('Formulario PPGR3'!$C693,".",'Formulario PPGR3'!$D693,".",'Formulario PPGR3'!$E693,".",'Formulario PPGR3'!$F693))</f>
        <v/>
      </c>
      <c r="C693" s="190" t="str">
        <f>IF('Formulario PPGR3'!$G693="","",'Formulario PPGR1'!#REF!)</f>
        <v/>
      </c>
      <c r="D693" s="190" t="str">
        <f>IF('Formulario PPGR3'!$G693="","",'Formulario PPGR1'!#REF!)</f>
        <v/>
      </c>
      <c r="E693" s="190" t="str">
        <f>IF('Formulario PPGR3'!$G693="","",'Formulario PPGR1'!#REF!)</f>
        <v/>
      </c>
      <c r="F693" s="190" t="str">
        <f>IF('Formulario PPGR3'!$G693="","",'Formulario PPGR1'!#REF!)</f>
        <v/>
      </c>
      <c r="G693" s="241"/>
      <c r="H693" s="503" t="str">
        <f>IF(Tabla1[[#This Row],[Código_Actividad]]="","",_xlfn.XLOOKUP(Tabla1[[#This Row],[Código_Actividad]],Tabla2[Código],Tabla2[Actividades Programables Presupuestables],"",0))</f>
        <v/>
      </c>
      <c r="I693" s="504" t="str">
        <f>IFERROR(VLOOKUP('Formulario PPGR3'!$G693,'Formulario PPGR2'!$H$9:$V$269,15,FALSE),"")</f>
        <v/>
      </c>
      <c r="J693" s="513"/>
      <c r="K693" s="507" t="str">
        <f>IF(Tabla1[[#This Row],[Insumos]]="","",_xlfn.XLOOKUP(Tabla1[[#This Row],[Insumos]],Tabla10[Insumo],Tabla10[InsumoAbrev],"",0))</f>
        <v/>
      </c>
      <c r="L693" s="508"/>
      <c r="M693" s="505" t="str">
        <f>IF(Tabla1[[#This Row],[Descripción]]="","",_xlfn.XLOOKUP(Tabla1[[#This Row],[Descripción]],Tabla10[Descripción],Tabla10[Unidad de Medida],"",0))</f>
        <v/>
      </c>
      <c r="N693" s="295"/>
      <c r="O693" s="506" t="str">
        <f>IF(Tabla1[[#This Row],[Descripción]]="","",_xlfn.XLOOKUP(Tabla1[[#This Row],[Descripción]],Tabla10[Descripción],Tabla10[Precio Unitario],0))</f>
        <v/>
      </c>
      <c r="P693" s="506" t="str">
        <f>IF(Tabla1[[#This Row],[Cantidad de Insumos]]="","",Tabla1[[#This Row],[Precio Unitario]]*Tabla1[[#This Row],[Cantidad de Insumos]])</f>
        <v/>
      </c>
      <c r="Q693" s="506" t="str">
        <f>IF(Tabla1[[#This Row],[Descripción]]="","",_xlfn.XLOOKUP(Tabla1[[#This Row],[Descripción]],Tabla10[Descripción],Tabla10[CODIGO PRESUPUESTARIO],0))</f>
        <v/>
      </c>
      <c r="R693" s="507"/>
    </row>
    <row r="694" spans="2:18" x14ac:dyDescent="0.3">
      <c r="B694" s="190" t="str">
        <f>IF('Formulario PPGR3'!$G694="","",CONCATENATE('Formulario PPGR3'!$C694,".",'Formulario PPGR3'!$D694,".",'Formulario PPGR3'!$E694,".",'Formulario PPGR3'!$F694))</f>
        <v/>
      </c>
      <c r="C694" s="190" t="str">
        <f>IF('Formulario PPGR3'!$G694="","",'Formulario PPGR1'!#REF!)</f>
        <v/>
      </c>
      <c r="D694" s="190" t="str">
        <f>IF('Formulario PPGR3'!$G694="","",'Formulario PPGR1'!#REF!)</f>
        <v/>
      </c>
      <c r="E694" s="190" t="str">
        <f>IF('Formulario PPGR3'!$G694="","",'Formulario PPGR1'!#REF!)</f>
        <v/>
      </c>
      <c r="F694" s="190" t="str">
        <f>IF('Formulario PPGR3'!$G694="","",'Formulario PPGR1'!#REF!)</f>
        <v/>
      </c>
      <c r="G694" s="241"/>
      <c r="H694" s="503" t="str">
        <f>IF(Tabla1[[#This Row],[Código_Actividad]]="","",_xlfn.XLOOKUP(Tabla1[[#This Row],[Código_Actividad]],Tabla2[Código],Tabla2[Actividades Programables Presupuestables],"",0))</f>
        <v/>
      </c>
      <c r="I694" s="504" t="str">
        <f>IFERROR(VLOOKUP('Formulario PPGR3'!$G694,'Formulario PPGR2'!$H$9:$V$269,15,FALSE),"")</f>
        <v/>
      </c>
      <c r="J694" s="513"/>
      <c r="K694" s="507" t="str">
        <f>IF(Tabla1[[#This Row],[Insumos]]="","",_xlfn.XLOOKUP(Tabla1[[#This Row],[Insumos]],Tabla10[Insumo],Tabla10[InsumoAbrev],"",0))</f>
        <v/>
      </c>
      <c r="L694" s="508"/>
      <c r="M694" s="505" t="str">
        <f>IF(Tabla1[[#This Row],[Descripción]]="","",_xlfn.XLOOKUP(Tabla1[[#This Row],[Descripción]],Tabla10[Descripción],Tabla10[Unidad de Medida],"",0))</f>
        <v/>
      </c>
      <c r="N694" s="295"/>
      <c r="O694" s="506" t="str">
        <f>IF(Tabla1[[#This Row],[Descripción]]="","",_xlfn.XLOOKUP(Tabla1[[#This Row],[Descripción]],Tabla10[Descripción],Tabla10[Precio Unitario],0))</f>
        <v/>
      </c>
      <c r="P694" s="506" t="str">
        <f>IF(Tabla1[[#This Row],[Cantidad de Insumos]]="","",Tabla1[[#This Row],[Precio Unitario]]*Tabla1[[#This Row],[Cantidad de Insumos]])</f>
        <v/>
      </c>
      <c r="Q694" s="506" t="str">
        <f>IF(Tabla1[[#This Row],[Descripción]]="","",_xlfn.XLOOKUP(Tabla1[[#This Row],[Descripción]],Tabla10[Descripción],Tabla10[CODIGO PRESUPUESTARIO],0))</f>
        <v/>
      </c>
      <c r="R694" s="507"/>
    </row>
    <row r="695" spans="2:18" x14ac:dyDescent="0.3">
      <c r="B695" s="190" t="str">
        <f>IF('Formulario PPGR3'!$G695="","",CONCATENATE('Formulario PPGR3'!$C695,".",'Formulario PPGR3'!$D695,".",'Formulario PPGR3'!$E695,".",'Formulario PPGR3'!$F695))</f>
        <v/>
      </c>
      <c r="C695" s="190" t="str">
        <f>IF('Formulario PPGR3'!$G695="","",'Formulario PPGR1'!#REF!)</f>
        <v/>
      </c>
      <c r="D695" s="190" t="str">
        <f>IF('Formulario PPGR3'!$G695="","",'Formulario PPGR1'!#REF!)</f>
        <v/>
      </c>
      <c r="E695" s="190" t="str">
        <f>IF('Formulario PPGR3'!$G695="","",'Formulario PPGR1'!#REF!)</f>
        <v/>
      </c>
      <c r="F695" s="190" t="str">
        <f>IF('Formulario PPGR3'!$G695="","",'Formulario PPGR1'!#REF!)</f>
        <v/>
      </c>
      <c r="G695" s="241"/>
      <c r="H695" s="503" t="str">
        <f>IF(Tabla1[[#This Row],[Código_Actividad]]="","",_xlfn.XLOOKUP(Tabla1[[#This Row],[Código_Actividad]],Tabla2[Código],Tabla2[Actividades Programables Presupuestables],"",0))</f>
        <v/>
      </c>
      <c r="I695" s="504" t="str">
        <f>IFERROR(VLOOKUP('Formulario PPGR3'!$G695,'Formulario PPGR2'!$H$9:$V$269,15,FALSE),"")</f>
        <v/>
      </c>
      <c r="J695" s="512"/>
      <c r="K695" s="507" t="str">
        <f>IF(Tabla1[[#This Row],[Insumos]]="","",_xlfn.XLOOKUP(Tabla1[[#This Row],[Insumos]],Tabla10[Insumo],Tabla10[InsumoAbrev],"",0))</f>
        <v/>
      </c>
      <c r="L695" s="508"/>
      <c r="M695" s="505" t="str">
        <f>IF(Tabla1[[#This Row],[Descripción]]="","",_xlfn.XLOOKUP(Tabla1[[#This Row],[Descripción]],Tabla10[Descripción],Tabla10[Unidad de Medida],"",0))</f>
        <v/>
      </c>
      <c r="N695" s="295"/>
      <c r="O695" s="506" t="str">
        <f>IF(Tabla1[[#This Row],[Descripción]]="","",_xlfn.XLOOKUP(Tabla1[[#This Row],[Descripción]],Tabla10[Descripción],Tabla10[Precio Unitario],0))</f>
        <v/>
      </c>
      <c r="P695" s="506" t="str">
        <f>IF(Tabla1[[#This Row],[Cantidad de Insumos]]="","",Tabla1[[#This Row],[Precio Unitario]]*Tabla1[[#This Row],[Cantidad de Insumos]])</f>
        <v/>
      </c>
      <c r="Q695" s="506" t="str">
        <f>IF(Tabla1[[#This Row],[Descripción]]="","",_xlfn.XLOOKUP(Tabla1[[#This Row],[Descripción]],Tabla10[Descripción],Tabla10[CODIGO PRESUPUESTARIO],0))</f>
        <v/>
      </c>
      <c r="R695" s="507"/>
    </row>
    <row r="696" spans="2:18" x14ac:dyDescent="0.3">
      <c r="B696" s="190" t="str">
        <f>IF('Formulario PPGR3'!$G696="","",CONCATENATE('Formulario PPGR3'!$C696,".",'Formulario PPGR3'!$D696,".",'Formulario PPGR3'!$E696,".",'Formulario PPGR3'!$F696))</f>
        <v/>
      </c>
      <c r="C696" s="190" t="str">
        <f>IF('Formulario PPGR3'!$G696="","",'Formulario PPGR1'!#REF!)</f>
        <v/>
      </c>
      <c r="D696" s="190" t="str">
        <f>IF('Formulario PPGR3'!$G696="","",'Formulario PPGR1'!#REF!)</f>
        <v/>
      </c>
      <c r="E696" s="190" t="str">
        <f>IF('Formulario PPGR3'!$G696="","",'Formulario PPGR1'!#REF!)</f>
        <v/>
      </c>
      <c r="F696" s="190" t="str">
        <f>IF('Formulario PPGR3'!$G696="","",'Formulario PPGR1'!#REF!)</f>
        <v/>
      </c>
      <c r="G696" s="241"/>
      <c r="H696" s="503" t="str">
        <f>IF(Tabla1[[#This Row],[Código_Actividad]]="","",_xlfn.XLOOKUP(Tabla1[[#This Row],[Código_Actividad]],Tabla2[Código],Tabla2[Actividades Programables Presupuestables],"",0))</f>
        <v/>
      </c>
      <c r="I696" s="504" t="str">
        <f>IFERROR(VLOOKUP('Formulario PPGR3'!$G696,'Formulario PPGR2'!$H$9:$V$269,15,FALSE),"")</f>
        <v/>
      </c>
      <c r="J696" s="512"/>
      <c r="K696" s="507" t="str">
        <f>IF(Tabla1[[#This Row],[Insumos]]="","",_xlfn.XLOOKUP(Tabla1[[#This Row],[Insumos]],Tabla10[Insumo],Tabla10[InsumoAbrev],"",0))</f>
        <v/>
      </c>
      <c r="L696" s="508"/>
      <c r="M696" s="505" t="str">
        <f>IF(Tabla1[[#This Row],[Descripción]]="","",_xlfn.XLOOKUP(Tabla1[[#This Row],[Descripción]],Tabla10[Descripción],Tabla10[Unidad de Medida],"",0))</f>
        <v/>
      </c>
      <c r="N696" s="295"/>
      <c r="O696" s="506" t="str">
        <f>IF(Tabla1[[#This Row],[Descripción]]="","",_xlfn.XLOOKUP(Tabla1[[#This Row],[Descripción]],Tabla10[Descripción],Tabla10[Precio Unitario],0))</f>
        <v/>
      </c>
      <c r="P696" s="506" t="str">
        <f>IF(Tabla1[[#This Row],[Cantidad de Insumos]]="","",Tabla1[[#This Row],[Precio Unitario]]*Tabla1[[#This Row],[Cantidad de Insumos]])</f>
        <v/>
      </c>
      <c r="Q696" s="506" t="str">
        <f>IF(Tabla1[[#This Row],[Descripción]]="","",_xlfn.XLOOKUP(Tabla1[[#This Row],[Descripción]],Tabla10[Descripción],Tabla10[CODIGO PRESUPUESTARIO],0))</f>
        <v/>
      </c>
      <c r="R696" s="507"/>
    </row>
    <row r="697" spans="2:18" x14ac:dyDescent="0.3">
      <c r="B697" s="190" t="str">
        <f>IF('Formulario PPGR3'!$G697="","",CONCATENATE('Formulario PPGR3'!$C697,".",'Formulario PPGR3'!$D697,".",'Formulario PPGR3'!$E697,".",'Formulario PPGR3'!$F697))</f>
        <v/>
      </c>
      <c r="C697" s="190" t="str">
        <f>IF('Formulario PPGR3'!$G697="","",'Formulario PPGR1'!#REF!)</f>
        <v/>
      </c>
      <c r="D697" s="190" t="str">
        <f>IF('Formulario PPGR3'!$G697="","",'Formulario PPGR1'!#REF!)</f>
        <v/>
      </c>
      <c r="E697" s="190" t="str">
        <f>IF('Formulario PPGR3'!$G697="","",'Formulario PPGR1'!#REF!)</f>
        <v/>
      </c>
      <c r="F697" s="190" t="str">
        <f>IF('Formulario PPGR3'!$G697="","",'Formulario PPGR1'!#REF!)</f>
        <v/>
      </c>
      <c r="G697" s="241"/>
      <c r="H697" s="503" t="str">
        <f>IF(Tabla1[[#This Row],[Código_Actividad]]="","",_xlfn.XLOOKUP(Tabla1[[#This Row],[Código_Actividad]],Tabla2[Código],Tabla2[Actividades Programables Presupuestables],"",0))</f>
        <v/>
      </c>
      <c r="I697" s="504" t="str">
        <f>IFERROR(VLOOKUP('Formulario PPGR3'!$G697,'Formulario PPGR2'!$H$9:$V$269,15,FALSE),"")</f>
        <v/>
      </c>
      <c r="J697" s="512"/>
      <c r="K697" s="507" t="str">
        <f>IF(Tabla1[[#This Row],[Insumos]]="","",_xlfn.XLOOKUP(Tabla1[[#This Row],[Insumos]],Tabla10[Insumo],Tabla10[InsumoAbrev],"",0))</f>
        <v/>
      </c>
      <c r="L697" s="508"/>
      <c r="M697" s="505" t="str">
        <f>IF(Tabla1[[#This Row],[Descripción]]="","",_xlfn.XLOOKUP(Tabla1[[#This Row],[Descripción]],Tabla10[Descripción],Tabla10[Unidad de Medida],"",0))</f>
        <v/>
      </c>
      <c r="N697" s="295"/>
      <c r="O697" s="506" t="str">
        <f>IF(Tabla1[[#This Row],[Descripción]]="","",_xlfn.XLOOKUP(Tabla1[[#This Row],[Descripción]],Tabla10[Descripción],Tabla10[Precio Unitario],0))</f>
        <v/>
      </c>
      <c r="P697" s="506" t="str">
        <f>IF(Tabla1[[#This Row],[Cantidad de Insumos]]="","",Tabla1[[#This Row],[Precio Unitario]]*Tabla1[[#This Row],[Cantidad de Insumos]])</f>
        <v/>
      </c>
      <c r="Q697" s="506" t="str">
        <f>IF(Tabla1[[#This Row],[Descripción]]="","",_xlfn.XLOOKUP(Tabla1[[#This Row],[Descripción]],Tabla10[Descripción],Tabla10[CODIGO PRESUPUESTARIO],0))</f>
        <v/>
      </c>
      <c r="R697" s="507"/>
    </row>
    <row r="698" spans="2:18" x14ac:dyDescent="0.3">
      <c r="B698" s="190" t="str">
        <f>IF('Formulario PPGR3'!$G698="","",CONCATENATE('Formulario PPGR3'!$C698,".",'Formulario PPGR3'!$D698,".",'Formulario PPGR3'!$E698,".",'Formulario PPGR3'!$F698))</f>
        <v/>
      </c>
      <c r="C698" s="190" t="str">
        <f>IF('Formulario PPGR3'!$G698="","",'Formulario PPGR1'!#REF!)</f>
        <v/>
      </c>
      <c r="D698" s="190" t="str">
        <f>IF('Formulario PPGR3'!$G698="","",'Formulario PPGR1'!#REF!)</f>
        <v/>
      </c>
      <c r="E698" s="190" t="str">
        <f>IF('Formulario PPGR3'!$G698="","",'Formulario PPGR1'!#REF!)</f>
        <v/>
      </c>
      <c r="F698" s="190" t="str">
        <f>IF('Formulario PPGR3'!$G698="","",'Formulario PPGR1'!#REF!)</f>
        <v/>
      </c>
      <c r="G698" s="241"/>
      <c r="H698" s="503" t="str">
        <f>IF(Tabla1[[#This Row],[Código_Actividad]]="","",_xlfn.XLOOKUP(Tabla1[[#This Row],[Código_Actividad]],Tabla2[Código],Tabla2[Actividades Programables Presupuestables],"",0))</f>
        <v/>
      </c>
      <c r="I698" s="504" t="str">
        <f>IFERROR(VLOOKUP('Formulario PPGR3'!$G698,'Formulario PPGR2'!$H$9:$V$269,15,FALSE),"")</f>
        <v/>
      </c>
      <c r="J698" s="512"/>
      <c r="K698" s="507" t="str">
        <f>IF(Tabla1[[#This Row],[Insumos]]="","",_xlfn.XLOOKUP(Tabla1[[#This Row],[Insumos]],Tabla10[Insumo],Tabla10[InsumoAbrev],"",0))</f>
        <v/>
      </c>
      <c r="L698" s="508"/>
      <c r="M698" s="505" t="str">
        <f>IF(Tabla1[[#This Row],[Descripción]]="","",_xlfn.XLOOKUP(Tabla1[[#This Row],[Descripción]],Tabla10[Descripción],Tabla10[Unidad de Medida],"",0))</f>
        <v/>
      </c>
      <c r="N698" s="295"/>
      <c r="O698" s="506" t="str">
        <f>IF(Tabla1[[#This Row],[Descripción]]="","",_xlfn.XLOOKUP(Tabla1[[#This Row],[Descripción]],Tabla10[Descripción],Tabla10[Precio Unitario],0))</f>
        <v/>
      </c>
      <c r="P698" s="506" t="str">
        <f>IF(Tabla1[[#This Row],[Cantidad de Insumos]]="","",Tabla1[[#This Row],[Precio Unitario]]*Tabla1[[#This Row],[Cantidad de Insumos]])</f>
        <v/>
      </c>
      <c r="Q698" s="506" t="str">
        <f>IF(Tabla1[[#This Row],[Descripción]]="","",_xlfn.XLOOKUP(Tabla1[[#This Row],[Descripción]],Tabla10[Descripción],Tabla10[CODIGO PRESUPUESTARIO],0))</f>
        <v/>
      </c>
      <c r="R698" s="507"/>
    </row>
    <row r="699" spans="2:18" x14ac:dyDescent="0.3">
      <c r="B699" s="190" t="str">
        <f>IF('Formulario PPGR3'!$G699="","",CONCATENATE('Formulario PPGR3'!$C699,".",'Formulario PPGR3'!$D699,".",'Formulario PPGR3'!$E699,".",'Formulario PPGR3'!$F699))</f>
        <v/>
      </c>
      <c r="C699" s="190" t="str">
        <f>IF('Formulario PPGR3'!$G699="","",'Formulario PPGR1'!#REF!)</f>
        <v/>
      </c>
      <c r="D699" s="190" t="str">
        <f>IF('Formulario PPGR3'!$G699="","",'Formulario PPGR1'!#REF!)</f>
        <v/>
      </c>
      <c r="E699" s="190" t="str">
        <f>IF('Formulario PPGR3'!$G699="","",'Formulario PPGR1'!#REF!)</f>
        <v/>
      </c>
      <c r="F699" s="190" t="str">
        <f>IF('Formulario PPGR3'!$G699="","",'Formulario PPGR1'!#REF!)</f>
        <v/>
      </c>
      <c r="G699" s="241"/>
      <c r="H699" s="503" t="str">
        <f>IF(Tabla1[[#This Row],[Código_Actividad]]="","",_xlfn.XLOOKUP(Tabla1[[#This Row],[Código_Actividad]],Tabla2[Código],Tabla2[Actividades Programables Presupuestables],"",0))</f>
        <v/>
      </c>
      <c r="I699" s="504" t="str">
        <f>IFERROR(VLOOKUP('Formulario PPGR3'!$G699,'Formulario PPGR2'!$H$9:$V$269,15,FALSE),"")</f>
        <v/>
      </c>
      <c r="J699" s="512"/>
      <c r="K699" s="507" t="str">
        <f>IF(Tabla1[[#This Row],[Insumos]]="","",_xlfn.XLOOKUP(Tabla1[[#This Row],[Insumos]],Tabla10[Insumo],Tabla10[InsumoAbrev],"",0))</f>
        <v/>
      </c>
      <c r="L699" s="508"/>
      <c r="M699" s="505" t="str">
        <f>IF(Tabla1[[#This Row],[Descripción]]="","",_xlfn.XLOOKUP(Tabla1[[#This Row],[Descripción]],Tabla10[Descripción],Tabla10[Unidad de Medida],"",0))</f>
        <v/>
      </c>
      <c r="N699" s="295"/>
      <c r="O699" s="506" t="str">
        <f>IF(Tabla1[[#This Row],[Descripción]]="","",_xlfn.XLOOKUP(Tabla1[[#This Row],[Descripción]],Tabla10[Descripción],Tabla10[Precio Unitario],0))</f>
        <v/>
      </c>
      <c r="P699" s="506" t="str">
        <f>IF(Tabla1[[#This Row],[Cantidad de Insumos]]="","",Tabla1[[#This Row],[Precio Unitario]]*Tabla1[[#This Row],[Cantidad de Insumos]])</f>
        <v/>
      </c>
      <c r="Q699" s="506" t="str">
        <f>IF(Tabla1[[#This Row],[Descripción]]="","",_xlfn.XLOOKUP(Tabla1[[#This Row],[Descripción]],Tabla10[Descripción],Tabla10[CODIGO PRESUPUESTARIO],0))</f>
        <v/>
      </c>
      <c r="R699" s="507"/>
    </row>
    <row r="700" spans="2:18" x14ac:dyDescent="0.3">
      <c r="B700" s="190" t="str">
        <f>IF('Formulario PPGR3'!$G700="","",CONCATENATE('Formulario PPGR3'!$C700,".",'Formulario PPGR3'!$D700,".",'Formulario PPGR3'!$E700,".",'Formulario PPGR3'!$F700))</f>
        <v/>
      </c>
      <c r="C700" s="190" t="str">
        <f>IF('Formulario PPGR3'!$G700="","",'Formulario PPGR1'!#REF!)</f>
        <v/>
      </c>
      <c r="D700" s="190" t="str">
        <f>IF('Formulario PPGR3'!$G700="","",'Formulario PPGR1'!#REF!)</f>
        <v/>
      </c>
      <c r="E700" s="190" t="str">
        <f>IF('Formulario PPGR3'!$G700="","",'Formulario PPGR1'!#REF!)</f>
        <v/>
      </c>
      <c r="F700" s="190" t="str">
        <f>IF('Formulario PPGR3'!$G700="","",'Formulario PPGR1'!#REF!)</f>
        <v/>
      </c>
      <c r="G700" s="241"/>
      <c r="H700" s="503" t="str">
        <f>IF(Tabla1[[#This Row],[Código_Actividad]]="","",_xlfn.XLOOKUP(Tabla1[[#This Row],[Código_Actividad]],Tabla2[Código],Tabla2[Actividades Programables Presupuestables],"",0))</f>
        <v/>
      </c>
      <c r="I700" s="504" t="str">
        <f>IFERROR(VLOOKUP('Formulario PPGR3'!$G700,'Formulario PPGR2'!$H$9:$V$269,15,FALSE),"")</f>
        <v/>
      </c>
      <c r="J700" s="512"/>
      <c r="K700" s="507" t="str">
        <f>IF(Tabla1[[#This Row],[Insumos]]="","",_xlfn.XLOOKUP(Tabla1[[#This Row],[Insumos]],Tabla10[Insumo],Tabla10[InsumoAbrev],"",0))</f>
        <v/>
      </c>
      <c r="L700" s="508"/>
      <c r="M700" s="505" t="str">
        <f>IF(Tabla1[[#This Row],[Descripción]]="","",_xlfn.XLOOKUP(Tabla1[[#This Row],[Descripción]],Tabla10[Descripción],Tabla10[Unidad de Medida],"",0))</f>
        <v/>
      </c>
      <c r="N700" s="295"/>
      <c r="O700" s="506" t="str">
        <f>IF(Tabla1[[#This Row],[Descripción]]="","",_xlfn.XLOOKUP(Tabla1[[#This Row],[Descripción]],Tabla10[Descripción],Tabla10[Precio Unitario],0))</f>
        <v/>
      </c>
      <c r="P700" s="506" t="str">
        <f>IF(Tabla1[[#This Row],[Cantidad de Insumos]]="","",Tabla1[[#This Row],[Precio Unitario]]*Tabla1[[#This Row],[Cantidad de Insumos]])</f>
        <v/>
      </c>
      <c r="Q700" s="506" t="str">
        <f>IF(Tabla1[[#This Row],[Descripción]]="","",_xlfn.XLOOKUP(Tabla1[[#This Row],[Descripción]],Tabla10[Descripción],Tabla10[CODIGO PRESUPUESTARIO],0))</f>
        <v/>
      </c>
      <c r="R700" s="507"/>
    </row>
    <row r="701" spans="2:18" x14ac:dyDescent="0.3">
      <c r="B701" s="190" t="str">
        <f>IF('Formulario PPGR3'!$G701="","",CONCATENATE('Formulario PPGR3'!$C701,".",'Formulario PPGR3'!$D701,".",'Formulario PPGR3'!$E701,".",'Formulario PPGR3'!$F701))</f>
        <v/>
      </c>
      <c r="C701" s="190" t="str">
        <f>IF('Formulario PPGR3'!$G701="","",'Formulario PPGR1'!#REF!)</f>
        <v/>
      </c>
      <c r="D701" s="190" t="str">
        <f>IF('Formulario PPGR3'!$G701="","",'Formulario PPGR1'!#REF!)</f>
        <v/>
      </c>
      <c r="E701" s="190" t="str">
        <f>IF('Formulario PPGR3'!$G701="","",'Formulario PPGR1'!#REF!)</f>
        <v/>
      </c>
      <c r="F701" s="190" t="str">
        <f>IF('Formulario PPGR3'!$G701="","",'Formulario PPGR1'!#REF!)</f>
        <v/>
      </c>
      <c r="G701" s="241"/>
      <c r="H701" s="503" t="str">
        <f>IF(Tabla1[[#This Row],[Código_Actividad]]="","",_xlfn.XLOOKUP(Tabla1[[#This Row],[Código_Actividad]],Tabla2[Código],Tabla2[Actividades Programables Presupuestables],"",0))</f>
        <v/>
      </c>
      <c r="I701" s="504" t="str">
        <f>IFERROR(VLOOKUP('Formulario PPGR3'!$G701,'Formulario PPGR2'!$H$9:$V$269,15,FALSE),"")</f>
        <v/>
      </c>
      <c r="J701" s="513"/>
      <c r="K701" s="507" t="str">
        <f>IF(Tabla1[[#This Row],[Insumos]]="","",_xlfn.XLOOKUP(Tabla1[[#This Row],[Insumos]],Tabla10[Insumo],Tabla10[InsumoAbrev],"",0))</f>
        <v/>
      </c>
      <c r="L701" s="508"/>
      <c r="M701" s="505" t="str">
        <f>IF(Tabla1[[#This Row],[Descripción]]="","",_xlfn.XLOOKUP(Tabla1[[#This Row],[Descripción]],Tabla10[Descripción],Tabla10[Unidad de Medida],"",0))</f>
        <v/>
      </c>
      <c r="N701" s="295"/>
      <c r="O701" s="506" t="str">
        <f>IF(Tabla1[[#This Row],[Descripción]]="","",_xlfn.XLOOKUP(Tabla1[[#This Row],[Descripción]],Tabla10[Descripción],Tabla10[Precio Unitario],0))</f>
        <v/>
      </c>
      <c r="P701" s="506" t="str">
        <f>IF(Tabla1[[#This Row],[Cantidad de Insumos]]="","",Tabla1[[#This Row],[Precio Unitario]]*Tabla1[[#This Row],[Cantidad de Insumos]])</f>
        <v/>
      </c>
      <c r="Q701" s="506" t="str">
        <f>IF(Tabla1[[#This Row],[Descripción]]="","",_xlfn.XLOOKUP(Tabla1[[#This Row],[Descripción]],Tabla10[Descripción],Tabla10[CODIGO PRESUPUESTARIO],0))</f>
        <v/>
      </c>
      <c r="R701" s="507"/>
    </row>
    <row r="702" spans="2:18" x14ac:dyDescent="0.3">
      <c r="B702" s="190" t="str">
        <f>IF('Formulario PPGR3'!$G702="","",CONCATENATE('Formulario PPGR3'!$C702,".",'Formulario PPGR3'!$D702,".",'Formulario PPGR3'!$E702,".",'Formulario PPGR3'!$F702))</f>
        <v/>
      </c>
      <c r="C702" s="190" t="str">
        <f>IF('Formulario PPGR3'!$G702="","",'Formulario PPGR1'!#REF!)</f>
        <v/>
      </c>
      <c r="D702" s="190" t="str">
        <f>IF('Formulario PPGR3'!$G702="","",'Formulario PPGR1'!#REF!)</f>
        <v/>
      </c>
      <c r="E702" s="190" t="str">
        <f>IF('Formulario PPGR3'!$G702="","",'Formulario PPGR1'!#REF!)</f>
        <v/>
      </c>
      <c r="F702" s="190" t="str">
        <f>IF('Formulario PPGR3'!$G702="","",'Formulario PPGR1'!#REF!)</f>
        <v/>
      </c>
      <c r="G702" s="241"/>
      <c r="H702" s="503" t="str">
        <f>IF(Tabla1[[#This Row],[Código_Actividad]]="","",_xlfn.XLOOKUP(Tabla1[[#This Row],[Código_Actividad]],Tabla2[Código],Tabla2[Actividades Programables Presupuestables],"",0))</f>
        <v/>
      </c>
      <c r="I702" s="504" t="str">
        <f>IFERROR(VLOOKUP('Formulario PPGR3'!$G702,'Formulario PPGR2'!$H$9:$V$269,15,FALSE),"")</f>
        <v/>
      </c>
      <c r="J702" s="512"/>
      <c r="K702" s="507" t="str">
        <f>IF(Tabla1[[#This Row],[Insumos]]="","",_xlfn.XLOOKUP(Tabla1[[#This Row],[Insumos]],Tabla10[Insumo],Tabla10[InsumoAbrev],"",0))</f>
        <v/>
      </c>
      <c r="L702" s="508"/>
      <c r="M702" s="505" t="str">
        <f>IF(Tabla1[[#This Row],[Descripción]]="","",_xlfn.XLOOKUP(Tabla1[[#This Row],[Descripción]],Tabla10[Descripción],Tabla10[Unidad de Medida],"",0))</f>
        <v/>
      </c>
      <c r="N702" s="295"/>
      <c r="O702" s="506" t="str">
        <f>IF(Tabla1[[#This Row],[Descripción]]="","",_xlfn.XLOOKUP(Tabla1[[#This Row],[Descripción]],Tabla10[Descripción],Tabla10[Precio Unitario],0))</f>
        <v/>
      </c>
      <c r="P702" s="506" t="str">
        <f>IF(Tabla1[[#This Row],[Cantidad de Insumos]]="","",Tabla1[[#This Row],[Precio Unitario]]*Tabla1[[#This Row],[Cantidad de Insumos]])</f>
        <v/>
      </c>
      <c r="Q702" s="506" t="str">
        <f>IF(Tabla1[[#This Row],[Descripción]]="","",_xlfn.XLOOKUP(Tabla1[[#This Row],[Descripción]],Tabla10[Descripción],Tabla10[CODIGO PRESUPUESTARIO],0))</f>
        <v/>
      </c>
      <c r="R702" s="507"/>
    </row>
    <row r="703" spans="2:18" x14ac:dyDescent="0.3">
      <c r="B703" s="190" t="str">
        <f>IF('Formulario PPGR3'!$G703="","",CONCATENATE('Formulario PPGR3'!$C703,".",'Formulario PPGR3'!$D703,".",'Formulario PPGR3'!$E703,".",'Formulario PPGR3'!$F703))</f>
        <v/>
      </c>
      <c r="C703" s="190" t="str">
        <f>IF('Formulario PPGR3'!$G703="","",'Formulario PPGR1'!#REF!)</f>
        <v/>
      </c>
      <c r="D703" s="190" t="str">
        <f>IF('Formulario PPGR3'!$G703="","",'Formulario PPGR1'!#REF!)</f>
        <v/>
      </c>
      <c r="E703" s="190" t="str">
        <f>IF('Formulario PPGR3'!$G703="","",'Formulario PPGR1'!#REF!)</f>
        <v/>
      </c>
      <c r="F703" s="190" t="str">
        <f>IF('Formulario PPGR3'!$G703="","",'Formulario PPGR1'!#REF!)</f>
        <v/>
      </c>
      <c r="G703" s="241"/>
      <c r="H703" s="503" t="str">
        <f>IF(Tabla1[[#This Row],[Código_Actividad]]="","",_xlfn.XLOOKUP(Tabla1[[#This Row],[Código_Actividad]],Tabla2[Código],Tabla2[Actividades Programables Presupuestables],"",0))</f>
        <v/>
      </c>
      <c r="I703" s="504" t="str">
        <f>IFERROR(VLOOKUP('Formulario PPGR3'!$G703,'Formulario PPGR2'!$H$9:$V$269,15,FALSE),"")</f>
        <v/>
      </c>
      <c r="J703" s="512"/>
      <c r="K703" s="507" t="str">
        <f>IF(Tabla1[[#This Row],[Insumos]]="","",_xlfn.XLOOKUP(Tabla1[[#This Row],[Insumos]],Tabla10[Insumo],Tabla10[InsumoAbrev],"",0))</f>
        <v/>
      </c>
      <c r="L703" s="508"/>
      <c r="M703" s="505" t="str">
        <f>IF(Tabla1[[#This Row],[Descripción]]="","",_xlfn.XLOOKUP(Tabla1[[#This Row],[Descripción]],Tabla10[Descripción],Tabla10[Unidad de Medida],"",0))</f>
        <v/>
      </c>
      <c r="N703" s="295"/>
      <c r="O703" s="506" t="str">
        <f>IF(Tabla1[[#This Row],[Descripción]]="","",_xlfn.XLOOKUP(Tabla1[[#This Row],[Descripción]],Tabla10[Descripción],Tabla10[Precio Unitario],0))</f>
        <v/>
      </c>
      <c r="P703" s="506" t="str">
        <f>IF(Tabla1[[#This Row],[Cantidad de Insumos]]="","",Tabla1[[#This Row],[Precio Unitario]]*Tabla1[[#This Row],[Cantidad de Insumos]])</f>
        <v/>
      </c>
      <c r="Q703" s="506" t="str">
        <f>IF(Tabla1[[#This Row],[Descripción]]="","",_xlfn.XLOOKUP(Tabla1[[#This Row],[Descripción]],Tabla10[Descripción],Tabla10[CODIGO PRESUPUESTARIO],0))</f>
        <v/>
      </c>
      <c r="R703" s="507"/>
    </row>
    <row r="704" spans="2:18" x14ac:dyDescent="0.3">
      <c r="B704" s="190" t="str">
        <f>IF('Formulario PPGR3'!$G704="","",CONCATENATE('Formulario PPGR3'!$C704,".",'Formulario PPGR3'!$D704,".",'Formulario PPGR3'!$E704,".",'Formulario PPGR3'!$F704))</f>
        <v/>
      </c>
      <c r="C704" s="190" t="str">
        <f>IF('Formulario PPGR3'!$G704="","",'Formulario PPGR1'!#REF!)</f>
        <v/>
      </c>
      <c r="D704" s="190" t="str">
        <f>IF('Formulario PPGR3'!$G704="","",'Formulario PPGR1'!#REF!)</f>
        <v/>
      </c>
      <c r="E704" s="190" t="str">
        <f>IF('Formulario PPGR3'!$G704="","",'Formulario PPGR1'!#REF!)</f>
        <v/>
      </c>
      <c r="F704" s="190" t="str">
        <f>IF('Formulario PPGR3'!$G704="","",'Formulario PPGR1'!#REF!)</f>
        <v/>
      </c>
      <c r="G704" s="241"/>
      <c r="H704" s="503" t="str">
        <f>IF(Tabla1[[#This Row],[Código_Actividad]]="","",_xlfn.XLOOKUP(Tabla1[[#This Row],[Código_Actividad]],Tabla2[Código],Tabla2[Actividades Programables Presupuestables],"",0))</f>
        <v/>
      </c>
      <c r="I704" s="504" t="str">
        <f>IFERROR(VLOOKUP('Formulario PPGR3'!$G704,'Formulario PPGR2'!$H$9:$V$269,15,FALSE),"")</f>
        <v/>
      </c>
      <c r="J704" s="512"/>
      <c r="K704" s="507" t="str">
        <f>IF(Tabla1[[#This Row],[Insumos]]="","",_xlfn.XLOOKUP(Tabla1[[#This Row],[Insumos]],Tabla10[Insumo],Tabla10[InsumoAbrev],"",0))</f>
        <v/>
      </c>
      <c r="L704" s="508"/>
      <c r="M704" s="505" t="str">
        <f>IF(Tabla1[[#This Row],[Descripción]]="","",_xlfn.XLOOKUP(Tabla1[[#This Row],[Descripción]],Tabla10[Descripción],Tabla10[Unidad de Medida],"",0))</f>
        <v/>
      </c>
      <c r="N704" s="295"/>
      <c r="O704" s="506" t="str">
        <f>IF(Tabla1[[#This Row],[Descripción]]="","",_xlfn.XLOOKUP(Tabla1[[#This Row],[Descripción]],Tabla10[Descripción],Tabla10[Precio Unitario],0))</f>
        <v/>
      </c>
      <c r="P704" s="506" t="str">
        <f>IF(Tabla1[[#This Row],[Cantidad de Insumos]]="","",Tabla1[[#This Row],[Precio Unitario]]*Tabla1[[#This Row],[Cantidad de Insumos]])</f>
        <v/>
      </c>
      <c r="Q704" s="506" t="str">
        <f>IF(Tabla1[[#This Row],[Descripción]]="","",_xlfn.XLOOKUP(Tabla1[[#This Row],[Descripción]],Tabla10[Descripción],Tabla10[CODIGO PRESUPUESTARIO],0))</f>
        <v/>
      </c>
      <c r="R704" s="507"/>
    </row>
    <row r="705" spans="2:18" x14ac:dyDescent="0.3">
      <c r="B705" s="190" t="str">
        <f>IF('Formulario PPGR3'!$G705="","",CONCATENATE('Formulario PPGR3'!$C705,".",'Formulario PPGR3'!$D705,".",'Formulario PPGR3'!$E705,".",'Formulario PPGR3'!$F705))</f>
        <v/>
      </c>
      <c r="C705" s="190" t="str">
        <f>IF('Formulario PPGR3'!$G705="","",'Formulario PPGR1'!#REF!)</f>
        <v/>
      </c>
      <c r="D705" s="190" t="str">
        <f>IF('Formulario PPGR3'!$G705="","",'Formulario PPGR1'!#REF!)</f>
        <v/>
      </c>
      <c r="E705" s="190" t="str">
        <f>IF('Formulario PPGR3'!$G705="","",'Formulario PPGR1'!#REF!)</f>
        <v/>
      </c>
      <c r="F705" s="190" t="str">
        <f>IF('Formulario PPGR3'!$G705="","",'Formulario PPGR1'!#REF!)</f>
        <v/>
      </c>
      <c r="G705" s="241"/>
      <c r="H705" s="503" t="str">
        <f>IF(Tabla1[[#This Row],[Código_Actividad]]="","",_xlfn.XLOOKUP(Tabla1[[#This Row],[Código_Actividad]],Tabla2[Código],Tabla2[Actividades Programables Presupuestables],"",0))</f>
        <v/>
      </c>
      <c r="I705" s="504" t="str">
        <f>IFERROR(VLOOKUP('Formulario PPGR3'!$G705,'Formulario PPGR2'!$H$9:$V$269,15,FALSE),"")</f>
        <v/>
      </c>
      <c r="J705" s="512"/>
      <c r="K705" s="507" t="str">
        <f>IF(Tabla1[[#This Row],[Insumos]]="","",_xlfn.XLOOKUP(Tabla1[[#This Row],[Insumos]],Tabla10[Insumo],Tabla10[InsumoAbrev],"",0))</f>
        <v/>
      </c>
      <c r="L705" s="508"/>
      <c r="M705" s="505" t="str">
        <f>IF(Tabla1[[#This Row],[Descripción]]="","",_xlfn.XLOOKUP(Tabla1[[#This Row],[Descripción]],Tabla10[Descripción],Tabla10[Unidad de Medida],"",0))</f>
        <v/>
      </c>
      <c r="N705" s="295"/>
      <c r="O705" s="506" t="str">
        <f>IF(Tabla1[[#This Row],[Descripción]]="","",_xlfn.XLOOKUP(Tabla1[[#This Row],[Descripción]],Tabla10[Descripción],Tabla10[Precio Unitario],0))</f>
        <v/>
      </c>
      <c r="P705" s="506" t="str">
        <f>IF(Tabla1[[#This Row],[Cantidad de Insumos]]="","",Tabla1[[#This Row],[Precio Unitario]]*Tabla1[[#This Row],[Cantidad de Insumos]])</f>
        <v/>
      </c>
      <c r="Q705" s="506" t="str">
        <f>IF(Tabla1[[#This Row],[Descripción]]="","",_xlfn.XLOOKUP(Tabla1[[#This Row],[Descripción]],Tabla10[Descripción],Tabla10[CODIGO PRESUPUESTARIO],0))</f>
        <v/>
      </c>
      <c r="R705" s="507"/>
    </row>
    <row r="706" spans="2:18" x14ac:dyDescent="0.3">
      <c r="B706" s="190" t="str">
        <f>IF('Formulario PPGR3'!$G706="","",CONCATENATE('Formulario PPGR3'!$C706,".",'Formulario PPGR3'!$D706,".",'Formulario PPGR3'!$E706,".",'Formulario PPGR3'!$F706))</f>
        <v/>
      </c>
      <c r="C706" s="190" t="str">
        <f>IF('Formulario PPGR3'!$G706="","",'Formulario PPGR1'!#REF!)</f>
        <v/>
      </c>
      <c r="D706" s="190" t="str">
        <f>IF('Formulario PPGR3'!$G706="","",'Formulario PPGR1'!#REF!)</f>
        <v/>
      </c>
      <c r="E706" s="190" t="str">
        <f>IF('Formulario PPGR3'!$G706="","",'Formulario PPGR1'!#REF!)</f>
        <v/>
      </c>
      <c r="F706" s="190" t="str">
        <f>IF('Formulario PPGR3'!$G706="","",'Formulario PPGR1'!#REF!)</f>
        <v/>
      </c>
      <c r="G706" s="241"/>
      <c r="H706" s="503" t="str">
        <f>IF(Tabla1[[#This Row],[Código_Actividad]]="","",_xlfn.XLOOKUP(Tabla1[[#This Row],[Código_Actividad]],Tabla2[Código],Tabla2[Actividades Programables Presupuestables],"",0))</f>
        <v/>
      </c>
      <c r="I706" s="504" t="str">
        <f>IFERROR(VLOOKUP('Formulario PPGR3'!$G706,'Formulario PPGR2'!$H$9:$V$269,15,FALSE),"")</f>
        <v/>
      </c>
      <c r="J706" s="512"/>
      <c r="K706" s="507" t="str">
        <f>IF(Tabla1[[#This Row],[Insumos]]="","",_xlfn.XLOOKUP(Tabla1[[#This Row],[Insumos]],Tabla10[Insumo],Tabla10[InsumoAbrev],"",0))</f>
        <v/>
      </c>
      <c r="L706" s="508"/>
      <c r="M706" s="505" t="str">
        <f>IF(Tabla1[[#This Row],[Descripción]]="","",_xlfn.XLOOKUP(Tabla1[[#This Row],[Descripción]],Tabla10[Descripción],Tabla10[Unidad de Medida],"",0))</f>
        <v/>
      </c>
      <c r="N706" s="295"/>
      <c r="O706" s="506" t="str">
        <f>IF(Tabla1[[#This Row],[Descripción]]="","",_xlfn.XLOOKUP(Tabla1[[#This Row],[Descripción]],Tabla10[Descripción],Tabla10[Precio Unitario],0))</f>
        <v/>
      </c>
      <c r="P706" s="506" t="str">
        <f>IF(Tabla1[[#This Row],[Cantidad de Insumos]]="","",Tabla1[[#This Row],[Precio Unitario]]*Tabla1[[#This Row],[Cantidad de Insumos]])</f>
        <v/>
      </c>
      <c r="Q706" s="506" t="str">
        <f>IF(Tabla1[[#This Row],[Descripción]]="","",_xlfn.XLOOKUP(Tabla1[[#This Row],[Descripción]],Tabla10[Descripción],Tabla10[CODIGO PRESUPUESTARIO],0))</f>
        <v/>
      </c>
      <c r="R706" s="507"/>
    </row>
    <row r="707" spans="2:18" x14ac:dyDescent="0.3">
      <c r="B707" s="190" t="str">
        <f>IF('Formulario PPGR3'!$G707="","",CONCATENATE('Formulario PPGR3'!$C707,".",'Formulario PPGR3'!$D707,".",'Formulario PPGR3'!$E707,".",'Formulario PPGR3'!$F707))</f>
        <v/>
      </c>
      <c r="C707" s="190" t="str">
        <f>IF('Formulario PPGR3'!$G707="","",'Formulario PPGR1'!#REF!)</f>
        <v/>
      </c>
      <c r="D707" s="190" t="str">
        <f>IF('Formulario PPGR3'!$G707="","",'Formulario PPGR1'!#REF!)</f>
        <v/>
      </c>
      <c r="E707" s="190" t="str">
        <f>IF('Formulario PPGR3'!$G707="","",'Formulario PPGR1'!#REF!)</f>
        <v/>
      </c>
      <c r="F707" s="190" t="str">
        <f>IF('Formulario PPGR3'!$G707="","",'Formulario PPGR1'!#REF!)</f>
        <v/>
      </c>
      <c r="G707" s="241"/>
      <c r="H707" s="503" t="str">
        <f>IF(Tabla1[[#This Row],[Código_Actividad]]="","",_xlfn.XLOOKUP(Tabla1[[#This Row],[Código_Actividad]],Tabla2[Código],Tabla2[Actividades Programables Presupuestables],"",0))</f>
        <v/>
      </c>
      <c r="I707" s="504" t="str">
        <f>IFERROR(VLOOKUP('Formulario PPGR3'!$G707,'Formulario PPGR2'!$H$9:$V$269,15,FALSE),"")</f>
        <v/>
      </c>
      <c r="J707" s="513"/>
      <c r="K707" s="507" t="str">
        <f>IF(Tabla1[[#This Row],[Insumos]]="","",_xlfn.XLOOKUP(Tabla1[[#This Row],[Insumos]],Tabla10[Insumo],Tabla10[InsumoAbrev],"",0))</f>
        <v/>
      </c>
      <c r="L707" s="508"/>
      <c r="M707" s="505" t="str">
        <f>IF(Tabla1[[#This Row],[Descripción]]="","",_xlfn.XLOOKUP(Tabla1[[#This Row],[Descripción]],Tabla10[Descripción],Tabla10[Unidad de Medida],"",0))</f>
        <v/>
      </c>
      <c r="N707" s="295"/>
      <c r="O707" s="506" t="str">
        <f>IF(Tabla1[[#This Row],[Descripción]]="","",_xlfn.XLOOKUP(Tabla1[[#This Row],[Descripción]],Tabla10[Descripción],Tabla10[Precio Unitario],0))</f>
        <v/>
      </c>
      <c r="P707" s="506" t="str">
        <f>IF(Tabla1[[#This Row],[Cantidad de Insumos]]="","",Tabla1[[#This Row],[Precio Unitario]]*Tabla1[[#This Row],[Cantidad de Insumos]])</f>
        <v/>
      </c>
      <c r="Q707" s="506" t="str">
        <f>IF(Tabla1[[#This Row],[Descripción]]="","",_xlfn.XLOOKUP(Tabla1[[#This Row],[Descripción]],Tabla10[Descripción],Tabla10[CODIGO PRESUPUESTARIO],0))</f>
        <v/>
      </c>
      <c r="R707" s="507"/>
    </row>
    <row r="708" spans="2:18" x14ac:dyDescent="0.3">
      <c r="B708" s="190" t="str">
        <f>IF('Formulario PPGR3'!$G708="","",CONCATENATE('Formulario PPGR3'!$C708,".",'Formulario PPGR3'!$D708,".",'Formulario PPGR3'!$E708,".",'Formulario PPGR3'!$F708))</f>
        <v/>
      </c>
      <c r="C708" s="190" t="str">
        <f>IF('Formulario PPGR3'!$G708="","",'Formulario PPGR1'!#REF!)</f>
        <v/>
      </c>
      <c r="D708" s="190" t="str">
        <f>IF('Formulario PPGR3'!$G708="","",'Formulario PPGR1'!#REF!)</f>
        <v/>
      </c>
      <c r="E708" s="190" t="str">
        <f>IF('Formulario PPGR3'!$G708="","",'Formulario PPGR1'!#REF!)</f>
        <v/>
      </c>
      <c r="F708" s="190" t="str">
        <f>IF('Formulario PPGR3'!$G708="","",'Formulario PPGR1'!#REF!)</f>
        <v/>
      </c>
      <c r="G708" s="241"/>
      <c r="H708" s="503" t="str">
        <f>IF(Tabla1[[#This Row],[Código_Actividad]]="","",_xlfn.XLOOKUP(Tabla1[[#This Row],[Código_Actividad]],Tabla2[Código],Tabla2[Actividades Programables Presupuestables],"",0))</f>
        <v/>
      </c>
      <c r="I708" s="504" t="str">
        <f>IFERROR(VLOOKUP('Formulario PPGR3'!$G708,'Formulario PPGR2'!$H$9:$V$269,15,FALSE),"")</f>
        <v/>
      </c>
      <c r="J708" s="512"/>
      <c r="K708" s="507" t="str">
        <f>IF(Tabla1[[#This Row],[Insumos]]="","",_xlfn.XLOOKUP(Tabla1[[#This Row],[Insumos]],Tabla10[Insumo],Tabla10[InsumoAbrev],"",0))</f>
        <v/>
      </c>
      <c r="L708" s="508"/>
      <c r="M708" s="505" t="str">
        <f>IF(Tabla1[[#This Row],[Descripción]]="","",_xlfn.XLOOKUP(Tabla1[[#This Row],[Descripción]],Tabla10[Descripción],Tabla10[Unidad de Medida],"",0))</f>
        <v/>
      </c>
      <c r="N708" s="295"/>
      <c r="O708" s="506" t="str">
        <f>IF(Tabla1[[#This Row],[Descripción]]="","",_xlfn.XLOOKUP(Tabla1[[#This Row],[Descripción]],Tabla10[Descripción],Tabla10[Precio Unitario],0))</f>
        <v/>
      </c>
      <c r="P708" s="506" t="str">
        <f>IF(Tabla1[[#This Row],[Cantidad de Insumos]]="","",Tabla1[[#This Row],[Precio Unitario]]*Tabla1[[#This Row],[Cantidad de Insumos]])</f>
        <v/>
      </c>
      <c r="Q708" s="506" t="str">
        <f>IF(Tabla1[[#This Row],[Descripción]]="","",_xlfn.XLOOKUP(Tabla1[[#This Row],[Descripción]],Tabla10[Descripción],Tabla10[CODIGO PRESUPUESTARIO],0))</f>
        <v/>
      </c>
      <c r="R708" s="507"/>
    </row>
    <row r="709" spans="2:18" x14ac:dyDescent="0.3">
      <c r="B709" s="190" t="str">
        <f>IF('Formulario PPGR3'!$G709="","",CONCATENATE('Formulario PPGR3'!$C709,".",'Formulario PPGR3'!$D709,".",'Formulario PPGR3'!$E709,".",'Formulario PPGR3'!$F709))</f>
        <v/>
      </c>
      <c r="C709" s="190" t="str">
        <f>IF('Formulario PPGR3'!$G709="","",'Formulario PPGR1'!#REF!)</f>
        <v/>
      </c>
      <c r="D709" s="190" t="str">
        <f>IF('Formulario PPGR3'!$G709="","",'Formulario PPGR1'!#REF!)</f>
        <v/>
      </c>
      <c r="E709" s="190" t="str">
        <f>IF('Formulario PPGR3'!$G709="","",'Formulario PPGR1'!#REF!)</f>
        <v/>
      </c>
      <c r="F709" s="190" t="str">
        <f>IF('Formulario PPGR3'!$G709="","",'Formulario PPGR1'!#REF!)</f>
        <v/>
      </c>
      <c r="G709" s="241"/>
      <c r="H709" s="503" t="str">
        <f>IF(Tabla1[[#This Row],[Código_Actividad]]="","",_xlfn.XLOOKUP(Tabla1[[#This Row],[Código_Actividad]],Tabla2[Código],Tabla2[Actividades Programables Presupuestables],"",0))</f>
        <v/>
      </c>
      <c r="I709" s="504" t="str">
        <f>IFERROR(VLOOKUP('Formulario PPGR3'!$G709,'Formulario PPGR2'!$H$9:$V$269,15,FALSE),"")</f>
        <v/>
      </c>
      <c r="J709" s="512"/>
      <c r="K709" s="507" t="str">
        <f>IF(Tabla1[[#This Row],[Insumos]]="","",_xlfn.XLOOKUP(Tabla1[[#This Row],[Insumos]],Tabla10[Insumo],Tabla10[InsumoAbrev],"",0))</f>
        <v/>
      </c>
      <c r="L709" s="508"/>
      <c r="M709" s="505" t="str">
        <f>IF(Tabla1[[#This Row],[Descripción]]="","",_xlfn.XLOOKUP(Tabla1[[#This Row],[Descripción]],Tabla10[Descripción],Tabla10[Unidad de Medida],"",0))</f>
        <v/>
      </c>
      <c r="N709" s="295"/>
      <c r="O709" s="506" t="str">
        <f>IF(Tabla1[[#This Row],[Descripción]]="","",_xlfn.XLOOKUP(Tabla1[[#This Row],[Descripción]],Tabla10[Descripción],Tabla10[Precio Unitario],0))</f>
        <v/>
      </c>
      <c r="P709" s="506" t="str">
        <f>IF(Tabla1[[#This Row],[Cantidad de Insumos]]="","",Tabla1[[#This Row],[Precio Unitario]]*Tabla1[[#This Row],[Cantidad de Insumos]])</f>
        <v/>
      </c>
      <c r="Q709" s="506" t="str">
        <f>IF(Tabla1[[#This Row],[Descripción]]="","",_xlfn.XLOOKUP(Tabla1[[#This Row],[Descripción]],Tabla10[Descripción],Tabla10[CODIGO PRESUPUESTARIO],0))</f>
        <v/>
      </c>
      <c r="R709" s="507"/>
    </row>
    <row r="710" spans="2:18" x14ac:dyDescent="0.3">
      <c r="B710" s="190" t="str">
        <f>IF('Formulario PPGR3'!$G710="","",CONCATENATE('Formulario PPGR3'!$C710,".",'Formulario PPGR3'!$D710,".",'Formulario PPGR3'!$E710,".",'Formulario PPGR3'!$F710))</f>
        <v/>
      </c>
      <c r="C710" s="190" t="str">
        <f>IF('Formulario PPGR3'!$G710="","",'Formulario PPGR1'!#REF!)</f>
        <v/>
      </c>
      <c r="D710" s="190" t="str">
        <f>IF('Formulario PPGR3'!$G710="","",'Formulario PPGR1'!#REF!)</f>
        <v/>
      </c>
      <c r="E710" s="190" t="str">
        <f>IF('Formulario PPGR3'!$G710="","",'Formulario PPGR1'!#REF!)</f>
        <v/>
      </c>
      <c r="F710" s="190" t="str">
        <f>IF('Formulario PPGR3'!$G710="","",'Formulario PPGR1'!#REF!)</f>
        <v/>
      </c>
      <c r="G710" s="241"/>
      <c r="H710" s="503" t="str">
        <f>IF(Tabla1[[#This Row],[Código_Actividad]]="","",_xlfn.XLOOKUP(Tabla1[[#This Row],[Código_Actividad]],Tabla2[Código],Tabla2[Actividades Programables Presupuestables],"",0))</f>
        <v/>
      </c>
      <c r="I710" s="504" t="str">
        <f>IFERROR(VLOOKUP('Formulario PPGR3'!$G710,'Formulario PPGR2'!$H$9:$V$269,15,FALSE),"")</f>
        <v/>
      </c>
      <c r="J710" s="513"/>
      <c r="K710" s="507" t="str">
        <f>IF(Tabla1[[#This Row],[Insumos]]="","",_xlfn.XLOOKUP(Tabla1[[#This Row],[Insumos]],Tabla10[Insumo],Tabla10[InsumoAbrev],"",0))</f>
        <v/>
      </c>
      <c r="L710" s="508"/>
      <c r="M710" s="505" t="str">
        <f>IF(Tabla1[[#This Row],[Descripción]]="","",_xlfn.XLOOKUP(Tabla1[[#This Row],[Descripción]],Tabla10[Descripción],Tabla10[Unidad de Medida],"",0))</f>
        <v/>
      </c>
      <c r="N710" s="295"/>
      <c r="O710" s="506" t="str">
        <f>IF(Tabla1[[#This Row],[Descripción]]="","",_xlfn.XLOOKUP(Tabla1[[#This Row],[Descripción]],Tabla10[Descripción],Tabla10[Precio Unitario],0))</f>
        <v/>
      </c>
      <c r="P710" s="506" t="str">
        <f>IF(Tabla1[[#This Row],[Cantidad de Insumos]]="","",Tabla1[[#This Row],[Precio Unitario]]*Tabla1[[#This Row],[Cantidad de Insumos]])</f>
        <v/>
      </c>
      <c r="Q710" s="506" t="str">
        <f>IF(Tabla1[[#This Row],[Descripción]]="","",_xlfn.XLOOKUP(Tabla1[[#This Row],[Descripción]],Tabla10[Descripción],Tabla10[CODIGO PRESUPUESTARIO],0))</f>
        <v/>
      </c>
      <c r="R710" s="507"/>
    </row>
    <row r="711" spans="2:18" x14ac:dyDescent="0.3">
      <c r="B711" s="190" t="str">
        <f>IF('Formulario PPGR3'!$G711="","",CONCATENATE('Formulario PPGR3'!$C711,".",'Formulario PPGR3'!$D711,".",'Formulario PPGR3'!$E711,".",'Formulario PPGR3'!$F711))</f>
        <v/>
      </c>
      <c r="C711" s="190" t="str">
        <f>IF('Formulario PPGR3'!$G711="","",'Formulario PPGR1'!#REF!)</f>
        <v/>
      </c>
      <c r="D711" s="190" t="str">
        <f>IF('Formulario PPGR3'!$G711="","",'Formulario PPGR1'!#REF!)</f>
        <v/>
      </c>
      <c r="E711" s="190" t="str">
        <f>IF('Formulario PPGR3'!$G711="","",'Formulario PPGR1'!#REF!)</f>
        <v/>
      </c>
      <c r="F711" s="190" t="str">
        <f>IF('Formulario PPGR3'!$G711="","",'Formulario PPGR1'!#REF!)</f>
        <v/>
      </c>
      <c r="G711" s="241"/>
      <c r="H711" s="503" t="str">
        <f>IF(Tabla1[[#This Row],[Código_Actividad]]="","",_xlfn.XLOOKUP(Tabla1[[#This Row],[Código_Actividad]],Tabla2[Código],Tabla2[Actividades Programables Presupuestables],"",0))</f>
        <v/>
      </c>
      <c r="I711" s="504" t="str">
        <f>IFERROR(VLOOKUP('Formulario PPGR3'!$G711,'Formulario PPGR2'!$H$9:$V$269,15,FALSE),"")</f>
        <v/>
      </c>
      <c r="J711" s="513"/>
      <c r="K711" s="507" t="str">
        <f>IF(Tabla1[[#This Row],[Insumos]]="","",_xlfn.XLOOKUP(Tabla1[[#This Row],[Insumos]],Tabla10[Insumo],Tabla10[InsumoAbrev],"",0))</f>
        <v/>
      </c>
      <c r="L711" s="508"/>
      <c r="M711" s="505" t="str">
        <f>IF(Tabla1[[#This Row],[Descripción]]="","",_xlfn.XLOOKUP(Tabla1[[#This Row],[Descripción]],Tabla10[Descripción],Tabla10[Unidad de Medida],"",0))</f>
        <v/>
      </c>
      <c r="N711" s="295"/>
      <c r="O711" s="506" t="str">
        <f>IF(Tabla1[[#This Row],[Descripción]]="","",_xlfn.XLOOKUP(Tabla1[[#This Row],[Descripción]],Tabla10[Descripción],Tabla10[Precio Unitario],0))</f>
        <v/>
      </c>
      <c r="P711" s="506" t="str">
        <f>IF(Tabla1[[#This Row],[Cantidad de Insumos]]="","",Tabla1[[#This Row],[Precio Unitario]]*Tabla1[[#This Row],[Cantidad de Insumos]])</f>
        <v/>
      </c>
      <c r="Q711" s="506" t="str">
        <f>IF(Tabla1[[#This Row],[Descripción]]="","",_xlfn.XLOOKUP(Tabla1[[#This Row],[Descripción]],Tabla10[Descripción],Tabla10[CODIGO PRESUPUESTARIO],0))</f>
        <v/>
      </c>
      <c r="R711" s="507"/>
    </row>
    <row r="712" spans="2:18" s="271" customFormat="1" x14ac:dyDescent="0.3">
      <c r="B712" s="190" t="str">
        <f>IF('Formulario PPGR3'!$G712="","",CONCATENATE('Formulario PPGR3'!$C712,".",'Formulario PPGR3'!$D712,".",'Formulario PPGR3'!$E712,".",'Formulario PPGR3'!$F712))</f>
        <v/>
      </c>
      <c r="C712" s="190" t="str">
        <f>IF('Formulario PPGR3'!$G712="","",'Formulario PPGR1'!#REF!)</f>
        <v/>
      </c>
      <c r="D712" s="190" t="str">
        <f>IF('Formulario PPGR3'!$G712="","",'Formulario PPGR1'!#REF!)</f>
        <v/>
      </c>
      <c r="E712" s="190" t="str">
        <f>IF('Formulario PPGR3'!$G712="","",'Formulario PPGR1'!#REF!)</f>
        <v/>
      </c>
      <c r="F712" s="190" t="str">
        <f>IF('Formulario PPGR3'!$G712="","",'Formulario PPGR1'!#REF!)</f>
        <v/>
      </c>
      <c r="G712" s="241"/>
      <c r="H712" s="503" t="str">
        <f>IF(Tabla1[[#This Row],[Código_Actividad]]="","",_xlfn.XLOOKUP(Tabla1[[#This Row],[Código_Actividad]],Tabla2[Código],Tabla2[Actividades Programables Presupuestables],"",0))</f>
        <v/>
      </c>
      <c r="I712" s="504" t="str">
        <f>IFERROR(VLOOKUP('Formulario PPGR3'!$G712,'Formulario PPGR2'!$H$9:$V$269,15,FALSE),"")</f>
        <v/>
      </c>
      <c r="J712" s="512"/>
      <c r="K712" s="507" t="str">
        <f>IF(Tabla1[[#This Row],[Insumos]]="","",_xlfn.XLOOKUP(Tabla1[[#This Row],[Insumos]],Tabla10[Insumo],Tabla10[InsumoAbrev],"",0))</f>
        <v/>
      </c>
      <c r="L712" s="508"/>
      <c r="M712" s="505" t="str">
        <f>IF(Tabla1[[#This Row],[Descripción]]="","",_xlfn.XLOOKUP(Tabla1[[#This Row],[Descripción]],Tabla10[Descripción],Tabla10[Unidad de Medida],"",0))</f>
        <v/>
      </c>
      <c r="N712" s="295"/>
      <c r="O712" s="506" t="str">
        <f>IF(Tabla1[[#This Row],[Descripción]]="","",_xlfn.XLOOKUP(Tabla1[[#This Row],[Descripción]],Tabla10[Descripción],Tabla10[Precio Unitario],0))</f>
        <v/>
      </c>
      <c r="P712" s="506" t="str">
        <f>IF(Tabla1[[#This Row],[Cantidad de Insumos]]="","",Tabla1[[#This Row],[Precio Unitario]]*Tabla1[[#This Row],[Cantidad de Insumos]])</f>
        <v/>
      </c>
      <c r="Q712" s="506" t="str">
        <f>IF(Tabla1[[#This Row],[Descripción]]="","",_xlfn.XLOOKUP(Tabla1[[#This Row],[Descripción]],Tabla10[Descripción],Tabla10[CODIGO PRESUPUESTARIO],0))</f>
        <v/>
      </c>
      <c r="R712" s="507"/>
    </row>
    <row r="713" spans="2:18" s="271" customFormat="1" x14ac:dyDescent="0.3">
      <c r="B713" s="190" t="str">
        <f>IF('Formulario PPGR3'!$G713="","",CONCATENATE('Formulario PPGR3'!$C713,".",'Formulario PPGR3'!$D713,".",'Formulario PPGR3'!$E713,".",'Formulario PPGR3'!$F713))</f>
        <v/>
      </c>
      <c r="C713" s="190" t="str">
        <f>IF('Formulario PPGR3'!$G713="","",'Formulario PPGR1'!#REF!)</f>
        <v/>
      </c>
      <c r="D713" s="190" t="str">
        <f>IF('Formulario PPGR3'!$G713="","",'Formulario PPGR1'!#REF!)</f>
        <v/>
      </c>
      <c r="E713" s="190" t="str">
        <f>IF('Formulario PPGR3'!$G713="","",'Formulario PPGR1'!#REF!)</f>
        <v/>
      </c>
      <c r="F713" s="190" t="str">
        <f>IF('Formulario PPGR3'!$G713="","",'Formulario PPGR1'!#REF!)</f>
        <v/>
      </c>
      <c r="G713" s="241"/>
      <c r="H713" s="503" t="str">
        <f>IF(Tabla1[[#This Row],[Código_Actividad]]="","",_xlfn.XLOOKUP(Tabla1[[#This Row],[Código_Actividad]],Tabla2[Código],Tabla2[Actividades Programables Presupuestables],"",0))</f>
        <v/>
      </c>
      <c r="I713" s="504" t="str">
        <f>IFERROR(VLOOKUP('Formulario PPGR3'!$G713,'Formulario PPGR2'!$H$9:$V$269,15,FALSE),"")</f>
        <v/>
      </c>
      <c r="J713" s="512"/>
      <c r="K713" s="507" t="str">
        <f>IF(Tabla1[[#This Row],[Insumos]]="","",_xlfn.XLOOKUP(Tabla1[[#This Row],[Insumos]],Tabla10[Insumo],Tabla10[InsumoAbrev],"",0))</f>
        <v/>
      </c>
      <c r="L713" s="508"/>
      <c r="M713" s="505" t="str">
        <f>IF(Tabla1[[#This Row],[Descripción]]="","",_xlfn.XLOOKUP(Tabla1[[#This Row],[Descripción]],Tabla10[Descripción],Tabla10[Unidad de Medida],"",0))</f>
        <v/>
      </c>
      <c r="N713" s="295"/>
      <c r="O713" s="506" t="str">
        <f>IF(Tabla1[[#This Row],[Descripción]]="","",_xlfn.XLOOKUP(Tabla1[[#This Row],[Descripción]],Tabla10[Descripción],Tabla10[Precio Unitario],0))</f>
        <v/>
      </c>
      <c r="P713" s="506" t="str">
        <f>IF(Tabla1[[#This Row],[Cantidad de Insumos]]="","",Tabla1[[#This Row],[Precio Unitario]]*Tabla1[[#This Row],[Cantidad de Insumos]])</f>
        <v/>
      </c>
      <c r="Q713" s="506" t="str">
        <f>IF(Tabla1[[#This Row],[Descripción]]="","",_xlfn.XLOOKUP(Tabla1[[#This Row],[Descripción]],Tabla10[Descripción],Tabla10[CODIGO PRESUPUESTARIO],0))</f>
        <v/>
      </c>
      <c r="R713" s="507"/>
    </row>
    <row r="714" spans="2:18" s="271" customFormat="1" x14ac:dyDescent="0.3">
      <c r="B714" s="190" t="str">
        <f>IF('Formulario PPGR3'!$G714="","",CONCATENATE('Formulario PPGR3'!$C714,".",'Formulario PPGR3'!$D714,".",'Formulario PPGR3'!$E714,".",'Formulario PPGR3'!$F714))</f>
        <v/>
      </c>
      <c r="C714" s="190" t="str">
        <f>IF('Formulario PPGR3'!$G714="","",'Formulario PPGR1'!#REF!)</f>
        <v/>
      </c>
      <c r="D714" s="190" t="str">
        <f>IF('Formulario PPGR3'!$G714="","",'Formulario PPGR1'!#REF!)</f>
        <v/>
      </c>
      <c r="E714" s="190" t="str">
        <f>IF('Formulario PPGR3'!$G714="","",'Formulario PPGR1'!#REF!)</f>
        <v/>
      </c>
      <c r="F714" s="190" t="str">
        <f>IF('Formulario PPGR3'!$G714="","",'Formulario PPGR1'!#REF!)</f>
        <v/>
      </c>
      <c r="G714" s="241"/>
      <c r="H714" s="503" t="str">
        <f>IF(Tabla1[[#This Row],[Código_Actividad]]="","",_xlfn.XLOOKUP(Tabla1[[#This Row],[Código_Actividad]],Tabla2[Código],Tabla2[Actividades Programables Presupuestables],"",0))</f>
        <v/>
      </c>
      <c r="I714" s="504" t="str">
        <f>IFERROR(VLOOKUP('Formulario PPGR3'!$G714,'Formulario PPGR2'!$H$9:$V$269,15,FALSE),"")</f>
        <v/>
      </c>
      <c r="J714" s="513"/>
      <c r="K714" s="507" t="str">
        <f>IF(Tabla1[[#This Row],[Insumos]]="","",_xlfn.XLOOKUP(Tabla1[[#This Row],[Insumos]],Tabla10[Insumo],Tabla10[InsumoAbrev],"",0))</f>
        <v/>
      </c>
      <c r="L714" s="508"/>
      <c r="M714" s="505" t="str">
        <f>IF(Tabla1[[#This Row],[Descripción]]="","",_xlfn.XLOOKUP(Tabla1[[#This Row],[Descripción]],Tabla10[Descripción],Tabla10[Unidad de Medida],"",0))</f>
        <v/>
      </c>
      <c r="N714" s="295"/>
      <c r="O714" s="506" t="str">
        <f>IF(Tabla1[[#This Row],[Descripción]]="","",_xlfn.XLOOKUP(Tabla1[[#This Row],[Descripción]],Tabla10[Descripción],Tabla10[Precio Unitario],0))</f>
        <v/>
      </c>
      <c r="P714" s="506" t="str">
        <f>IF(Tabla1[[#This Row],[Cantidad de Insumos]]="","",Tabla1[[#This Row],[Precio Unitario]]*Tabla1[[#This Row],[Cantidad de Insumos]])</f>
        <v/>
      </c>
      <c r="Q714" s="506" t="str">
        <f>IF(Tabla1[[#This Row],[Descripción]]="","",_xlfn.XLOOKUP(Tabla1[[#This Row],[Descripción]],Tabla10[Descripción],Tabla10[CODIGO PRESUPUESTARIO],0))</f>
        <v/>
      </c>
      <c r="R714" s="507"/>
    </row>
    <row r="715" spans="2:18" s="271" customFormat="1" x14ac:dyDescent="0.3">
      <c r="B715" s="190" t="str">
        <f>IF('Formulario PPGR3'!$G715="","",CONCATENATE('Formulario PPGR3'!$C715,".",'Formulario PPGR3'!$D715,".",'Formulario PPGR3'!$E715,".",'Formulario PPGR3'!$F715))</f>
        <v/>
      </c>
      <c r="C715" s="190" t="str">
        <f>IF('Formulario PPGR3'!$G715="","",'Formulario PPGR1'!#REF!)</f>
        <v/>
      </c>
      <c r="D715" s="190" t="str">
        <f>IF('Formulario PPGR3'!$G715="","",'Formulario PPGR1'!#REF!)</f>
        <v/>
      </c>
      <c r="E715" s="190" t="str">
        <f>IF('Formulario PPGR3'!$G715="","",'Formulario PPGR1'!#REF!)</f>
        <v/>
      </c>
      <c r="F715" s="190" t="str">
        <f>IF('Formulario PPGR3'!$G715="","",'Formulario PPGR1'!#REF!)</f>
        <v/>
      </c>
      <c r="G715" s="241"/>
      <c r="H715" s="503" t="str">
        <f>IF(Tabla1[[#This Row],[Código_Actividad]]="","",_xlfn.XLOOKUP(Tabla1[[#This Row],[Código_Actividad]],Tabla2[Código],Tabla2[Actividades Programables Presupuestables],"",0))</f>
        <v/>
      </c>
      <c r="I715" s="504" t="str">
        <f>IFERROR(VLOOKUP('Formulario PPGR3'!$G715,'Formulario PPGR2'!$H$9:$V$269,15,FALSE),"")</f>
        <v/>
      </c>
      <c r="J715" s="512"/>
      <c r="K715" s="507" t="str">
        <f>IF(Tabla1[[#This Row],[Insumos]]="","",_xlfn.XLOOKUP(Tabla1[[#This Row],[Insumos]],Tabla10[Insumo],Tabla10[InsumoAbrev],"",0))</f>
        <v/>
      </c>
      <c r="L715" s="508"/>
      <c r="M715" s="505" t="str">
        <f>IF(Tabla1[[#This Row],[Descripción]]="","",_xlfn.XLOOKUP(Tabla1[[#This Row],[Descripción]],Tabla10[Descripción],Tabla10[Unidad de Medida],"",0))</f>
        <v/>
      </c>
      <c r="N715" s="295"/>
      <c r="O715" s="506" t="str">
        <f>IF(Tabla1[[#This Row],[Descripción]]="","",_xlfn.XLOOKUP(Tabla1[[#This Row],[Descripción]],Tabla10[Descripción],Tabla10[Precio Unitario],0))</f>
        <v/>
      </c>
      <c r="P715" s="506" t="str">
        <f>IF(Tabla1[[#This Row],[Cantidad de Insumos]]="","",Tabla1[[#This Row],[Precio Unitario]]*Tabla1[[#This Row],[Cantidad de Insumos]])</f>
        <v/>
      </c>
      <c r="Q715" s="506" t="str">
        <f>IF(Tabla1[[#This Row],[Descripción]]="","",_xlfn.XLOOKUP(Tabla1[[#This Row],[Descripción]],Tabla10[Descripción],Tabla10[CODIGO PRESUPUESTARIO],0))</f>
        <v/>
      </c>
      <c r="R715" s="507"/>
    </row>
    <row r="716" spans="2:18" s="271" customFormat="1" x14ac:dyDescent="0.3">
      <c r="B716" s="190" t="str">
        <f>IF('Formulario PPGR3'!$G716="","",CONCATENATE('Formulario PPGR3'!$C716,".",'Formulario PPGR3'!$D716,".",'Formulario PPGR3'!$E716,".",'Formulario PPGR3'!$F716))</f>
        <v/>
      </c>
      <c r="C716" s="190" t="str">
        <f>IF('Formulario PPGR3'!$G716="","",'Formulario PPGR1'!#REF!)</f>
        <v/>
      </c>
      <c r="D716" s="190" t="str">
        <f>IF('Formulario PPGR3'!$G716="","",'Formulario PPGR1'!#REF!)</f>
        <v/>
      </c>
      <c r="E716" s="190" t="str">
        <f>IF('Formulario PPGR3'!$G716="","",'Formulario PPGR1'!#REF!)</f>
        <v/>
      </c>
      <c r="F716" s="190" t="str">
        <f>IF('Formulario PPGR3'!$G716="","",'Formulario PPGR1'!#REF!)</f>
        <v/>
      </c>
      <c r="G716" s="241"/>
      <c r="H716" s="503" t="str">
        <f>IF(Tabla1[[#This Row],[Código_Actividad]]="","",_xlfn.XLOOKUP(Tabla1[[#This Row],[Código_Actividad]],Tabla2[Código],Tabla2[Actividades Programables Presupuestables],"",0))</f>
        <v/>
      </c>
      <c r="I716" s="504" t="str">
        <f>IFERROR(VLOOKUP('Formulario PPGR3'!$G716,'Formulario PPGR2'!$H$9:$V$269,15,FALSE),"")</f>
        <v/>
      </c>
      <c r="J716" s="512"/>
      <c r="K716" s="507" t="str">
        <f>IF(Tabla1[[#This Row],[Insumos]]="","",_xlfn.XLOOKUP(Tabla1[[#This Row],[Insumos]],Tabla10[Insumo],Tabla10[InsumoAbrev],"",0))</f>
        <v/>
      </c>
      <c r="L716" s="508"/>
      <c r="M716" s="505" t="str">
        <f>IF(Tabla1[[#This Row],[Descripción]]="","",_xlfn.XLOOKUP(Tabla1[[#This Row],[Descripción]],Tabla10[Descripción],Tabla10[Unidad de Medida],"",0))</f>
        <v/>
      </c>
      <c r="N716" s="295"/>
      <c r="O716" s="506" t="str">
        <f>IF(Tabla1[[#This Row],[Descripción]]="","",_xlfn.XLOOKUP(Tabla1[[#This Row],[Descripción]],Tabla10[Descripción],Tabla10[Precio Unitario],0))</f>
        <v/>
      </c>
      <c r="P716" s="506" t="str">
        <f>IF(Tabla1[[#This Row],[Cantidad de Insumos]]="","",Tabla1[[#This Row],[Precio Unitario]]*Tabla1[[#This Row],[Cantidad de Insumos]])</f>
        <v/>
      </c>
      <c r="Q716" s="506" t="str">
        <f>IF(Tabla1[[#This Row],[Descripción]]="","",_xlfn.XLOOKUP(Tabla1[[#This Row],[Descripción]],Tabla10[Descripción],Tabla10[CODIGO PRESUPUESTARIO],0))</f>
        <v/>
      </c>
      <c r="R716" s="507"/>
    </row>
    <row r="717" spans="2:18" s="271" customFormat="1" x14ac:dyDescent="0.3">
      <c r="B717" s="190" t="str">
        <f>IF('Formulario PPGR3'!$G717="","",CONCATENATE('Formulario PPGR3'!$C717,".",'Formulario PPGR3'!$D717,".",'Formulario PPGR3'!$E717,".",'Formulario PPGR3'!$F717))</f>
        <v/>
      </c>
      <c r="C717" s="190" t="str">
        <f>IF('Formulario PPGR3'!$G717="","",'Formulario PPGR1'!#REF!)</f>
        <v/>
      </c>
      <c r="D717" s="190" t="str">
        <f>IF('Formulario PPGR3'!$G717="","",'Formulario PPGR1'!#REF!)</f>
        <v/>
      </c>
      <c r="E717" s="190" t="str">
        <f>IF('Formulario PPGR3'!$G717="","",'Formulario PPGR1'!#REF!)</f>
        <v/>
      </c>
      <c r="F717" s="190" t="str">
        <f>IF('Formulario PPGR3'!$G717="","",'Formulario PPGR1'!#REF!)</f>
        <v/>
      </c>
      <c r="G717" s="241"/>
      <c r="H717" s="503" t="str">
        <f>IF(Tabla1[[#This Row],[Código_Actividad]]="","",_xlfn.XLOOKUP(Tabla1[[#This Row],[Código_Actividad]],Tabla2[Código],Tabla2[Actividades Programables Presupuestables],"",0))</f>
        <v/>
      </c>
      <c r="I717" s="504" t="str">
        <f>IFERROR(VLOOKUP('Formulario PPGR3'!$G717,'Formulario PPGR2'!$H$9:$V$269,15,FALSE),"")</f>
        <v/>
      </c>
      <c r="J717" s="512"/>
      <c r="K717" s="507" t="str">
        <f>IF(Tabla1[[#This Row],[Insumos]]="","",_xlfn.XLOOKUP(Tabla1[[#This Row],[Insumos]],Tabla10[Insumo],Tabla10[InsumoAbrev],"",0))</f>
        <v/>
      </c>
      <c r="L717" s="508"/>
      <c r="M717" s="505" t="str">
        <f>IF(Tabla1[[#This Row],[Descripción]]="","",_xlfn.XLOOKUP(Tabla1[[#This Row],[Descripción]],Tabla10[Descripción],Tabla10[Unidad de Medida],"",0))</f>
        <v/>
      </c>
      <c r="N717" s="295"/>
      <c r="O717" s="506" t="str">
        <f>IF(Tabla1[[#This Row],[Descripción]]="","",_xlfn.XLOOKUP(Tabla1[[#This Row],[Descripción]],Tabla10[Descripción],Tabla10[Precio Unitario],0))</f>
        <v/>
      </c>
      <c r="P717" s="506" t="str">
        <f>IF(Tabla1[[#This Row],[Cantidad de Insumos]]="","",Tabla1[[#This Row],[Precio Unitario]]*Tabla1[[#This Row],[Cantidad de Insumos]])</f>
        <v/>
      </c>
      <c r="Q717" s="506" t="str">
        <f>IF(Tabla1[[#This Row],[Descripción]]="","",_xlfn.XLOOKUP(Tabla1[[#This Row],[Descripción]],Tabla10[Descripción],Tabla10[CODIGO PRESUPUESTARIO],0))</f>
        <v/>
      </c>
      <c r="R717" s="507"/>
    </row>
    <row r="718" spans="2:18" s="271" customFormat="1" x14ac:dyDescent="0.3">
      <c r="B718" s="190" t="str">
        <f>IF('Formulario PPGR3'!$G718="","",CONCATENATE('Formulario PPGR3'!$C718,".",'Formulario PPGR3'!$D718,".",'Formulario PPGR3'!$E718,".",'Formulario PPGR3'!$F718))</f>
        <v/>
      </c>
      <c r="C718" s="190" t="str">
        <f>IF('Formulario PPGR3'!$G718="","",'Formulario PPGR1'!#REF!)</f>
        <v/>
      </c>
      <c r="D718" s="190" t="str">
        <f>IF('Formulario PPGR3'!$G718="","",'Formulario PPGR1'!#REF!)</f>
        <v/>
      </c>
      <c r="E718" s="190" t="str">
        <f>IF('Formulario PPGR3'!$G718="","",'Formulario PPGR1'!#REF!)</f>
        <v/>
      </c>
      <c r="F718" s="190" t="str">
        <f>IF('Formulario PPGR3'!$G718="","",'Formulario PPGR1'!#REF!)</f>
        <v/>
      </c>
      <c r="G718" s="241"/>
      <c r="H718" s="503" t="str">
        <f>IF(Tabla1[[#This Row],[Código_Actividad]]="","",_xlfn.XLOOKUP(Tabla1[[#This Row],[Código_Actividad]],Tabla2[Código],Tabla2[Actividades Programables Presupuestables],"",0))</f>
        <v/>
      </c>
      <c r="I718" s="504" t="str">
        <f>IFERROR(VLOOKUP('Formulario PPGR3'!$G718,'Formulario PPGR2'!$H$9:$V$269,15,FALSE),"")</f>
        <v/>
      </c>
      <c r="J718" s="512"/>
      <c r="K718" s="507" t="str">
        <f>IF(Tabla1[[#This Row],[Insumos]]="","",_xlfn.XLOOKUP(Tabla1[[#This Row],[Insumos]],Tabla10[Insumo],Tabla10[InsumoAbrev],"",0))</f>
        <v/>
      </c>
      <c r="L718" s="508"/>
      <c r="M718" s="505" t="str">
        <f>IF(Tabla1[[#This Row],[Descripción]]="","",_xlfn.XLOOKUP(Tabla1[[#This Row],[Descripción]],Tabla10[Descripción],Tabla10[Unidad de Medida],"",0))</f>
        <v/>
      </c>
      <c r="N718" s="295"/>
      <c r="O718" s="506" t="str">
        <f>IF(Tabla1[[#This Row],[Descripción]]="","",_xlfn.XLOOKUP(Tabla1[[#This Row],[Descripción]],Tabla10[Descripción],Tabla10[Precio Unitario],0))</f>
        <v/>
      </c>
      <c r="P718" s="506" t="str">
        <f>IF(Tabla1[[#This Row],[Cantidad de Insumos]]="","",Tabla1[[#This Row],[Precio Unitario]]*Tabla1[[#This Row],[Cantidad de Insumos]])</f>
        <v/>
      </c>
      <c r="Q718" s="506" t="str">
        <f>IF(Tabla1[[#This Row],[Descripción]]="","",_xlfn.XLOOKUP(Tabla1[[#This Row],[Descripción]],Tabla10[Descripción],Tabla10[CODIGO PRESUPUESTARIO],0))</f>
        <v/>
      </c>
      <c r="R718" s="507"/>
    </row>
    <row r="719" spans="2:18" s="271" customFormat="1" x14ac:dyDescent="0.3">
      <c r="B719" s="190" t="str">
        <f>IF('Formulario PPGR3'!$G719="","",CONCATENATE('Formulario PPGR3'!$C719,".",'Formulario PPGR3'!$D719,".",'Formulario PPGR3'!$E719,".",'Formulario PPGR3'!$F719))</f>
        <v/>
      </c>
      <c r="C719" s="190" t="str">
        <f>IF('Formulario PPGR3'!$G719="","",'Formulario PPGR1'!#REF!)</f>
        <v/>
      </c>
      <c r="D719" s="190" t="str">
        <f>IF('Formulario PPGR3'!$G719="","",'Formulario PPGR1'!#REF!)</f>
        <v/>
      </c>
      <c r="E719" s="190" t="str">
        <f>IF('Formulario PPGR3'!$G719="","",'Formulario PPGR1'!#REF!)</f>
        <v/>
      </c>
      <c r="F719" s="190" t="str">
        <f>IF('Formulario PPGR3'!$G719="","",'Formulario PPGR1'!#REF!)</f>
        <v/>
      </c>
      <c r="G719" s="241"/>
      <c r="H719" s="503" t="str">
        <f>IF(Tabla1[[#This Row],[Código_Actividad]]="","",_xlfn.XLOOKUP(Tabla1[[#This Row],[Código_Actividad]],Tabla2[Código],Tabla2[Actividades Programables Presupuestables],"",0))</f>
        <v/>
      </c>
      <c r="I719" s="504" t="str">
        <f>IFERROR(VLOOKUP('Formulario PPGR3'!$G719,'Formulario PPGR2'!$H$9:$V$269,15,FALSE),"")</f>
        <v/>
      </c>
      <c r="J719" s="512"/>
      <c r="K719" s="507" t="str">
        <f>IF(Tabla1[[#This Row],[Insumos]]="","",_xlfn.XLOOKUP(Tabla1[[#This Row],[Insumos]],Tabla10[Insumo],Tabla10[InsumoAbrev],"",0))</f>
        <v/>
      </c>
      <c r="L719" s="508"/>
      <c r="M719" s="505" t="str">
        <f>IF(Tabla1[[#This Row],[Descripción]]="","",_xlfn.XLOOKUP(Tabla1[[#This Row],[Descripción]],Tabla10[Descripción],Tabla10[Unidad de Medida],"",0))</f>
        <v/>
      </c>
      <c r="N719" s="295"/>
      <c r="O719" s="506" t="str">
        <f>IF(Tabla1[[#This Row],[Descripción]]="","",_xlfn.XLOOKUP(Tabla1[[#This Row],[Descripción]],Tabla10[Descripción],Tabla10[Precio Unitario],0))</f>
        <v/>
      </c>
      <c r="P719" s="506" t="str">
        <f>IF(Tabla1[[#This Row],[Cantidad de Insumos]]="","",Tabla1[[#This Row],[Precio Unitario]]*Tabla1[[#This Row],[Cantidad de Insumos]])</f>
        <v/>
      </c>
      <c r="Q719" s="506" t="str">
        <f>IF(Tabla1[[#This Row],[Descripción]]="","",_xlfn.XLOOKUP(Tabla1[[#This Row],[Descripción]],Tabla10[Descripción],Tabla10[CODIGO PRESUPUESTARIO],0))</f>
        <v/>
      </c>
      <c r="R719" s="507"/>
    </row>
    <row r="720" spans="2:18" s="271" customFormat="1" x14ac:dyDescent="0.3">
      <c r="B720" s="190" t="str">
        <f>IF('Formulario PPGR3'!$G720="","",CONCATENATE('Formulario PPGR3'!$C720,".",'Formulario PPGR3'!$D720,".",'Formulario PPGR3'!$E720,".",'Formulario PPGR3'!$F720))</f>
        <v/>
      </c>
      <c r="C720" s="190" t="str">
        <f>IF('Formulario PPGR3'!$G720="","",'Formulario PPGR1'!#REF!)</f>
        <v/>
      </c>
      <c r="D720" s="190" t="str">
        <f>IF('Formulario PPGR3'!$G720="","",'Formulario PPGR1'!#REF!)</f>
        <v/>
      </c>
      <c r="E720" s="190" t="str">
        <f>IF('Formulario PPGR3'!$G720="","",'Formulario PPGR1'!#REF!)</f>
        <v/>
      </c>
      <c r="F720" s="190" t="str">
        <f>IF('Formulario PPGR3'!$G720="","",'Formulario PPGR1'!#REF!)</f>
        <v/>
      </c>
      <c r="G720" s="241"/>
      <c r="H720" s="503" t="str">
        <f>IF(Tabla1[[#This Row],[Código_Actividad]]="","",_xlfn.XLOOKUP(Tabla1[[#This Row],[Código_Actividad]],Tabla2[Código],Tabla2[Actividades Programables Presupuestables],"",0))</f>
        <v/>
      </c>
      <c r="I720" s="504" t="str">
        <f>IFERROR(VLOOKUP('Formulario PPGR3'!$G720,'Formulario PPGR2'!$H$9:$V$269,15,FALSE),"")</f>
        <v/>
      </c>
      <c r="J720" s="512"/>
      <c r="K720" s="507" t="str">
        <f>IF(Tabla1[[#This Row],[Insumos]]="","",_xlfn.XLOOKUP(Tabla1[[#This Row],[Insumos]],Tabla10[Insumo],Tabla10[InsumoAbrev],"",0))</f>
        <v/>
      </c>
      <c r="L720" s="508"/>
      <c r="M720" s="505" t="str">
        <f>IF(Tabla1[[#This Row],[Descripción]]="","",_xlfn.XLOOKUP(Tabla1[[#This Row],[Descripción]],Tabla10[Descripción],Tabla10[Unidad de Medida],"",0))</f>
        <v/>
      </c>
      <c r="N720" s="295"/>
      <c r="O720" s="506" t="str">
        <f>IF(Tabla1[[#This Row],[Descripción]]="","",_xlfn.XLOOKUP(Tabla1[[#This Row],[Descripción]],Tabla10[Descripción],Tabla10[Precio Unitario],0))</f>
        <v/>
      </c>
      <c r="P720" s="506" t="str">
        <f>IF(Tabla1[[#This Row],[Cantidad de Insumos]]="","",Tabla1[[#This Row],[Precio Unitario]]*Tabla1[[#This Row],[Cantidad de Insumos]])</f>
        <v/>
      </c>
      <c r="Q720" s="506" t="str">
        <f>IF(Tabla1[[#This Row],[Descripción]]="","",_xlfn.XLOOKUP(Tabla1[[#This Row],[Descripción]],Tabla10[Descripción],Tabla10[CODIGO PRESUPUESTARIO],0))</f>
        <v/>
      </c>
      <c r="R720" s="507"/>
    </row>
    <row r="721" spans="2:18" s="271" customFormat="1" x14ac:dyDescent="0.3">
      <c r="B721" s="190" t="str">
        <f>IF('Formulario PPGR3'!$G721="","",CONCATENATE('Formulario PPGR3'!$C721,".",'Formulario PPGR3'!$D721,".",'Formulario PPGR3'!$E721,".",'Formulario PPGR3'!$F721))</f>
        <v/>
      </c>
      <c r="C721" s="190" t="str">
        <f>IF('Formulario PPGR3'!$G721="","",'Formulario PPGR1'!#REF!)</f>
        <v/>
      </c>
      <c r="D721" s="190" t="str">
        <f>IF('Formulario PPGR3'!$G721="","",'Formulario PPGR1'!#REF!)</f>
        <v/>
      </c>
      <c r="E721" s="190" t="str">
        <f>IF('Formulario PPGR3'!$G721="","",'Formulario PPGR1'!#REF!)</f>
        <v/>
      </c>
      <c r="F721" s="190" t="str">
        <f>IF('Formulario PPGR3'!$G721="","",'Formulario PPGR1'!#REF!)</f>
        <v/>
      </c>
      <c r="G721" s="241"/>
      <c r="H721" s="503" t="str">
        <f>IF(Tabla1[[#This Row],[Código_Actividad]]="","",_xlfn.XLOOKUP(Tabla1[[#This Row],[Código_Actividad]],Tabla2[Código],Tabla2[Actividades Programables Presupuestables],"",0))</f>
        <v/>
      </c>
      <c r="I721" s="504" t="str">
        <f>IFERROR(VLOOKUP('Formulario PPGR3'!$G721,'Formulario PPGR2'!$H$9:$V$269,15,FALSE),"")</f>
        <v/>
      </c>
      <c r="J721" s="513"/>
      <c r="K721" s="507" t="str">
        <f>IF(Tabla1[[#This Row],[Insumos]]="","",_xlfn.XLOOKUP(Tabla1[[#This Row],[Insumos]],Tabla10[Insumo],Tabla10[InsumoAbrev],"",0))</f>
        <v/>
      </c>
      <c r="L721" s="508"/>
      <c r="M721" s="505" t="str">
        <f>IF(Tabla1[[#This Row],[Descripción]]="","",_xlfn.XLOOKUP(Tabla1[[#This Row],[Descripción]],Tabla10[Descripción],Tabla10[Unidad de Medida],"",0))</f>
        <v/>
      </c>
      <c r="N721" s="295"/>
      <c r="O721" s="506" t="str">
        <f>IF(Tabla1[[#This Row],[Descripción]]="","",_xlfn.XLOOKUP(Tabla1[[#This Row],[Descripción]],Tabla10[Descripción],Tabla10[Precio Unitario],0))</f>
        <v/>
      </c>
      <c r="P721" s="506" t="str">
        <f>IF(Tabla1[[#This Row],[Cantidad de Insumos]]="","",Tabla1[[#This Row],[Precio Unitario]]*Tabla1[[#This Row],[Cantidad de Insumos]])</f>
        <v/>
      </c>
      <c r="Q721" s="506" t="str">
        <f>IF(Tabla1[[#This Row],[Descripción]]="","",_xlfn.XLOOKUP(Tabla1[[#This Row],[Descripción]],Tabla10[Descripción],Tabla10[CODIGO PRESUPUESTARIO],0))</f>
        <v/>
      </c>
      <c r="R721" s="507"/>
    </row>
    <row r="722" spans="2:18" s="271" customFormat="1" x14ac:dyDescent="0.3">
      <c r="B722" s="190" t="str">
        <f>IF('Formulario PPGR3'!$G722="","",CONCATENATE('Formulario PPGR3'!$C722,".",'Formulario PPGR3'!$D722,".",'Formulario PPGR3'!$E722,".",'Formulario PPGR3'!$F722))</f>
        <v/>
      </c>
      <c r="C722" s="190" t="str">
        <f>IF('Formulario PPGR3'!$G722="","",'Formulario PPGR1'!#REF!)</f>
        <v/>
      </c>
      <c r="D722" s="190" t="str">
        <f>IF('Formulario PPGR3'!$G722="","",'Formulario PPGR1'!#REF!)</f>
        <v/>
      </c>
      <c r="E722" s="190" t="str">
        <f>IF('Formulario PPGR3'!$G722="","",'Formulario PPGR1'!#REF!)</f>
        <v/>
      </c>
      <c r="F722" s="190" t="str">
        <f>IF('Formulario PPGR3'!$G722="","",'Formulario PPGR1'!#REF!)</f>
        <v/>
      </c>
      <c r="G722" s="241"/>
      <c r="H722" s="503" t="str">
        <f>IF(Tabla1[[#This Row],[Código_Actividad]]="","",_xlfn.XLOOKUP(Tabla1[[#This Row],[Código_Actividad]],Tabla2[Código],Tabla2[Actividades Programables Presupuestables],"",0))</f>
        <v/>
      </c>
      <c r="I722" s="504" t="str">
        <f>IFERROR(VLOOKUP('Formulario PPGR3'!$G722,'Formulario PPGR2'!$H$9:$V$269,15,FALSE),"")</f>
        <v/>
      </c>
      <c r="J722" s="513"/>
      <c r="K722" s="507" t="str">
        <f>IF(Tabla1[[#This Row],[Insumos]]="","",_xlfn.XLOOKUP(Tabla1[[#This Row],[Insumos]],Tabla10[Insumo],Tabla10[InsumoAbrev],"",0))</f>
        <v/>
      </c>
      <c r="L722" s="508"/>
      <c r="M722" s="505" t="str">
        <f>IF(Tabla1[[#This Row],[Descripción]]="","",_xlfn.XLOOKUP(Tabla1[[#This Row],[Descripción]],Tabla10[Descripción],Tabla10[Unidad de Medida],"",0))</f>
        <v/>
      </c>
      <c r="N722" s="295"/>
      <c r="O722" s="506" t="str">
        <f>IF(Tabla1[[#This Row],[Descripción]]="","",_xlfn.XLOOKUP(Tabla1[[#This Row],[Descripción]],Tabla10[Descripción],Tabla10[Precio Unitario],0))</f>
        <v/>
      </c>
      <c r="P722" s="506" t="str">
        <f>IF(Tabla1[[#This Row],[Cantidad de Insumos]]="","",Tabla1[[#This Row],[Precio Unitario]]*Tabla1[[#This Row],[Cantidad de Insumos]])</f>
        <v/>
      </c>
      <c r="Q722" s="506" t="str">
        <f>IF(Tabla1[[#This Row],[Descripción]]="","",_xlfn.XLOOKUP(Tabla1[[#This Row],[Descripción]],Tabla10[Descripción],Tabla10[CODIGO PRESUPUESTARIO],0))</f>
        <v/>
      </c>
      <c r="R722" s="507"/>
    </row>
    <row r="723" spans="2:18" s="271" customFormat="1" x14ac:dyDescent="0.3">
      <c r="B723" s="190" t="str">
        <f>IF('Formulario PPGR3'!$G723="","",CONCATENATE('Formulario PPGR3'!$C723,".",'Formulario PPGR3'!$D723,".",'Formulario PPGR3'!$E723,".",'Formulario PPGR3'!$F723))</f>
        <v/>
      </c>
      <c r="C723" s="190" t="str">
        <f>IF('Formulario PPGR3'!$G723="","",'Formulario PPGR1'!#REF!)</f>
        <v/>
      </c>
      <c r="D723" s="190" t="str">
        <f>IF('Formulario PPGR3'!$G723="","",'Formulario PPGR1'!#REF!)</f>
        <v/>
      </c>
      <c r="E723" s="190" t="str">
        <f>IF('Formulario PPGR3'!$G723="","",'Formulario PPGR1'!#REF!)</f>
        <v/>
      </c>
      <c r="F723" s="190" t="str">
        <f>IF('Formulario PPGR3'!$G723="","",'Formulario PPGR1'!#REF!)</f>
        <v/>
      </c>
      <c r="G723" s="241"/>
      <c r="H723" s="503" t="str">
        <f>IF(Tabla1[[#This Row],[Código_Actividad]]="","",_xlfn.XLOOKUP(Tabla1[[#This Row],[Código_Actividad]],Tabla2[Código],Tabla2[Actividades Programables Presupuestables],"",0))</f>
        <v/>
      </c>
      <c r="I723" s="504" t="str">
        <f>IFERROR(VLOOKUP('Formulario PPGR3'!$G723,'Formulario PPGR2'!$H$9:$V$269,15,FALSE),"")</f>
        <v/>
      </c>
      <c r="J723" s="513"/>
      <c r="K723" s="507" t="str">
        <f>IF(Tabla1[[#This Row],[Insumos]]="","",_xlfn.XLOOKUP(Tabla1[[#This Row],[Insumos]],Tabla10[Insumo],Tabla10[InsumoAbrev],"",0))</f>
        <v/>
      </c>
      <c r="L723" s="508"/>
      <c r="M723" s="505" t="str">
        <f>IF(Tabla1[[#This Row],[Descripción]]="","",_xlfn.XLOOKUP(Tabla1[[#This Row],[Descripción]],Tabla10[Descripción],Tabla10[Unidad de Medida],"",0))</f>
        <v/>
      </c>
      <c r="N723" s="295"/>
      <c r="O723" s="506" t="str">
        <f>IF(Tabla1[[#This Row],[Descripción]]="","",_xlfn.XLOOKUP(Tabla1[[#This Row],[Descripción]],Tabla10[Descripción],Tabla10[Precio Unitario],0))</f>
        <v/>
      </c>
      <c r="P723" s="506" t="str">
        <f>IF(Tabla1[[#This Row],[Cantidad de Insumos]]="","",Tabla1[[#This Row],[Precio Unitario]]*Tabla1[[#This Row],[Cantidad de Insumos]])</f>
        <v/>
      </c>
      <c r="Q723" s="506" t="str">
        <f>IF(Tabla1[[#This Row],[Descripción]]="","",_xlfn.XLOOKUP(Tabla1[[#This Row],[Descripción]],Tabla10[Descripción],Tabla10[CODIGO PRESUPUESTARIO],0))</f>
        <v/>
      </c>
      <c r="R723" s="507"/>
    </row>
    <row r="724" spans="2:18" s="271" customFormat="1" x14ac:dyDescent="0.3">
      <c r="B724" s="190" t="str">
        <f>IF('Formulario PPGR3'!$G724="","",CONCATENATE('Formulario PPGR3'!$C724,".",'Formulario PPGR3'!$D724,".",'Formulario PPGR3'!$E724,".",'Formulario PPGR3'!$F724))</f>
        <v/>
      </c>
      <c r="C724" s="190" t="str">
        <f>IF('Formulario PPGR3'!$G724="","",'Formulario PPGR1'!#REF!)</f>
        <v/>
      </c>
      <c r="D724" s="190" t="str">
        <f>IF('Formulario PPGR3'!$G724="","",'Formulario PPGR1'!#REF!)</f>
        <v/>
      </c>
      <c r="E724" s="190" t="str">
        <f>IF('Formulario PPGR3'!$G724="","",'Formulario PPGR1'!#REF!)</f>
        <v/>
      </c>
      <c r="F724" s="190" t="str">
        <f>IF('Formulario PPGR3'!$G724="","",'Formulario PPGR1'!#REF!)</f>
        <v/>
      </c>
      <c r="G724" s="241"/>
      <c r="H724" s="503" t="str">
        <f>IF(Tabla1[[#This Row],[Código_Actividad]]="","",_xlfn.XLOOKUP(Tabla1[[#This Row],[Código_Actividad]],Tabla2[Código],Tabla2[Actividades Programables Presupuestables],"",0))</f>
        <v/>
      </c>
      <c r="I724" s="504" t="str">
        <f>IFERROR(VLOOKUP('Formulario PPGR3'!$G724,'Formulario PPGR2'!$H$9:$V$269,15,FALSE),"")</f>
        <v/>
      </c>
      <c r="J724" s="513"/>
      <c r="K724" s="507" t="str">
        <f>IF(Tabla1[[#This Row],[Insumos]]="","",_xlfn.XLOOKUP(Tabla1[[#This Row],[Insumos]],Tabla10[Insumo],Tabla10[InsumoAbrev],"",0))</f>
        <v/>
      </c>
      <c r="L724" s="508"/>
      <c r="M724" s="505" t="str">
        <f>IF(Tabla1[[#This Row],[Descripción]]="","",_xlfn.XLOOKUP(Tabla1[[#This Row],[Descripción]],Tabla10[Descripción],Tabla10[Unidad de Medida],"",0))</f>
        <v/>
      </c>
      <c r="N724" s="295"/>
      <c r="O724" s="506" t="str">
        <f>IF(Tabla1[[#This Row],[Descripción]]="","",_xlfn.XLOOKUP(Tabla1[[#This Row],[Descripción]],Tabla10[Descripción],Tabla10[Precio Unitario],0))</f>
        <v/>
      </c>
      <c r="P724" s="506" t="str">
        <f>IF(Tabla1[[#This Row],[Cantidad de Insumos]]="","",Tabla1[[#This Row],[Precio Unitario]]*Tabla1[[#This Row],[Cantidad de Insumos]])</f>
        <v/>
      </c>
      <c r="Q724" s="506" t="str">
        <f>IF(Tabla1[[#This Row],[Descripción]]="","",_xlfn.XLOOKUP(Tabla1[[#This Row],[Descripción]],Tabla10[Descripción],Tabla10[CODIGO PRESUPUESTARIO],0))</f>
        <v/>
      </c>
      <c r="R724" s="507"/>
    </row>
    <row r="725" spans="2:18" s="271" customFormat="1" x14ac:dyDescent="0.3">
      <c r="B725" s="190" t="str">
        <f>IF('Formulario PPGR3'!$G725="","",CONCATENATE('Formulario PPGR3'!$C725,".",'Formulario PPGR3'!$D725,".",'Formulario PPGR3'!$E725,".",'Formulario PPGR3'!$F725))</f>
        <v/>
      </c>
      <c r="C725" s="190" t="str">
        <f>IF('Formulario PPGR3'!$G725="","",'Formulario PPGR1'!#REF!)</f>
        <v/>
      </c>
      <c r="D725" s="190" t="str">
        <f>IF('Formulario PPGR3'!$G725="","",'Formulario PPGR1'!#REF!)</f>
        <v/>
      </c>
      <c r="E725" s="190" t="str">
        <f>IF('Formulario PPGR3'!$G725="","",'Formulario PPGR1'!#REF!)</f>
        <v/>
      </c>
      <c r="F725" s="190" t="str">
        <f>IF('Formulario PPGR3'!$G725="","",'Formulario PPGR1'!#REF!)</f>
        <v/>
      </c>
      <c r="G725" s="241"/>
      <c r="H725" s="503" t="str">
        <f>IF(Tabla1[[#This Row],[Código_Actividad]]="","",_xlfn.XLOOKUP(Tabla1[[#This Row],[Código_Actividad]],Tabla2[Código],Tabla2[Actividades Programables Presupuestables],"",0))</f>
        <v/>
      </c>
      <c r="I725" s="504" t="str">
        <f>IFERROR(VLOOKUP('Formulario PPGR3'!$G725,'Formulario PPGR2'!$H$9:$V$269,15,FALSE),"")</f>
        <v/>
      </c>
      <c r="J725" s="513"/>
      <c r="K725" s="507" t="str">
        <f>IF(Tabla1[[#This Row],[Insumos]]="","",_xlfn.XLOOKUP(Tabla1[[#This Row],[Insumos]],Tabla10[Insumo],Tabla10[InsumoAbrev],"",0))</f>
        <v/>
      </c>
      <c r="L725" s="508"/>
      <c r="M725" s="505" t="str">
        <f>IF(Tabla1[[#This Row],[Descripción]]="","",_xlfn.XLOOKUP(Tabla1[[#This Row],[Descripción]],Tabla10[Descripción],Tabla10[Unidad de Medida],"",0))</f>
        <v/>
      </c>
      <c r="N725" s="295"/>
      <c r="O725" s="506" t="str">
        <f>IF(Tabla1[[#This Row],[Descripción]]="","",_xlfn.XLOOKUP(Tabla1[[#This Row],[Descripción]],Tabla10[Descripción],Tabla10[Precio Unitario],0))</f>
        <v/>
      </c>
      <c r="P725" s="506" t="str">
        <f>IF(Tabla1[[#This Row],[Cantidad de Insumos]]="","",Tabla1[[#This Row],[Precio Unitario]]*Tabla1[[#This Row],[Cantidad de Insumos]])</f>
        <v/>
      </c>
      <c r="Q725" s="506" t="str">
        <f>IF(Tabla1[[#This Row],[Descripción]]="","",_xlfn.XLOOKUP(Tabla1[[#This Row],[Descripción]],Tabla10[Descripción],Tabla10[CODIGO PRESUPUESTARIO],0))</f>
        <v/>
      </c>
      <c r="R725" s="507"/>
    </row>
    <row r="726" spans="2:18" s="271" customFormat="1" x14ac:dyDescent="0.3">
      <c r="B726" s="190" t="str">
        <f>IF('Formulario PPGR3'!$G726="","",CONCATENATE('Formulario PPGR3'!$C726,".",'Formulario PPGR3'!$D726,".",'Formulario PPGR3'!$E726,".",'Formulario PPGR3'!$F726))</f>
        <v/>
      </c>
      <c r="C726" s="190" t="str">
        <f>IF('Formulario PPGR3'!$G726="","",'Formulario PPGR1'!#REF!)</f>
        <v/>
      </c>
      <c r="D726" s="190" t="str">
        <f>IF('Formulario PPGR3'!$G726="","",'Formulario PPGR1'!#REF!)</f>
        <v/>
      </c>
      <c r="E726" s="190" t="str">
        <f>IF('Formulario PPGR3'!$G726="","",'Formulario PPGR1'!#REF!)</f>
        <v/>
      </c>
      <c r="F726" s="190" t="str">
        <f>IF('Formulario PPGR3'!$G726="","",'Formulario PPGR1'!#REF!)</f>
        <v/>
      </c>
      <c r="G726" s="241"/>
      <c r="H726" s="503" t="str">
        <f>IF(Tabla1[[#This Row],[Código_Actividad]]="","",_xlfn.XLOOKUP(Tabla1[[#This Row],[Código_Actividad]],Tabla2[Código],Tabla2[Actividades Programables Presupuestables],"",0))</f>
        <v/>
      </c>
      <c r="I726" s="504" t="str">
        <f>IFERROR(VLOOKUP('Formulario PPGR3'!$G726,'Formulario PPGR2'!$H$9:$V$269,15,FALSE),"")</f>
        <v/>
      </c>
      <c r="J726" s="513"/>
      <c r="K726" s="507" t="str">
        <f>IF(Tabla1[[#This Row],[Insumos]]="","",_xlfn.XLOOKUP(Tabla1[[#This Row],[Insumos]],Tabla10[Insumo],Tabla10[InsumoAbrev],"",0))</f>
        <v/>
      </c>
      <c r="L726" s="508"/>
      <c r="M726" s="505" t="str">
        <f>IF(Tabla1[[#This Row],[Descripción]]="","",_xlfn.XLOOKUP(Tabla1[[#This Row],[Descripción]],Tabla10[Descripción],Tabla10[Unidad de Medida],"",0))</f>
        <v/>
      </c>
      <c r="N726" s="295"/>
      <c r="O726" s="506" t="str">
        <f>IF(Tabla1[[#This Row],[Descripción]]="","",_xlfn.XLOOKUP(Tabla1[[#This Row],[Descripción]],Tabla10[Descripción],Tabla10[Precio Unitario],0))</f>
        <v/>
      </c>
      <c r="P726" s="506" t="str">
        <f>IF(Tabla1[[#This Row],[Cantidad de Insumos]]="","",Tabla1[[#This Row],[Precio Unitario]]*Tabla1[[#This Row],[Cantidad de Insumos]])</f>
        <v/>
      </c>
      <c r="Q726" s="506" t="str">
        <f>IF(Tabla1[[#This Row],[Descripción]]="","",_xlfn.XLOOKUP(Tabla1[[#This Row],[Descripción]],Tabla10[Descripción],Tabla10[CODIGO PRESUPUESTARIO],0))</f>
        <v/>
      </c>
      <c r="R726" s="507"/>
    </row>
    <row r="727" spans="2:18" s="271" customFormat="1" x14ac:dyDescent="0.3">
      <c r="B727" s="190" t="str">
        <f>IF('Formulario PPGR3'!$G727="","",CONCATENATE('Formulario PPGR3'!$C727,".",'Formulario PPGR3'!$D727,".",'Formulario PPGR3'!$E727,".",'Formulario PPGR3'!$F727))</f>
        <v/>
      </c>
      <c r="C727" s="190" t="str">
        <f>IF('Formulario PPGR3'!$G727="","",'Formulario PPGR1'!#REF!)</f>
        <v/>
      </c>
      <c r="D727" s="190" t="str">
        <f>IF('Formulario PPGR3'!$G727="","",'Formulario PPGR1'!#REF!)</f>
        <v/>
      </c>
      <c r="E727" s="190" t="str">
        <f>IF('Formulario PPGR3'!$G727="","",'Formulario PPGR1'!#REF!)</f>
        <v/>
      </c>
      <c r="F727" s="190" t="str">
        <f>IF('Formulario PPGR3'!$G727="","",'Formulario PPGR1'!#REF!)</f>
        <v/>
      </c>
      <c r="G727" s="241"/>
      <c r="H727" s="503" t="str">
        <f>IF(Tabla1[[#This Row],[Código_Actividad]]="","",_xlfn.XLOOKUP(Tabla1[[#This Row],[Código_Actividad]],Tabla2[Código],Tabla2[Actividades Programables Presupuestables],"",0))</f>
        <v/>
      </c>
      <c r="I727" s="504" t="str">
        <f>IFERROR(VLOOKUP('Formulario PPGR3'!$G727,'Formulario PPGR2'!$H$9:$V$269,15,FALSE),"")</f>
        <v/>
      </c>
      <c r="J727" s="512"/>
      <c r="K727" s="507" t="str">
        <f>IF(Tabla1[[#This Row],[Insumos]]="","",_xlfn.XLOOKUP(Tabla1[[#This Row],[Insumos]],Tabla10[Insumo],Tabla10[InsumoAbrev],"",0))</f>
        <v/>
      </c>
      <c r="L727" s="508"/>
      <c r="M727" s="505" t="str">
        <f>IF(Tabla1[[#This Row],[Descripción]]="","",_xlfn.XLOOKUP(Tabla1[[#This Row],[Descripción]],Tabla10[Descripción],Tabla10[Unidad de Medida],"",0))</f>
        <v/>
      </c>
      <c r="N727" s="295"/>
      <c r="O727" s="506" t="str">
        <f>IF(Tabla1[[#This Row],[Descripción]]="","",_xlfn.XLOOKUP(Tabla1[[#This Row],[Descripción]],Tabla10[Descripción],Tabla10[Precio Unitario],0))</f>
        <v/>
      </c>
      <c r="P727" s="506" t="str">
        <f>IF(Tabla1[[#This Row],[Cantidad de Insumos]]="","",Tabla1[[#This Row],[Precio Unitario]]*Tabla1[[#This Row],[Cantidad de Insumos]])</f>
        <v/>
      </c>
      <c r="Q727" s="506" t="str">
        <f>IF(Tabla1[[#This Row],[Descripción]]="","",_xlfn.XLOOKUP(Tabla1[[#This Row],[Descripción]],Tabla10[Descripción],Tabla10[CODIGO PRESUPUESTARIO],0))</f>
        <v/>
      </c>
      <c r="R727" s="507"/>
    </row>
    <row r="728" spans="2:18" s="271" customFormat="1" x14ac:dyDescent="0.3">
      <c r="B728" s="190" t="str">
        <f>IF('Formulario PPGR3'!$G728="","",CONCATENATE('Formulario PPGR3'!$C728,".",'Formulario PPGR3'!$D728,".",'Formulario PPGR3'!$E728,".",'Formulario PPGR3'!$F728))</f>
        <v/>
      </c>
      <c r="C728" s="190" t="str">
        <f>IF('Formulario PPGR3'!$G728="","",'Formulario PPGR1'!#REF!)</f>
        <v/>
      </c>
      <c r="D728" s="190" t="str">
        <f>IF('Formulario PPGR3'!$G728="","",'Formulario PPGR1'!#REF!)</f>
        <v/>
      </c>
      <c r="E728" s="190" t="str">
        <f>IF('Formulario PPGR3'!$G728="","",'Formulario PPGR1'!#REF!)</f>
        <v/>
      </c>
      <c r="F728" s="190" t="str">
        <f>IF('Formulario PPGR3'!$G728="","",'Formulario PPGR1'!#REF!)</f>
        <v/>
      </c>
      <c r="G728" s="241"/>
      <c r="H728" s="503" t="str">
        <f>IF(Tabla1[[#This Row],[Código_Actividad]]="","",_xlfn.XLOOKUP(Tabla1[[#This Row],[Código_Actividad]],Tabla2[Código],Tabla2[Actividades Programables Presupuestables],"",0))</f>
        <v/>
      </c>
      <c r="I728" s="504" t="str">
        <f>IFERROR(VLOOKUP('Formulario PPGR3'!$G728,'Formulario PPGR2'!$H$9:$V$269,15,FALSE),"")</f>
        <v/>
      </c>
      <c r="J728" s="512"/>
      <c r="K728" s="507" t="str">
        <f>IF(Tabla1[[#This Row],[Insumos]]="","",_xlfn.XLOOKUP(Tabla1[[#This Row],[Insumos]],Tabla10[Insumo],Tabla10[InsumoAbrev],"",0))</f>
        <v/>
      </c>
      <c r="L728" s="508"/>
      <c r="M728" s="505" t="str">
        <f>IF(Tabla1[[#This Row],[Descripción]]="","",_xlfn.XLOOKUP(Tabla1[[#This Row],[Descripción]],Tabla10[Descripción],Tabla10[Unidad de Medida],"",0))</f>
        <v/>
      </c>
      <c r="N728" s="295"/>
      <c r="O728" s="506" t="str">
        <f>IF(Tabla1[[#This Row],[Descripción]]="","",_xlfn.XLOOKUP(Tabla1[[#This Row],[Descripción]],Tabla10[Descripción],Tabla10[Precio Unitario],0))</f>
        <v/>
      </c>
      <c r="P728" s="506" t="str">
        <f>IF(Tabla1[[#This Row],[Cantidad de Insumos]]="","",Tabla1[[#This Row],[Precio Unitario]]*Tabla1[[#This Row],[Cantidad de Insumos]])</f>
        <v/>
      </c>
      <c r="Q728" s="506" t="str">
        <f>IF(Tabla1[[#This Row],[Descripción]]="","",_xlfn.XLOOKUP(Tabla1[[#This Row],[Descripción]],Tabla10[Descripción],Tabla10[CODIGO PRESUPUESTARIO],0))</f>
        <v/>
      </c>
      <c r="R728" s="507"/>
    </row>
    <row r="729" spans="2:18" s="271" customFormat="1" x14ac:dyDescent="0.3">
      <c r="B729" s="190" t="str">
        <f>IF('Formulario PPGR3'!$G729="","",CONCATENATE('Formulario PPGR3'!$C729,".",'Formulario PPGR3'!$D729,".",'Formulario PPGR3'!$E729,".",'Formulario PPGR3'!$F729))</f>
        <v/>
      </c>
      <c r="C729" s="190" t="str">
        <f>IF('Formulario PPGR3'!$G729="","",'Formulario PPGR1'!#REF!)</f>
        <v/>
      </c>
      <c r="D729" s="190" t="str">
        <f>IF('Formulario PPGR3'!$G729="","",'Formulario PPGR1'!#REF!)</f>
        <v/>
      </c>
      <c r="E729" s="190" t="str">
        <f>IF('Formulario PPGR3'!$G729="","",'Formulario PPGR1'!#REF!)</f>
        <v/>
      </c>
      <c r="F729" s="190" t="str">
        <f>IF('Formulario PPGR3'!$G729="","",'Formulario PPGR1'!#REF!)</f>
        <v/>
      </c>
      <c r="G729" s="241"/>
      <c r="H729" s="503" t="str">
        <f>IF(Tabla1[[#This Row],[Código_Actividad]]="","",_xlfn.XLOOKUP(Tabla1[[#This Row],[Código_Actividad]],Tabla2[Código],Tabla2[Actividades Programables Presupuestables],"",0))</f>
        <v/>
      </c>
      <c r="I729" s="504" t="str">
        <f>IFERROR(VLOOKUP('Formulario PPGR3'!$G729,'Formulario PPGR2'!$H$9:$V$269,15,FALSE),"")</f>
        <v/>
      </c>
      <c r="J729" s="513"/>
      <c r="K729" s="507" t="str">
        <f>IF(Tabla1[[#This Row],[Insumos]]="","",_xlfn.XLOOKUP(Tabla1[[#This Row],[Insumos]],Tabla10[Insumo],Tabla10[InsumoAbrev],"",0))</f>
        <v/>
      </c>
      <c r="L729" s="508"/>
      <c r="M729" s="505" t="str">
        <f>IF(Tabla1[[#This Row],[Descripción]]="","",_xlfn.XLOOKUP(Tabla1[[#This Row],[Descripción]],Tabla10[Descripción],Tabla10[Unidad de Medida],"",0))</f>
        <v/>
      </c>
      <c r="N729" s="295"/>
      <c r="O729" s="506" t="str">
        <f>IF(Tabla1[[#This Row],[Descripción]]="","",_xlfn.XLOOKUP(Tabla1[[#This Row],[Descripción]],Tabla10[Descripción],Tabla10[Precio Unitario],0))</f>
        <v/>
      </c>
      <c r="P729" s="506" t="str">
        <f>IF(Tabla1[[#This Row],[Cantidad de Insumos]]="","",Tabla1[[#This Row],[Precio Unitario]]*Tabla1[[#This Row],[Cantidad de Insumos]])</f>
        <v/>
      </c>
      <c r="Q729" s="506" t="str">
        <f>IF(Tabla1[[#This Row],[Descripción]]="","",_xlfn.XLOOKUP(Tabla1[[#This Row],[Descripción]],Tabla10[Descripción],Tabla10[CODIGO PRESUPUESTARIO],0))</f>
        <v/>
      </c>
      <c r="R729" s="507"/>
    </row>
    <row r="730" spans="2:18" s="271" customFormat="1" x14ac:dyDescent="0.3">
      <c r="B730" s="190" t="str">
        <f>IF('Formulario PPGR3'!$G730="","",CONCATENATE('Formulario PPGR3'!$C730,".",'Formulario PPGR3'!$D730,".",'Formulario PPGR3'!$E730,".",'Formulario PPGR3'!$F730))</f>
        <v/>
      </c>
      <c r="C730" s="190" t="str">
        <f>IF('Formulario PPGR3'!$G730="","",'Formulario PPGR1'!#REF!)</f>
        <v/>
      </c>
      <c r="D730" s="190" t="str">
        <f>IF('Formulario PPGR3'!$G730="","",'Formulario PPGR1'!#REF!)</f>
        <v/>
      </c>
      <c r="E730" s="190" t="str">
        <f>IF('Formulario PPGR3'!$G730="","",'Formulario PPGR1'!#REF!)</f>
        <v/>
      </c>
      <c r="F730" s="190" t="str">
        <f>IF('Formulario PPGR3'!$G730="","",'Formulario PPGR1'!#REF!)</f>
        <v/>
      </c>
      <c r="G730" s="241"/>
      <c r="H730" s="503" t="str">
        <f>IF(Tabla1[[#This Row],[Código_Actividad]]="","",_xlfn.XLOOKUP(Tabla1[[#This Row],[Código_Actividad]],Tabla2[Código],Tabla2[Actividades Programables Presupuestables],"",0))</f>
        <v/>
      </c>
      <c r="I730" s="504" t="str">
        <f>IFERROR(VLOOKUP('Formulario PPGR3'!$G730,'Formulario PPGR2'!$H$9:$V$269,15,FALSE),"")</f>
        <v/>
      </c>
      <c r="J730" s="513"/>
      <c r="K730" s="507" t="str">
        <f>IF(Tabla1[[#This Row],[Insumos]]="","",_xlfn.XLOOKUP(Tabla1[[#This Row],[Insumos]],Tabla10[Insumo],Tabla10[InsumoAbrev],"",0))</f>
        <v/>
      </c>
      <c r="L730" s="508"/>
      <c r="M730" s="505" t="str">
        <f>IF(Tabla1[[#This Row],[Descripción]]="","",_xlfn.XLOOKUP(Tabla1[[#This Row],[Descripción]],Tabla10[Descripción],Tabla10[Unidad de Medida],"",0))</f>
        <v/>
      </c>
      <c r="N730" s="295"/>
      <c r="O730" s="506" t="str">
        <f>IF(Tabla1[[#This Row],[Descripción]]="","",_xlfn.XLOOKUP(Tabla1[[#This Row],[Descripción]],Tabla10[Descripción],Tabla10[Precio Unitario],0))</f>
        <v/>
      </c>
      <c r="P730" s="506" t="str">
        <f>IF(Tabla1[[#This Row],[Cantidad de Insumos]]="","",Tabla1[[#This Row],[Precio Unitario]]*Tabla1[[#This Row],[Cantidad de Insumos]])</f>
        <v/>
      </c>
      <c r="Q730" s="506" t="str">
        <f>IF(Tabla1[[#This Row],[Descripción]]="","",_xlfn.XLOOKUP(Tabla1[[#This Row],[Descripción]],Tabla10[Descripción],Tabla10[CODIGO PRESUPUESTARIO],0))</f>
        <v/>
      </c>
      <c r="R730" s="507"/>
    </row>
    <row r="731" spans="2:18" s="271" customFormat="1" x14ac:dyDescent="0.3">
      <c r="B731" s="190" t="str">
        <f>IF('Formulario PPGR3'!$G731="","",CONCATENATE('Formulario PPGR3'!$C731,".",'Formulario PPGR3'!$D731,".",'Formulario PPGR3'!$E731,".",'Formulario PPGR3'!$F731))</f>
        <v/>
      </c>
      <c r="C731" s="190" t="str">
        <f>IF('Formulario PPGR3'!$G731="","",'Formulario PPGR1'!#REF!)</f>
        <v/>
      </c>
      <c r="D731" s="190" t="str">
        <f>IF('Formulario PPGR3'!$G731="","",'Formulario PPGR1'!#REF!)</f>
        <v/>
      </c>
      <c r="E731" s="190" t="str">
        <f>IF('Formulario PPGR3'!$G731="","",'Formulario PPGR1'!#REF!)</f>
        <v/>
      </c>
      <c r="F731" s="190" t="str">
        <f>IF('Formulario PPGR3'!$G731="","",'Formulario PPGR1'!#REF!)</f>
        <v/>
      </c>
      <c r="G731" s="241"/>
      <c r="H731" s="503" t="str">
        <f>IF(Tabla1[[#This Row],[Código_Actividad]]="","",_xlfn.XLOOKUP(Tabla1[[#This Row],[Código_Actividad]],Tabla2[Código],Tabla2[Actividades Programables Presupuestables],"",0))</f>
        <v/>
      </c>
      <c r="I731" s="504" t="str">
        <f>IFERROR(VLOOKUP('Formulario PPGR3'!$G731,'Formulario PPGR2'!$H$9:$V$269,15,FALSE),"")</f>
        <v/>
      </c>
      <c r="J731" s="512"/>
      <c r="K731" s="507" t="str">
        <f>IF(Tabla1[[#This Row],[Insumos]]="","",_xlfn.XLOOKUP(Tabla1[[#This Row],[Insumos]],Tabla10[Insumo],Tabla10[InsumoAbrev],"",0))</f>
        <v/>
      </c>
      <c r="L731" s="508"/>
      <c r="M731" s="505" t="str">
        <f>IF(Tabla1[[#This Row],[Descripción]]="","",_xlfn.XLOOKUP(Tabla1[[#This Row],[Descripción]],Tabla10[Descripción],Tabla10[Unidad de Medida],"",0))</f>
        <v/>
      </c>
      <c r="N731" s="295"/>
      <c r="O731" s="506" t="str">
        <f>IF(Tabla1[[#This Row],[Descripción]]="","",_xlfn.XLOOKUP(Tabla1[[#This Row],[Descripción]],Tabla10[Descripción],Tabla10[Precio Unitario],0))</f>
        <v/>
      </c>
      <c r="P731" s="506" t="str">
        <f>IF(Tabla1[[#This Row],[Cantidad de Insumos]]="","",Tabla1[[#This Row],[Precio Unitario]]*Tabla1[[#This Row],[Cantidad de Insumos]])</f>
        <v/>
      </c>
      <c r="Q731" s="506" t="str">
        <f>IF(Tabla1[[#This Row],[Descripción]]="","",_xlfn.XLOOKUP(Tabla1[[#This Row],[Descripción]],Tabla10[Descripción],Tabla10[CODIGO PRESUPUESTARIO],0))</f>
        <v/>
      </c>
      <c r="R731" s="507"/>
    </row>
    <row r="732" spans="2:18" s="271" customFormat="1" x14ac:dyDescent="0.3">
      <c r="B732" s="190" t="str">
        <f>IF('Formulario PPGR3'!$G732="","",CONCATENATE('Formulario PPGR3'!$C732,".",'Formulario PPGR3'!$D732,".",'Formulario PPGR3'!$E732,".",'Formulario PPGR3'!$F732))</f>
        <v/>
      </c>
      <c r="C732" s="190" t="str">
        <f>IF('Formulario PPGR3'!$G732="","",'Formulario PPGR1'!#REF!)</f>
        <v/>
      </c>
      <c r="D732" s="190" t="str">
        <f>IF('Formulario PPGR3'!$G732="","",'Formulario PPGR1'!#REF!)</f>
        <v/>
      </c>
      <c r="E732" s="190" t="str">
        <f>IF('Formulario PPGR3'!$G732="","",'Formulario PPGR1'!#REF!)</f>
        <v/>
      </c>
      <c r="F732" s="190" t="str">
        <f>IF('Formulario PPGR3'!$G732="","",'Formulario PPGR1'!#REF!)</f>
        <v/>
      </c>
      <c r="G732" s="241"/>
      <c r="H732" s="503" t="str">
        <f>IF(Tabla1[[#This Row],[Código_Actividad]]="","",_xlfn.XLOOKUP(Tabla1[[#This Row],[Código_Actividad]],Tabla2[Código],Tabla2[Actividades Programables Presupuestables],"",0))</f>
        <v/>
      </c>
      <c r="I732" s="504" t="str">
        <f>IFERROR(VLOOKUP('Formulario PPGR3'!$G732,'Formulario PPGR2'!$H$9:$V$269,15,FALSE),"")</f>
        <v/>
      </c>
      <c r="J732" s="512"/>
      <c r="K732" s="507" t="str">
        <f>IF(Tabla1[[#This Row],[Insumos]]="","",_xlfn.XLOOKUP(Tabla1[[#This Row],[Insumos]],Tabla10[Insumo],Tabla10[InsumoAbrev],"",0))</f>
        <v/>
      </c>
      <c r="L732" s="508"/>
      <c r="M732" s="505" t="str">
        <f>IF(Tabla1[[#This Row],[Descripción]]="","",_xlfn.XLOOKUP(Tabla1[[#This Row],[Descripción]],Tabla10[Descripción],Tabla10[Unidad de Medida],"",0))</f>
        <v/>
      </c>
      <c r="N732" s="295"/>
      <c r="O732" s="506" t="str">
        <f>IF(Tabla1[[#This Row],[Descripción]]="","",_xlfn.XLOOKUP(Tabla1[[#This Row],[Descripción]],Tabla10[Descripción],Tabla10[Precio Unitario],0))</f>
        <v/>
      </c>
      <c r="P732" s="506" t="str">
        <f>IF(Tabla1[[#This Row],[Cantidad de Insumos]]="","",Tabla1[[#This Row],[Precio Unitario]]*Tabla1[[#This Row],[Cantidad de Insumos]])</f>
        <v/>
      </c>
      <c r="Q732" s="506" t="str">
        <f>IF(Tabla1[[#This Row],[Descripción]]="","",_xlfn.XLOOKUP(Tabla1[[#This Row],[Descripción]],Tabla10[Descripción],Tabla10[CODIGO PRESUPUESTARIO],0))</f>
        <v/>
      </c>
      <c r="R732" s="507"/>
    </row>
    <row r="733" spans="2:18" s="271" customFormat="1" x14ac:dyDescent="0.3">
      <c r="B733" s="190" t="str">
        <f>IF('Formulario PPGR3'!$G733="","",CONCATENATE('Formulario PPGR3'!$C733,".",'Formulario PPGR3'!$D733,".",'Formulario PPGR3'!$E733,".",'Formulario PPGR3'!$F733))</f>
        <v/>
      </c>
      <c r="C733" s="190" t="str">
        <f>IF('Formulario PPGR3'!$G733="","",'Formulario PPGR1'!#REF!)</f>
        <v/>
      </c>
      <c r="D733" s="190" t="str">
        <f>IF('Formulario PPGR3'!$G733="","",'Formulario PPGR1'!#REF!)</f>
        <v/>
      </c>
      <c r="E733" s="190" t="str">
        <f>IF('Formulario PPGR3'!$G733="","",'Formulario PPGR1'!#REF!)</f>
        <v/>
      </c>
      <c r="F733" s="190" t="str">
        <f>IF('Formulario PPGR3'!$G733="","",'Formulario PPGR1'!#REF!)</f>
        <v/>
      </c>
      <c r="G733" s="241"/>
      <c r="H733" s="503" t="str">
        <f>IF(Tabla1[[#This Row],[Código_Actividad]]="","",_xlfn.XLOOKUP(Tabla1[[#This Row],[Código_Actividad]],Tabla2[Código],Tabla2[Actividades Programables Presupuestables],"",0))</f>
        <v/>
      </c>
      <c r="I733" s="504" t="str">
        <f>IFERROR(VLOOKUP('Formulario PPGR3'!$G733,'Formulario PPGR2'!$H$9:$V$269,15,FALSE),"")</f>
        <v/>
      </c>
      <c r="J733" s="512"/>
      <c r="K733" s="507" t="str">
        <f>IF(Tabla1[[#This Row],[Insumos]]="","",_xlfn.XLOOKUP(Tabla1[[#This Row],[Insumos]],Tabla10[Insumo],Tabla10[InsumoAbrev],"",0))</f>
        <v/>
      </c>
      <c r="L733" s="508"/>
      <c r="M733" s="505" t="str">
        <f>IF(Tabla1[[#This Row],[Descripción]]="","",_xlfn.XLOOKUP(Tabla1[[#This Row],[Descripción]],Tabla10[Descripción],Tabla10[Unidad de Medida],"",0))</f>
        <v/>
      </c>
      <c r="N733" s="295"/>
      <c r="O733" s="506" t="str">
        <f>IF(Tabla1[[#This Row],[Descripción]]="","",_xlfn.XLOOKUP(Tabla1[[#This Row],[Descripción]],Tabla10[Descripción],Tabla10[Precio Unitario],0))</f>
        <v/>
      </c>
      <c r="P733" s="506" t="str">
        <f>IF(Tabla1[[#This Row],[Cantidad de Insumos]]="","",Tabla1[[#This Row],[Precio Unitario]]*Tabla1[[#This Row],[Cantidad de Insumos]])</f>
        <v/>
      </c>
      <c r="Q733" s="506" t="str">
        <f>IF(Tabla1[[#This Row],[Descripción]]="","",_xlfn.XLOOKUP(Tabla1[[#This Row],[Descripción]],Tabla10[Descripción],Tabla10[CODIGO PRESUPUESTARIO],0))</f>
        <v/>
      </c>
      <c r="R733" s="507"/>
    </row>
    <row r="734" spans="2:18" s="271" customFormat="1" x14ac:dyDescent="0.3">
      <c r="B734" s="190" t="str">
        <f>IF('Formulario PPGR3'!$G734="","",CONCATENATE('Formulario PPGR3'!$C734,".",'Formulario PPGR3'!$D734,".",'Formulario PPGR3'!$E734,".",'Formulario PPGR3'!$F734))</f>
        <v/>
      </c>
      <c r="C734" s="190" t="str">
        <f>IF('Formulario PPGR3'!$G734="","",'Formulario PPGR1'!#REF!)</f>
        <v/>
      </c>
      <c r="D734" s="190" t="str">
        <f>IF('Formulario PPGR3'!$G734="","",'Formulario PPGR1'!#REF!)</f>
        <v/>
      </c>
      <c r="E734" s="190" t="str">
        <f>IF('Formulario PPGR3'!$G734="","",'Formulario PPGR1'!#REF!)</f>
        <v/>
      </c>
      <c r="F734" s="190" t="str">
        <f>IF('Formulario PPGR3'!$G734="","",'Formulario PPGR1'!#REF!)</f>
        <v/>
      </c>
      <c r="G734" s="241"/>
      <c r="H734" s="503" t="str">
        <f>IF(Tabla1[[#This Row],[Código_Actividad]]="","",_xlfn.XLOOKUP(Tabla1[[#This Row],[Código_Actividad]],Tabla2[Código],Tabla2[Actividades Programables Presupuestables],"",0))</f>
        <v/>
      </c>
      <c r="I734" s="504" t="str">
        <f>IFERROR(VLOOKUP('Formulario PPGR3'!$G734,'Formulario PPGR2'!$H$9:$V$269,15,FALSE),"")</f>
        <v/>
      </c>
      <c r="J734" s="512"/>
      <c r="K734" s="507" t="str">
        <f>IF(Tabla1[[#This Row],[Insumos]]="","",_xlfn.XLOOKUP(Tabla1[[#This Row],[Insumos]],Tabla10[Insumo],Tabla10[InsumoAbrev],"",0))</f>
        <v/>
      </c>
      <c r="L734" s="508"/>
      <c r="M734" s="505" t="str">
        <f>IF(Tabla1[[#This Row],[Descripción]]="","",_xlfn.XLOOKUP(Tabla1[[#This Row],[Descripción]],Tabla10[Descripción],Tabla10[Unidad de Medida],"",0))</f>
        <v/>
      </c>
      <c r="N734" s="295"/>
      <c r="O734" s="506" t="str">
        <f>IF(Tabla1[[#This Row],[Descripción]]="","",_xlfn.XLOOKUP(Tabla1[[#This Row],[Descripción]],Tabla10[Descripción],Tabla10[Precio Unitario],0))</f>
        <v/>
      </c>
      <c r="P734" s="506" t="str">
        <f>IF(Tabla1[[#This Row],[Cantidad de Insumos]]="","",Tabla1[[#This Row],[Precio Unitario]]*Tabla1[[#This Row],[Cantidad de Insumos]])</f>
        <v/>
      </c>
      <c r="Q734" s="506" t="str">
        <f>IF(Tabla1[[#This Row],[Descripción]]="","",_xlfn.XLOOKUP(Tabla1[[#This Row],[Descripción]],Tabla10[Descripción],Tabla10[CODIGO PRESUPUESTARIO],0))</f>
        <v/>
      </c>
      <c r="R734" s="507"/>
    </row>
    <row r="735" spans="2:18" s="271" customFormat="1" x14ac:dyDescent="0.3">
      <c r="B735" s="190" t="str">
        <f>IF('Formulario PPGR3'!$G735="","",CONCATENATE('Formulario PPGR3'!$C735,".",'Formulario PPGR3'!$D735,".",'Formulario PPGR3'!$E735,".",'Formulario PPGR3'!$F735))</f>
        <v/>
      </c>
      <c r="C735" s="190" t="str">
        <f>IF('Formulario PPGR3'!$G735="","",'Formulario PPGR1'!#REF!)</f>
        <v/>
      </c>
      <c r="D735" s="190" t="str">
        <f>IF('Formulario PPGR3'!$G735="","",'Formulario PPGR1'!#REF!)</f>
        <v/>
      </c>
      <c r="E735" s="190" t="str">
        <f>IF('Formulario PPGR3'!$G735="","",'Formulario PPGR1'!#REF!)</f>
        <v/>
      </c>
      <c r="F735" s="190" t="str">
        <f>IF('Formulario PPGR3'!$G735="","",'Formulario PPGR1'!#REF!)</f>
        <v/>
      </c>
      <c r="G735" s="241"/>
      <c r="H735" s="503" t="str">
        <f>IF(Tabla1[[#This Row],[Código_Actividad]]="","",_xlfn.XLOOKUP(Tabla1[[#This Row],[Código_Actividad]],Tabla2[Código],Tabla2[Actividades Programables Presupuestables],"",0))</f>
        <v/>
      </c>
      <c r="I735" s="504" t="str">
        <f>IFERROR(VLOOKUP('Formulario PPGR3'!$G735,'Formulario PPGR2'!$H$9:$V$269,15,FALSE),"")</f>
        <v/>
      </c>
      <c r="J735" s="512"/>
      <c r="K735" s="507" t="str">
        <f>IF(Tabla1[[#This Row],[Insumos]]="","",_xlfn.XLOOKUP(Tabla1[[#This Row],[Insumos]],Tabla10[Insumo],Tabla10[InsumoAbrev],"",0))</f>
        <v/>
      </c>
      <c r="L735" s="508"/>
      <c r="M735" s="505" t="str">
        <f>IF(Tabla1[[#This Row],[Descripción]]="","",_xlfn.XLOOKUP(Tabla1[[#This Row],[Descripción]],Tabla10[Descripción],Tabla10[Unidad de Medida],"",0))</f>
        <v/>
      </c>
      <c r="N735" s="295"/>
      <c r="O735" s="506" t="str">
        <f>IF(Tabla1[[#This Row],[Descripción]]="","",_xlfn.XLOOKUP(Tabla1[[#This Row],[Descripción]],Tabla10[Descripción],Tabla10[Precio Unitario],0))</f>
        <v/>
      </c>
      <c r="P735" s="506" t="str">
        <f>IF(Tabla1[[#This Row],[Cantidad de Insumos]]="","",Tabla1[[#This Row],[Precio Unitario]]*Tabla1[[#This Row],[Cantidad de Insumos]])</f>
        <v/>
      </c>
      <c r="Q735" s="506" t="str">
        <f>IF(Tabla1[[#This Row],[Descripción]]="","",_xlfn.XLOOKUP(Tabla1[[#This Row],[Descripción]],Tabla10[Descripción],Tabla10[CODIGO PRESUPUESTARIO],0))</f>
        <v/>
      </c>
      <c r="R735" s="507"/>
    </row>
    <row r="736" spans="2:18" s="271" customFormat="1" x14ac:dyDescent="0.3">
      <c r="B736" s="190" t="str">
        <f>IF('Formulario PPGR3'!$G736="","",CONCATENATE('Formulario PPGR3'!$C736,".",'Formulario PPGR3'!$D736,".",'Formulario PPGR3'!$E736,".",'Formulario PPGR3'!$F736))</f>
        <v/>
      </c>
      <c r="C736" s="190" t="str">
        <f>IF('Formulario PPGR3'!$G736="","",'Formulario PPGR1'!#REF!)</f>
        <v/>
      </c>
      <c r="D736" s="190" t="str">
        <f>IF('Formulario PPGR3'!$G736="","",'Formulario PPGR1'!#REF!)</f>
        <v/>
      </c>
      <c r="E736" s="190" t="str">
        <f>IF('Formulario PPGR3'!$G736="","",'Formulario PPGR1'!#REF!)</f>
        <v/>
      </c>
      <c r="F736" s="190" t="str">
        <f>IF('Formulario PPGR3'!$G736="","",'Formulario PPGR1'!#REF!)</f>
        <v/>
      </c>
      <c r="G736" s="241"/>
      <c r="H736" s="503" t="str">
        <f>IF(Tabla1[[#This Row],[Código_Actividad]]="","",_xlfn.XLOOKUP(Tabla1[[#This Row],[Código_Actividad]],Tabla2[Código],Tabla2[Actividades Programables Presupuestables],"",0))</f>
        <v/>
      </c>
      <c r="I736" s="504" t="str">
        <f>IFERROR(VLOOKUP('Formulario PPGR3'!$G736,'Formulario PPGR2'!$H$9:$V$269,15,FALSE),"")</f>
        <v/>
      </c>
      <c r="J736" s="513"/>
      <c r="K736" s="507" t="str">
        <f>IF(Tabla1[[#This Row],[Insumos]]="","",_xlfn.XLOOKUP(Tabla1[[#This Row],[Insumos]],Tabla10[Insumo],Tabla10[InsumoAbrev],"",0))</f>
        <v/>
      </c>
      <c r="L736" s="508"/>
      <c r="M736" s="505" t="str">
        <f>IF(Tabla1[[#This Row],[Descripción]]="","",_xlfn.XLOOKUP(Tabla1[[#This Row],[Descripción]],Tabla10[Descripción],Tabla10[Unidad de Medida],"",0))</f>
        <v/>
      </c>
      <c r="N736" s="295"/>
      <c r="O736" s="506" t="str">
        <f>IF(Tabla1[[#This Row],[Descripción]]="","",_xlfn.XLOOKUP(Tabla1[[#This Row],[Descripción]],Tabla10[Descripción],Tabla10[Precio Unitario],0))</f>
        <v/>
      </c>
      <c r="P736" s="506" t="str">
        <f>IF(Tabla1[[#This Row],[Cantidad de Insumos]]="","",Tabla1[[#This Row],[Precio Unitario]]*Tabla1[[#This Row],[Cantidad de Insumos]])</f>
        <v/>
      </c>
      <c r="Q736" s="506" t="str">
        <f>IF(Tabla1[[#This Row],[Descripción]]="","",_xlfn.XLOOKUP(Tabla1[[#This Row],[Descripción]],Tabla10[Descripción],Tabla10[CODIGO PRESUPUESTARIO],0))</f>
        <v/>
      </c>
      <c r="R736" s="507"/>
    </row>
    <row r="737" spans="2:18" s="271" customFormat="1" x14ac:dyDescent="0.3">
      <c r="B737" s="190" t="str">
        <f>IF('Formulario PPGR3'!$G737="","",CONCATENATE('Formulario PPGR3'!$C737,".",'Formulario PPGR3'!$D737,".",'Formulario PPGR3'!$E737,".",'Formulario PPGR3'!$F737))</f>
        <v/>
      </c>
      <c r="C737" s="190" t="str">
        <f>IF('Formulario PPGR3'!$G737="","",'Formulario PPGR1'!#REF!)</f>
        <v/>
      </c>
      <c r="D737" s="190" t="str">
        <f>IF('Formulario PPGR3'!$G737="","",'Formulario PPGR1'!#REF!)</f>
        <v/>
      </c>
      <c r="E737" s="190" t="str">
        <f>IF('Formulario PPGR3'!$G737="","",'Formulario PPGR1'!#REF!)</f>
        <v/>
      </c>
      <c r="F737" s="190" t="str">
        <f>IF('Formulario PPGR3'!$G737="","",'Formulario PPGR1'!#REF!)</f>
        <v/>
      </c>
      <c r="G737" s="241"/>
      <c r="H737" s="503" t="str">
        <f>IF(Tabla1[[#This Row],[Código_Actividad]]="","",_xlfn.XLOOKUP(Tabla1[[#This Row],[Código_Actividad]],Tabla2[Código],Tabla2[Actividades Programables Presupuestables],"",0))</f>
        <v/>
      </c>
      <c r="I737" s="504" t="str">
        <f>IFERROR(VLOOKUP('Formulario PPGR3'!$G737,'Formulario PPGR2'!$H$9:$V$269,15,FALSE),"")</f>
        <v/>
      </c>
      <c r="J737" s="513"/>
      <c r="K737" s="507" t="str">
        <f>IF(Tabla1[[#This Row],[Insumos]]="","",_xlfn.XLOOKUP(Tabla1[[#This Row],[Insumos]],Tabla10[Insumo],Tabla10[InsumoAbrev],"",0))</f>
        <v/>
      </c>
      <c r="L737" s="508"/>
      <c r="M737" s="505" t="str">
        <f>IF(Tabla1[[#This Row],[Descripción]]="","",_xlfn.XLOOKUP(Tabla1[[#This Row],[Descripción]],Tabla10[Descripción],Tabla10[Unidad de Medida],"",0))</f>
        <v/>
      </c>
      <c r="N737" s="295"/>
      <c r="O737" s="506" t="str">
        <f>IF(Tabla1[[#This Row],[Descripción]]="","",_xlfn.XLOOKUP(Tabla1[[#This Row],[Descripción]],Tabla10[Descripción],Tabla10[Precio Unitario],0))</f>
        <v/>
      </c>
      <c r="P737" s="506" t="str">
        <f>IF(Tabla1[[#This Row],[Cantidad de Insumos]]="","",Tabla1[[#This Row],[Precio Unitario]]*Tabla1[[#This Row],[Cantidad de Insumos]])</f>
        <v/>
      </c>
      <c r="Q737" s="506" t="str">
        <f>IF(Tabla1[[#This Row],[Descripción]]="","",_xlfn.XLOOKUP(Tabla1[[#This Row],[Descripción]],Tabla10[Descripción],Tabla10[CODIGO PRESUPUESTARIO],0))</f>
        <v/>
      </c>
      <c r="R737" s="507"/>
    </row>
    <row r="738" spans="2:18" s="271" customFormat="1" x14ac:dyDescent="0.3">
      <c r="B738" s="190" t="str">
        <f>IF('Formulario PPGR3'!$G738="","",CONCATENATE('Formulario PPGR3'!$C738,".",'Formulario PPGR3'!$D738,".",'Formulario PPGR3'!$E738,".",'Formulario PPGR3'!$F738))</f>
        <v/>
      </c>
      <c r="C738" s="190" t="str">
        <f>IF('Formulario PPGR3'!$G738="","",'Formulario PPGR1'!#REF!)</f>
        <v/>
      </c>
      <c r="D738" s="190" t="str">
        <f>IF('Formulario PPGR3'!$G738="","",'Formulario PPGR1'!#REF!)</f>
        <v/>
      </c>
      <c r="E738" s="190" t="str">
        <f>IF('Formulario PPGR3'!$G738="","",'Formulario PPGR1'!#REF!)</f>
        <v/>
      </c>
      <c r="F738" s="190" t="str">
        <f>IF('Formulario PPGR3'!$G738="","",'Formulario PPGR1'!#REF!)</f>
        <v/>
      </c>
      <c r="G738" s="241"/>
      <c r="H738" s="503" t="str">
        <f>IF(Tabla1[[#This Row],[Código_Actividad]]="","",_xlfn.XLOOKUP(Tabla1[[#This Row],[Código_Actividad]],Tabla2[Código],Tabla2[Actividades Programables Presupuestables],"",0))</f>
        <v/>
      </c>
      <c r="I738" s="504" t="str">
        <f>IFERROR(VLOOKUP('Formulario PPGR3'!$G738,'Formulario PPGR2'!$H$9:$V$269,15,FALSE),"")</f>
        <v/>
      </c>
      <c r="J738" s="512"/>
      <c r="K738" s="507" t="str">
        <f>IF(Tabla1[[#This Row],[Insumos]]="","",_xlfn.XLOOKUP(Tabla1[[#This Row],[Insumos]],Tabla10[Insumo],Tabla10[InsumoAbrev],"",0))</f>
        <v/>
      </c>
      <c r="L738" s="508"/>
      <c r="M738" s="505" t="str">
        <f>IF(Tabla1[[#This Row],[Descripción]]="","",_xlfn.XLOOKUP(Tabla1[[#This Row],[Descripción]],Tabla10[Descripción],Tabla10[Unidad de Medida],"",0))</f>
        <v/>
      </c>
      <c r="N738" s="295"/>
      <c r="O738" s="506" t="str">
        <f>IF(Tabla1[[#This Row],[Descripción]]="","",_xlfn.XLOOKUP(Tabla1[[#This Row],[Descripción]],Tabla10[Descripción],Tabla10[Precio Unitario],0))</f>
        <v/>
      </c>
      <c r="P738" s="506" t="str">
        <f>IF(Tabla1[[#This Row],[Cantidad de Insumos]]="","",Tabla1[[#This Row],[Precio Unitario]]*Tabla1[[#This Row],[Cantidad de Insumos]])</f>
        <v/>
      </c>
      <c r="Q738" s="506" t="str">
        <f>IF(Tabla1[[#This Row],[Descripción]]="","",_xlfn.XLOOKUP(Tabla1[[#This Row],[Descripción]],Tabla10[Descripción],Tabla10[CODIGO PRESUPUESTARIO],0))</f>
        <v/>
      </c>
      <c r="R738" s="507"/>
    </row>
    <row r="739" spans="2:18" s="271" customFormat="1" x14ac:dyDescent="0.3">
      <c r="B739" s="190" t="str">
        <f>IF('Formulario PPGR3'!$G739="","",CONCATENATE('Formulario PPGR3'!$C739,".",'Formulario PPGR3'!$D739,".",'Formulario PPGR3'!$E739,".",'Formulario PPGR3'!$F739))</f>
        <v/>
      </c>
      <c r="C739" s="190" t="str">
        <f>IF('Formulario PPGR3'!$G739="","",'Formulario PPGR1'!#REF!)</f>
        <v/>
      </c>
      <c r="D739" s="190" t="str">
        <f>IF('Formulario PPGR3'!$G739="","",'Formulario PPGR1'!#REF!)</f>
        <v/>
      </c>
      <c r="E739" s="190" t="str">
        <f>IF('Formulario PPGR3'!$G739="","",'Formulario PPGR1'!#REF!)</f>
        <v/>
      </c>
      <c r="F739" s="190" t="str">
        <f>IF('Formulario PPGR3'!$G739="","",'Formulario PPGR1'!#REF!)</f>
        <v/>
      </c>
      <c r="G739" s="241"/>
      <c r="H739" s="503" t="str">
        <f>IF(Tabla1[[#This Row],[Código_Actividad]]="","",_xlfn.XLOOKUP(Tabla1[[#This Row],[Código_Actividad]],Tabla2[Código],Tabla2[Actividades Programables Presupuestables],"",0))</f>
        <v/>
      </c>
      <c r="I739" s="504" t="str">
        <f>IFERROR(VLOOKUP('Formulario PPGR3'!$G739,'Formulario PPGR2'!$H$9:$V$269,15,FALSE),"")</f>
        <v/>
      </c>
      <c r="J739" s="512"/>
      <c r="K739" s="507" t="str">
        <f>IF(Tabla1[[#This Row],[Insumos]]="","",_xlfn.XLOOKUP(Tabla1[[#This Row],[Insumos]],Tabla10[Insumo],Tabla10[InsumoAbrev],"",0))</f>
        <v/>
      </c>
      <c r="L739" s="508"/>
      <c r="M739" s="505" t="str">
        <f>IF(Tabla1[[#This Row],[Descripción]]="","",_xlfn.XLOOKUP(Tabla1[[#This Row],[Descripción]],Tabla10[Descripción],Tabla10[Unidad de Medida],"",0))</f>
        <v/>
      </c>
      <c r="N739" s="295"/>
      <c r="O739" s="506" t="str">
        <f>IF(Tabla1[[#This Row],[Descripción]]="","",_xlfn.XLOOKUP(Tabla1[[#This Row],[Descripción]],Tabla10[Descripción],Tabla10[Precio Unitario],0))</f>
        <v/>
      </c>
      <c r="P739" s="506" t="str">
        <f>IF(Tabla1[[#This Row],[Cantidad de Insumos]]="","",Tabla1[[#This Row],[Precio Unitario]]*Tabla1[[#This Row],[Cantidad de Insumos]])</f>
        <v/>
      </c>
      <c r="Q739" s="506" t="str">
        <f>IF(Tabla1[[#This Row],[Descripción]]="","",_xlfn.XLOOKUP(Tabla1[[#This Row],[Descripción]],Tabla10[Descripción],Tabla10[CODIGO PRESUPUESTARIO],0))</f>
        <v/>
      </c>
      <c r="R739" s="507"/>
    </row>
    <row r="740" spans="2:18" s="271" customFormat="1" x14ac:dyDescent="0.3">
      <c r="B740" s="190" t="str">
        <f>IF('Formulario PPGR3'!$G740="","",CONCATENATE('Formulario PPGR3'!$C740,".",'Formulario PPGR3'!$D740,".",'Formulario PPGR3'!$E740,".",'Formulario PPGR3'!$F740))</f>
        <v/>
      </c>
      <c r="C740" s="190" t="str">
        <f>IF('Formulario PPGR3'!$G740="","",'Formulario PPGR1'!#REF!)</f>
        <v/>
      </c>
      <c r="D740" s="190" t="str">
        <f>IF('Formulario PPGR3'!$G740="","",'Formulario PPGR1'!#REF!)</f>
        <v/>
      </c>
      <c r="E740" s="190" t="str">
        <f>IF('Formulario PPGR3'!$G740="","",'Formulario PPGR1'!#REF!)</f>
        <v/>
      </c>
      <c r="F740" s="190" t="str">
        <f>IF('Formulario PPGR3'!$G740="","",'Formulario PPGR1'!#REF!)</f>
        <v/>
      </c>
      <c r="G740" s="241"/>
      <c r="H740" s="503" t="str">
        <f>IF(Tabla1[[#This Row],[Código_Actividad]]="","",_xlfn.XLOOKUP(Tabla1[[#This Row],[Código_Actividad]],Tabla2[Código],Tabla2[Actividades Programables Presupuestables],"",0))</f>
        <v/>
      </c>
      <c r="I740" s="504" t="str">
        <f>IFERROR(VLOOKUP('Formulario PPGR3'!$G740,'Formulario PPGR2'!$H$9:$V$269,15,FALSE),"")</f>
        <v/>
      </c>
      <c r="J740" s="512"/>
      <c r="K740" s="507" t="str">
        <f>IF(Tabla1[[#This Row],[Insumos]]="","",_xlfn.XLOOKUP(Tabla1[[#This Row],[Insumos]],Tabla10[Insumo],Tabla10[InsumoAbrev],"",0))</f>
        <v/>
      </c>
      <c r="L740" s="508"/>
      <c r="M740" s="505" t="str">
        <f>IF(Tabla1[[#This Row],[Descripción]]="","",_xlfn.XLOOKUP(Tabla1[[#This Row],[Descripción]],Tabla10[Descripción],Tabla10[Unidad de Medida],"",0))</f>
        <v/>
      </c>
      <c r="N740" s="295"/>
      <c r="O740" s="506" t="str">
        <f>IF(Tabla1[[#This Row],[Descripción]]="","",_xlfn.XLOOKUP(Tabla1[[#This Row],[Descripción]],Tabla10[Descripción],Tabla10[Precio Unitario],0))</f>
        <v/>
      </c>
      <c r="P740" s="506" t="str">
        <f>IF(Tabla1[[#This Row],[Cantidad de Insumos]]="","",Tabla1[[#This Row],[Precio Unitario]]*Tabla1[[#This Row],[Cantidad de Insumos]])</f>
        <v/>
      </c>
      <c r="Q740" s="506" t="str">
        <f>IF(Tabla1[[#This Row],[Descripción]]="","",_xlfn.XLOOKUP(Tabla1[[#This Row],[Descripción]],Tabla10[Descripción],Tabla10[CODIGO PRESUPUESTARIO],0))</f>
        <v/>
      </c>
      <c r="R740" s="507"/>
    </row>
    <row r="741" spans="2:18" s="271" customFormat="1" x14ac:dyDescent="0.3">
      <c r="B741" s="190" t="str">
        <f>IF('Formulario PPGR3'!$G741="","",CONCATENATE('Formulario PPGR3'!$C741,".",'Formulario PPGR3'!$D741,".",'Formulario PPGR3'!$E741,".",'Formulario PPGR3'!$F741))</f>
        <v/>
      </c>
      <c r="C741" s="190" t="str">
        <f>IF('Formulario PPGR3'!$G741="","",'Formulario PPGR1'!#REF!)</f>
        <v/>
      </c>
      <c r="D741" s="190" t="str">
        <f>IF('Formulario PPGR3'!$G741="","",'Formulario PPGR1'!#REF!)</f>
        <v/>
      </c>
      <c r="E741" s="190" t="str">
        <f>IF('Formulario PPGR3'!$G741="","",'Formulario PPGR1'!#REF!)</f>
        <v/>
      </c>
      <c r="F741" s="190" t="str">
        <f>IF('Formulario PPGR3'!$G741="","",'Formulario PPGR1'!#REF!)</f>
        <v/>
      </c>
      <c r="G741" s="241"/>
      <c r="H741" s="503" t="str">
        <f>IF(Tabla1[[#This Row],[Código_Actividad]]="","",_xlfn.XLOOKUP(Tabla1[[#This Row],[Código_Actividad]],Tabla2[Código],Tabla2[Actividades Programables Presupuestables],"",0))</f>
        <v/>
      </c>
      <c r="I741" s="504" t="str">
        <f>IFERROR(VLOOKUP('Formulario PPGR3'!$G741,'Formulario PPGR2'!$H$9:$V$269,15,FALSE),"")</f>
        <v/>
      </c>
      <c r="J741" s="512"/>
      <c r="K741" s="507" t="str">
        <f>IF(Tabla1[[#This Row],[Insumos]]="","",_xlfn.XLOOKUP(Tabla1[[#This Row],[Insumos]],Tabla10[Insumo],Tabla10[InsumoAbrev],"",0))</f>
        <v/>
      </c>
      <c r="L741" s="508"/>
      <c r="M741" s="505" t="str">
        <f>IF(Tabla1[[#This Row],[Descripción]]="","",_xlfn.XLOOKUP(Tabla1[[#This Row],[Descripción]],Tabla10[Descripción],Tabla10[Unidad de Medida],"",0))</f>
        <v/>
      </c>
      <c r="N741" s="295"/>
      <c r="O741" s="506" t="str">
        <f>IF(Tabla1[[#This Row],[Descripción]]="","",_xlfn.XLOOKUP(Tabla1[[#This Row],[Descripción]],Tabla10[Descripción],Tabla10[Precio Unitario],0))</f>
        <v/>
      </c>
      <c r="P741" s="506" t="str">
        <f>IF(Tabla1[[#This Row],[Cantidad de Insumos]]="","",Tabla1[[#This Row],[Precio Unitario]]*Tabla1[[#This Row],[Cantidad de Insumos]])</f>
        <v/>
      </c>
      <c r="Q741" s="506" t="str">
        <f>IF(Tabla1[[#This Row],[Descripción]]="","",_xlfn.XLOOKUP(Tabla1[[#This Row],[Descripción]],Tabla10[Descripción],Tabla10[CODIGO PRESUPUESTARIO],0))</f>
        <v/>
      </c>
      <c r="R741" s="507"/>
    </row>
    <row r="742" spans="2:18" s="271" customFormat="1" x14ac:dyDescent="0.3">
      <c r="B742" s="190" t="str">
        <f>IF('Formulario PPGR3'!$G742="","",CONCATENATE('Formulario PPGR3'!$C742,".",'Formulario PPGR3'!$D742,".",'Formulario PPGR3'!$E742,".",'Formulario PPGR3'!$F742))</f>
        <v/>
      </c>
      <c r="C742" s="190" t="str">
        <f>IF('Formulario PPGR3'!$G742="","",'Formulario PPGR1'!#REF!)</f>
        <v/>
      </c>
      <c r="D742" s="190" t="str">
        <f>IF('Formulario PPGR3'!$G742="","",'Formulario PPGR1'!#REF!)</f>
        <v/>
      </c>
      <c r="E742" s="190" t="str">
        <f>IF('Formulario PPGR3'!$G742="","",'Formulario PPGR1'!#REF!)</f>
        <v/>
      </c>
      <c r="F742" s="190" t="str">
        <f>IF('Formulario PPGR3'!$G742="","",'Formulario PPGR1'!#REF!)</f>
        <v/>
      </c>
      <c r="G742" s="241"/>
      <c r="H742" s="503" t="str">
        <f>IF(Tabla1[[#This Row],[Código_Actividad]]="","",_xlfn.XLOOKUP(Tabla1[[#This Row],[Código_Actividad]],Tabla2[Código],Tabla2[Actividades Programables Presupuestables],"",0))</f>
        <v/>
      </c>
      <c r="I742" s="504" t="str">
        <f>IFERROR(VLOOKUP('Formulario PPGR3'!$G742,'Formulario PPGR2'!$H$9:$V$269,15,FALSE),"")</f>
        <v/>
      </c>
      <c r="J742" s="512"/>
      <c r="K742" s="507" t="str">
        <f>IF(Tabla1[[#This Row],[Insumos]]="","",_xlfn.XLOOKUP(Tabla1[[#This Row],[Insumos]],Tabla10[Insumo],Tabla10[InsumoAbrev],"",0))</f>
        <v/>
      </c>
      <c r="L742" s="508"/>
      <c r="M742" s="505" t="str">
        <f>IF(Tabla1[[#This Row],[Descripción]]="","",_xlfn.XLOOKUP(Tabla1[[#This Row],[Descripción]],Tabla10[Descripción],Tabla10[Unidad de Medida],"",0))</f>
        <v/>
      </c>
      <c r="N742" s="295"/>
      <c r="O742" s="506" t="str">
        <f>IF(Tabla1[[#This Row],[Descripción]]="","",_xlfn.XLOOKUP(Tabla1[[#This Row],[Descripción]],Tabla10[Descripción],Tabla10[Precio Unitario],0))</f>
        <v/>
      </c>
      <c r="P742" s="506" t="str">
        <f>IF(Tabla1[[#This Row],[Cantidad de Insumos]]="","",Tabla1[[#This Row],[Precio Unitario]]*Tabla1[[#This Row],[Cantidad de Insumos]])</f>
        <v/>
      </c>
      <c r="Q742" s="506" t="str">
        <f>IF(Tabla1[[#This Row],[Descripción]]="","",_xlfn.XLOOKUP(Tabla1[[#This Row],[Descripción]],Tabla10[Descripción],Tabla10[CODIGO PRESUPUESTARIO],0))</f>
        <v/>
      </c>
      <c r="R742" s="507"/>
    </row>
    <row r="743" spans="2:18" s="271" customFormat="1" x14ac:dyDescent="0.3">
      <c r="B743" s="190" t="str">
        <f>IF('Formulario PPGR3'!$G743="","",CONCATENATE('Formulario PPGR3'!$C743,".",'Formulario PPGR3'!$D743,".",'Formulario PPGR3'!$E743,".",'Formulario PPGR3'!$F743))</f>
        <v/>
      </c>
      <c r="C743" s="190" t="str">
        <f>IF('Formulario PPGR3'!$G743="","",'Formulario PPGR1'!#REF!)</f>
        <v/>
      </c>
      <c r="D743" s="190" t="str">
        <f>IF('Formulario PPGR3'!$G743="","",'Formulario PPGR1'!#REF!)</f>
        <v/>
      </c>
      <c r="E743" s="190" t="str">
        <f>IF('Formulario PPGR3'!$G743="","",'Formulario PPGR1'!#REF!)</f>
        <v/>
      </c>
      <c r="F743" s="190" t="str">
        <f>IF('Formulario PPGR3'!$G743="","",'Formulario PPGR1'!#REF!)</f>
        <v/>
      </c>
      <c r="G743" s="241"/>
      <c r="H743" s="503" t="str">
        <f>IF(Tabla1[[#This Row],[Código_Actividad]]="","",_xlfn.XLOOKUP(Tabla1[[#This Row],[Código_Actividad]],Tabla2[Código],Tabla2[Actividades Programables Presupuestables],"",0))</f>
        <v/>
      </c>
      <c r="I743" s="504" t="str">
        <f>IFERROR(VLOOKUP('Formulario PPGR3'!$G743,'Formulario PPGR2'!$H$9:$V$269,15,FALSE),"")</f>
        <v/>
      </c>
      <c r="J743" s="512"/>
      <c r="K743" s="507" t="str">
        <f>IF(Tabla1[[#This Row],[Insumos]]="","",_xlfn.XLOOKUP(Tabla1[[#This Row],[Insumos]],Tabla10[Insumo],Tabla10[InsumoAbrev],"",0))</f>
        <v/>
      </c>
      <c r="L743" s="508"/>
      <c r="M743" s="505" t="str">
        <f>IF(Tabla1[[#This Row],[Descripción]]="","",_xlfn.XLOOKUP(Tabla1[[#This Row],[Descripción]],Tabla10[Descripción],Tabla10[Unidad de Medida],"",0))</f>
        <v/>
      </c>
      <c r="N743" s="295"/>
      <c r="O743" s="506" t="str">
        <f>IF(Tabla1[[#This Row],[Descripción]]="","",_xlfn.XLOOKUP(Tabla1[[#This Row],[Descripción]],Tabla10[Descripción],Tabla10[Precio Unitario],0))</f>
        <v/>
      </c>
      <c r="P743" s="506" t="str">
        <f>IF(Tabla1[[#This Row],[Cantidad de Insumos]]="","",Tabla1[[#This Row],[Precio Unitario]]*Tabla1[[#This Row],[Cantidad de Insumos]])</f>
        <v/>
      </c>
      <c r="Q743" s="506" t="str">
        <f>IF(Tabla1[[#This Row],[Descripción]]="","",_xlfn.XLOOKUP(Tabla1[[#This Row],[Descripción]],Tabla10[Descripción],Tabla10[CODIGO PRESUPUESTARIO],0))</f>
        <v/>
      </c>
      <c r="R743" s="507"/>
    </row>
    <row r="744" spans="2:18" s="271" customFormat="1" x14ac:dyDescent="0.3">
      <c r="B744" s="190" t="str">
        <f>IF('Formulario PPGR3'!$G744="","",CONCATENATE('Formulario PPGR3'!$C744,".",'Formulario PPGR3'!$D744,".",'Formulario PPGR3'!$E744,".",'Formulario PPGR3'!$F744))</f>
        <v/>
      </c>
      <c r="C744" s="190" t="str">
        <f>IF('Formulario PPGR3'!$G744="","",'Formulario PPGR1'!#REF!)</f>
        <v/>
      </c>
      <c r="D744" s="190" t="str">
        <f>IF('Formulario PPGR3'!$G744="","",'Formulario PPGR1'!#REF!)</f>
        <v/>
      </c>
      <c r="E744" s="190" t="str">
        <f>IF('Formulario PPGR3'!$G744="","",'Formulario PPGR1'!#REF!)</f>
        <v/>
      </c>
      <c r="F744" s="190" t="str">
        <f>IF('Formulario PPGR3'!$G744="","",'Formulario PPGR1'!#REF!)</f>
        <v/>
      </c>
      <c r="G744" s="241"/>
      <c r="H744" s="503" t="str">
        <f>IF(Tabla1[[#This Row],[Código_Actividad]]="","",_xlfn.XLOOKUP(Tabla1[[#This Row],[Código_Actividad]],Tabla2[Código],Tabla2[Actividades Programables Presupuestables],"",0))</f>
        <v/>
      </c>
      <c r="I744" s="504" t="str">
        <f>IFERROR(VLOOKUP('Formulario PPGR3'!$G744,'Formulario PPGR2'!$H$9:$V$269,15,FALSE),"")</f>
        <v/>
      </c>
      <c r="J744" s="512"/>
      <c r="K744" s="507" t="str">
        <f>IF(Tabla1[[#This Row],[Insumos]]="","",_xlfn.XLOOKUP(Tabla1[[#This Row],[Insumos]],Tabla10[Insumo],Tabla10[InsumoAbrev],"",0))</f>
        <v/>
      </c>
      <c r="L744" s="508"/>
      <c r="M744" s="505" t="str">
        <f>IF(Tabla1[[#This Row],[Descripción]]="","",_xlfn.XLOOKUP(Tabla1[[#This Row],[Descripción]],Tabla10[Descripción],Tabla10[Unidad de Medida],"",0))</f>
        <v/>
      </c>
      <c r="N744" s="295"/>
      <c r="O744" s="506" t="str">
        <f>IF(Tabla1[[#This Row],[Descripción]]="","",_xlfn.XLOOKUP(Tabla1[[#This Row],[Descripción]],Tabla10[Descripción],Tabla10[Precio Unitario],0))</f>
        <v/>
      </c>
      <c r="P744" s="506" t="str">
        <f>IF(Tabla1[[#This Row],[Cantidad de Insumos]]="","",Tabla1[[#This Row],[Precio Unitario]]*Tabla1[[#This Row],[Cantidad de Insumos]])</f>
        <v/>
      </c>
      <c r="Q744" s="506" t="str">
        <f>IF(Tabla1[[#This Row],[Descripción]]="","",_xlfn.XLOOKUP(Tabla1[[#This Row],[Descripción]],Tabla10[Descripción],Tabla10[CODIGO PRESUPUESTARIO],0))</f>
        <v/>
      </c>
      <c r="R744" s="507"/>
    </row>
    <row r="745" spans="2:18" s="271" customFormat="1" x14ac:dyDescent="0.3">
      <c r="B745" s="190" t="str">
        <f>IF('Formulario PPGR3'!$G745="","",CONCATENATE('Formulario PPGR3'!$C745,".",'Formulario PPGR3'!$D745,".",'Formulario PPGR3'!$E745,".",'Formulario PPGR3'!$F745))</f>
        <v/>
      </c>
      <c r="C745" s="190" t="str">
        <f>IF('Formulario PPGR3'!$G745="","",'Formulario PPGR1'!#REF!)</f>
        <v/>
      </c>
      <c r="D745" s="190" t="str">
        <f>IF('Formulario PPGR3'!$G745="","",'Formulario PPGR1'!#REF!)</f>
        <v/>
      </c>
      <c r="E745" s="190" t="str">
        <f>IF('Formulario PPGR3'!$G745="","",'Formulario PPGR1'!#REF!)</f>
        <v/>
      </c>
      <c r="F745" s="190" t="str">
        <f>IF('Formulario PPGR3'!$G745="","",'Formulario PPGR1'!#REF!)</f>
        <v/>
      </c>
      <c r="G745" s="241"/>
      <c r="H745" s="503" t="str">
        <f>IF(Tabla1[[#This Row],[Código_Actividad]]="","",_xlfn.XLOOKUP(Tabla1[[#This Row],[Código_Actividad]],Tabla2[Código],Tabla2[Actividades Programables Presupuestables],"",0))</f>
        <v/>
      </c>
      <c r="I745" s="504" t="str">
        <f>IFERROR(VLOOKUP('Formulario PPGR3'!$G745,'Formulario PPGR2'!$H$9:$V$269,15,FALSE),"")</f>
        <v/>
      </c>
      <c r="J745" s="512"/>
      <c r="K745" s="507" t="str">
        <f>IF(Tabla1[[#This Row],[Insumos]]="","",_xlfn.XLOOKUP(Tabla1[[#This Row],[Insumos]],Tabla10[Insumo],Tabla10[InsumoAbrev],"",0))</f>
        <v/>
      </c>
      <c r="L745" s="508"/>
      <c r="M745" s="505" t="str">
        <f>IF(Tabla1[[#This Row],[Descripción]]="","",_xlfn.XLOOKUP(Tabla1[[#This Row],[Descripción]],Tabla10[Descripción],Tabla10[Unidad de Medida],"",0))</f>
        <v/>
      </c>
      <c r="N745" s="295"/>
      <c r="O745" s="506" t="str">
        <f>IF(Tabla1[[#This Row],[Descripción]]="","",_xlfn.XLOOKUP(Tabla1[[#This Row],[Descripción]],Tabla10[Descripción],Tabla10[Precio Unitario],0))</f>
        <v/>
      </c>
      <c r="P745" s="506" t="str">
        <f>IF(Tabla1[[#This Row],[Cantidad de Insumos]]="","",Tabla1[[#This Row],[Precio Unitario]]*Tabla1[[#This Row],[Cantidad de Insumos]])</f>
        <v/>
      </c>
      <c r="Q745" s="506" t="str">
        <f>IF(Tabla1[[#This Row],[Descripción]]="","",_xlfn.XLOOKUP(Tabla1[[#This Row],[Descripción]],Tabla10[Descripción],Tabla10[CODIGO PRESUPUESTARIO],0))</f>
        <v/>
      </c>
      <c r="R745" s="507"/>
    </row>
    <row r="746" spans="2:18" s="271" customFormat="1" x14ac:dyDescent="0.3">
      <c r="B746" s="190" t="str">
        <f>IF('Formulario PPGR3'!$G746="","",CONCATENATE('Formulario PPGR3'!$C746,".",'Formulario PPGR3'!$D746,".",'Formulario PPGR3'!$E746,".",'Formulario PPGR3'!$F746))</f>
        <v/>
      </c>
      <c r="C746" s="190" t="str">
        <f>IF('Formulario PPGR3'!$G746="","",'Formulario PPGR1'!#REF!)</f>
        <v/>
      </c>
      <c r="D746" s="190" t="str">
        <f>IF('Formulario PPGR3'!$G746="","",'Formulario PPGR1'!#REF!)</f>
        <v/>
      </c>
      <c r="E746" s="190" t="str">
        <f>IF('Formulario PPGR3'!$G746="","",'Formulario PPGR1'!#REF!)</f>
        <v/>
      </c>
      <c r="F746" s="190" t="str">
        <f>IF('Formulario PPGR3'!$G746="","",'Formulario PPGR1'!#REF!)</f>
        <v/>
      </c>
      <c r="G746" s="241"/>
      <c r="H746" s="503" t="str">
        <f>IF(Tabla1[[#This Row],[Código_Actividad]]="","",_xlfn.XLOOKUP(Tabla1[[#This Row],[Código_Actividad]],Tabla2[Código],Tabla2[Actividades Programables Presupuestables],"",0))</f>
        <v/>
      </c>
      <c r="I746" s="504" t="str">
        <f>IFERROR(VLOOKUP('Formulario PPGR3'!$G746,'Formulario PPGR2'!$H$9:$V$269,15,FALSE),"")</f>
        <v/>
      </c>
      <c r="J746" s="512"/>
      <c r="K746" s="507" t="str">
        <f>IF(Tabla1[[#This Row],[Insumos]]="","",_xlfn.XLOOKUP(Tabla1[[#This Row],[Insumos]],Tabla10[Insumo],Tabla10[InsumoAbrev],"",0))</f>
        <v/>
      </c>
      <c r="L746" s="508"/>
      <c r="M746" s="505" t="str">
        <f>IF(Tabla1[[#This Row],[Descripción]]="","",_xlfn.XLOOKUP(Tabla1[[#This Row],[Descripción]],Tabla10[Descripción],Tabla10[Unidad de Medida],"",0))</f>
        <v/>
      </c>
      <c r="N746" s="295"/>
      <c r="O746" s="506" t="str">
        <f>IF(Tabla1[[#This Row],[Descripción]]="","",_xlfn.XLOOKUP(Tabla1[[#This Row],[Descripción]],Tabla10[Descripción],Tabla10[Precio Unitario],0))</f>
        <v/>
      </c>
      <c r="P746" s="506" t="str">
        <f>IF(Tabla1[[#This Row],[Cantidad de Insumos]]="","",Tabla1[[#This Row],[Precio Unitario]]*Tabla1[[#This Row],[Cantidad de Insumos]])</f>
        <v/>
      </c>
      <c r="Q746" s="506" t="str">
        <f>IF(Tabla1[[#This Row],[Descripción]]="","",_xlfn.XLOOKUP(Tabla1[[#This Row],[Descripción]],Tabla10[Descripción],Tabla10[CODIGO PRESUPUESTARIO],0))</f>
        <v/>
      </c>
      <c r="R746" s="507"/>
    </row>
    <row r="747" spans="2:18" s="271" customFormat="1" x14ac:dyDescent="0.3">
      <c r="B747" s="190" t="str">
        <f>IF('Formulario PPGR3'!$G747="","",CONCATENATE('Formulario PPGR3'!$C747,".",'Formulario PPGR3'!$D747,".",'Formulario PPGR3'!$E747,".",'Formulario PPGR3'!$F747))</f>
        <v/>
      </c>
      <c r="C747" s="190" t="str">
        <f>IF('Formulario PPGR3'!$G747="","",'Formulario PPGR1'!#REF!)</f>
        <v/>
      </c>
      <c r="D747" s="190" t="str">
        <f>IF('Formulario PPGR3'!$G747="","",'Formulario PPGR1'!#REF!)</f>
        <v/>
      </c>
      <c r="E747" s="190" t="str">
        <f>IF('Formulario PPGR3'!$G747="","",'Formulario PPGR1'!#REF!)</f>
        <v/>
      </c>
      <c r="F747" s="190" t="str">
        <f>IF('Formulario PPGR3'!$G747="","",'Formulario PPGR1'!#REF!)</f>
        <v/>
      </c>
      <c r="G747" s="241"/>
      <c r="H747" s="503" t="str">
        <f>IF(Tabla1[[#This Row],[Código_Actividad]]="","",_xlfn.XLOOKUP(Tabla1[[#This Row],[Código_Actividad]],Tabla2[Código],Tabla2[Actividades Programables Presupuestables],"",0))</f>
        <v/>
      </c>
      <c r="I747" s="504" t="str">
        <f>IFERROR(VLOOKUP('Formulario PPGR3'!$G747,'Formulario PPGR2'!$H$9:$V$269,15,FALSE),"")</f>
        <v/>
      </c>
      <c r="J747" s="513"/>
      <c r="K747" s="507" t="str">
        <f>IF(Tabla1[[#This Row],[Insumos]]="","",_xlfn.XLOOKUP(Tabla1[[#This Row],[Insumos]],Tabla10[Insumo],Tabla10[InsumoAbrev],"",0))</f>
        <v/>
      </c>
      <c r="L747" s="508"/>
      <c r="M747" s="505" t="str">
        <f>IF(Tabla1[[#This Row],[Descripción]]="","",_xlfn.XLOOKUP(Tabla1[[#This Row],[Descripción]],Tabla10[Descripción],Tabla10[Unidad de Medida],"",0))</f>
        <v/>
      </c>
      <c r="N747" s="295"/>
      <c r="O747" s="506" t="str">
        <f>IF(Tabla1[[#This Row],[Descripción]]="","",_xlfn.XLOOKUP(Tabla1[[#This Row],[Descripción]],Tabla10[Descripción],Tabla10[Precio Unitario],0))</f>
        <v/>
      </c>
      <c r="P747" s="506" t="str">
        <f>IF(Tabla1[[#This Row],[Cantidad de Insumos]]="","",Tabla1[[#This Row],[Precio Unitario]]*Tabla1[[#This Row],[Cantidad de Insumos]])</f>
        <v/>
      </c>
      <c r="Q747" s="506" t="str">
        <f>IF(Tabla1[[#This Row],[Descripción]]="","",_xlfn.XLOOKUP(Tabla1[[#This Row],[Descripción]],Tabla10[Descripción],Tabla10[CODIGO PRESUPUESTARIO],0))</f>
        <v/>
      </c>
      <c r="R747" s="507"/>
    </row>
    <row r="748" spans="2:18" s="271" customFormat="1" x14ac:dyDescent="0.3">
      <c r="B748" s="190" t="str">
        <f>IF('Formulario PPGR3'!$G748="","",CONCATENATE('Formulario PPGR3'!$C748,".",'Formulario PPGR3'!$D748,".",'Formulario PPGR3'!$E748,".",'Formulario PPGR3'!$F748))</f>
        <v/>
      </c>
      <c r="C748" s="190" t="str">
        <f>IF('Formulario PPGR3'!$G748="","",'Formulario PPGR1'!#REF!)</f>
        <v/>
      </c>
      <c r="D748" s="190" t="str">
        <f>IF('Formulario PPGR3'!$G748="","",'Formulario PPGR1'!#REF!)</f>
        <v/>
      </c>
      <c r="E748" s="190" t="str">
        <f>IF('Formulario PPGR3'!$G748="","",'Formulario PPGR1'!#REF!)</f>
        <v/>
      </c>
      <c r="F748" s="190" t="str">
        <f>IF('Formulario PPGR3'!$G748="","",'Formulario PPGR1'!#REF!)</f>
        <v/>
      </c>
      <c r="G748" s="241"/>
      <c r="H748" s="503" t="str">
        <f>IF(Tabla1[[#This Row],[Código_Actividad]]="","",_xlfn.XLOOKUP(Tabla1[[#This Row],[Código_Actividad]],Tabla2[Código],Tabla2[Actividades Programables Presupuestables],"",0))</f>
        <v/>
      </c>
      <c r="I748" s="504" t="str">
        <f>IFERROR(VLOOKUP('Formulario PPGR3'!$G748,'Formulario PPGR2'!$H$9:$V$269,15,FALSE),"")</f>
        <v/>
      </c>
      <c r="J748" s="512"/>
      <c r="K748" s="507" t="str">
        <f>IF(Tabla1[[#This Row],[Insumos]]="","",_xlfn.XLOOKUP(Tabla1[[#This Row],[Insumos]],Tabla10[Insumo],Tabla10[InsumoAbrev],"",0))</f>
        <v/>
      </c>
      <c r="L748" s="508"/>
      <c r="M748" s="505" t="str">
        <f>IF(Tabla1[[#This Row],[Descripción]]="","",_xlfn.XLOOKUP(Tabla1[[#This Row],[Descripción]],Tabla10[Descripción],Tabla10[Unidad de Medida],"",0))</f>
        <v/>
      </c>
      <c r="N748" s="295"/>
      <c r="O748" s="506" t="str">
        <f>IF(Tabla1[[#This Row],[Descripción]]="","",_xlfn.XLOOKUP(Tabla1[[#This Row],[Descripción]],Tabla10[Descripción],Tabla10[Precio Unitario],0))</f>
        <v/>
      </c>
      <c r="P748" s="506" t="str">
        <f>IF(Tabla1[[#This Row],[Cantidad de Insumos]]="","",Tabla1[[#This Row],[Precio Unitario]]*Tabla1[[#This Row],[Cantidad de Insumos]])</f>
        <v/>
      </c>
      <c r="Q748" s="506" t="str">
        <f>IF(Tabla1[[#This Row],[Descripción]]="","",_xlfn.XLOOKUP(Tabla1[[#This Row],[Descripción]],Tabla10[Descripción],Tabla10[CODIGO PRESUPUESTARIO],0))</f>
        <v/>
      </c>
      <c r="R748" s="507"/>
    </row>
    <row r="749" spans="2:18" s="271" customFormat="1" x14ac:dyDescent="0.3">
      <c r="B749" s="190" t="str">
        <f>IF('Formulario PPGR3'!$G749="","",CONCATENATE('Formulario PPGR3'!$C749,".",'Formulario PPGR3'!$D749,".",'Formulario PPGR3'!$E749,".",'Formulario PPGR3'!$F749))</f>
        <v/>
      </c>
      <c r="C749" s="190" t="str">
        <f>IF('Formulario PPGR3'!$G749="","",'Formulario PPGR1'!#REF!)</f>
        <v/>
      </c>
      <c r="D749" s="190" t="str">
        <f>IF('Formulario PPGR3'!$G749="","",'Formulario PPGR1'!#REF!)</f>
        <v/>
      </c>
      <c r="E749" s="190" t="str">
        <f>IF('Formulario PPGR3'!$G749="","",'Formulario PPGR1'!#REF!)</f>
        <v/>
      </c>
      <c r="F749" s="190" t="str">
        <f>IF('Formulario PPGR3'!$G749="","",'Formulario PPGR1'!#REF!)</f>
        <v/>
      </c>
      <c r="G749" s="241"/>
      <c r="H749" s="503" t="str">
        <f>IF(Tabla1[[#This Row],[Código_Actividad]]="","",_xlfn.XLOOKUP(Tabla1[[#This Row],[Código_Actividad]],Tabla2[Código],Tabla2[Actividades Programables Presupuestables],"",0))</f>
        <v/>
      </c>
      <c r="I749" s="504" t="str">
        <f>IFERROR(VLOOKUP('Formulario PPGR3'!$G749,'Formulario PPGR2'!$H$9:$V$269,15,FALSE),"")</f>
        <v/>
      </c>
      <c r="J749" s="512"/>
      <c r="K749" s="507" t="str">
        <f>IF(Tabla1[[#This Row],[Insumos]]="","",_xlfn.XLOOKUP(Tabla1[[#This Row],[Insumos]],Tabla10[Insumo],Tabla10[InsumoAbrev],"",0))</f>
        <v/>
      </c>
      <c r="L749" s="508"/>
      <c r="M749" s="505" t="str">
        <f>IF(Tabla1[[#This Row],[Descripción]]="","",_xlfn.XLOOKUP(Tabla1[[#This Row],[Descripción]],Tabla10[Descripción],Tabla10[Unidad de Medida],"",0))</f>
        <v/>
      </c>
      <c r="N749" s="295"/>
      <c r="O749" s="506" t="str">
        <f>IF(Tabla1[[#This Row],[Descripción]]="","",_xlfn.XLOOKUP(Tabla1[[#This Row],[Descripción]],Tabla10[Descripción],Tabla10[Precio Unitario],0))</f>
        <v/>
      </c>
      <c r="P749" s="506" t="str">
        <f>IF(Tabla1[[#This Row],[Cantidad de Insumos]]="","",Tabla1[[#This Row],[Precio Unitario]]*Tabla1[[#This Row],[Cantidad de Insumos]])</f>
        <v/>
      </c>
      <c r="Q749" s="506" t="str">
        <f>IF(Tabla1[[#This Row],[Descripción]]="","",_xlfn.XLOOKUP(Tabla1[[#This Row],[Descripción]],Tabla10[Descripción],Tabla10[CODIGO PRESUPUESTARIO],0))</f>
        <v/>
      </c>
      <c r="R749" s="507"/>
    </row>
    <row r="750" spans="2:18" s="271" customFormat="1" x14ac:dyDescent="0.3">
      <c r="B750" s="190" t="str">
        <f>IF('Formulario PPGR3'!$G750="","",CONCATENATE('Formulario PPGR3'!$C750,".",'Formulario PPGR3'!$D750,".",'Formulario PPGR3'!$E750,".",'Formulario PPGR3'!$F750))</f>
        <v/>
      </c>
      <c r="C750" s="190" t="str">
        <f>IF('Formulario PPGR3'!$G750="","",'Formulario PPGR1'!#REF!)</f>
        <v/>
      </c>
      <c r="D750" s="190" t="str">
        <f>IF('Formulario PPGR3'!$G750="","",'Formulario PPGR1'!#REF!)</f>
        <v/>
      </c>
      <c r="E750" s="190" t="str">
        <f>IF('Formulario PPGR3'!$G750="","",'Formulario PPGR1'!#REF!)</f>
        <v/>
      </c>
      <c r="F750" s="190" t="str">
        <f>IF('Formulario PPGR3'!$G750="","",'Formulario PPGR1'!#REF!)</f>
        <v/>
      </c>
      <c r="G750" s="241"/>
      <c r="H750" s="503" t="str">
        <f>IF(Tabla1[[#This Row],[Código_Actividad]]="","",_xlfn.XLOOKUP(Tabla1[[#This Row],[Código_Actividad]],Tabla2[Código],Tabla2[Actividades Programables Presupuestables],"",0))</f>
        <v/>
      </c>
      <c r="I750" s="504" t="str">
        <f>IFERROR(VLOOKUP('Formulario PPGR3'!$G750,'Formulario PPGR2'!$H$9:$V$269,15,FALSE),"")</f>
        <v/>
      </c>
      <c r="J750" s="512"/>
      <c r="K750" s="507" t="str">
        <f>IF(Tabla1[[#This Row],[Insumos]]="","",_xlfn.XLOOKUP(Tabla1[[#This Row],[Insumos]],Tabla10[Insumo],Tabla10[InsumoAbrev],"",0))</f>
        <v/>
      </c>
      <c r="L750" s="508"/>
      <c r="M750" s="505" t="str">
        <f>IF(Tabla1[[#This Row],[Descripción]]="","",_xlfn.XLOOKUP(Tabla1[[#This Row],[Descripción]],Tabla10[Descripción],Tabla10[Unidad de Medida],"",0))</f>
        <v/>
      </c>
      <c r="N750" s="295"/>
      <c r="O750" s="506" t="str">
        <f>IF(Tabla1[[#This Row],[Descripción]]="","",_xlfn.XLOOKUP(Tabla1[[#This Row],[Descripción]],Tabla10[Descripción],Tabla10[Precio Unitario],0))</f>
        <v/>
      </c>
      <c r="P750" s="506" t="str">
        <f>IF(Tabla1[[#This Row],[Cantidad de Insumos]]="","",Tabla1[[#This Row],[Precio Unitario]]*Tabla1[[#This Row],[Cantidad de Insumos]])</f>
        <v/>
      </c>
      <c r="Q750" s="506" t="str">
        <f>IF(Tabla1[[#This Row],[Descripción]]="","",_xlfn.XLOOKUP(Tabla1[[#This Row],[Descripción]],Tabla10[Descripción],Tabla10[CODIGO PRESUPUESTARIO],0))</f>
        <v/>
      </c>
      <c r="R750" s="507"/>
    </row>
    <row r="751" spans="2:18" s="271" customFormat="1" x14ac:dyDescent="0.3">
      <c r="B751" s="190" t="str">
        <f>IF('Formulario PPGR3'!$G751="","",CONCATENATE('Formulario PPGR3'!$C751,".",'Formulario PPGR3'!$D751,".",'Formulario PPGR3'!$E751,".",'Formulario PPGR3'!$F751))</f>
        <v/>
      </c>
      <c r="C751" s="190" t="str">
        <f>IF('Formulario PPGR3'!$G751="","",'Formulario PPGR1'!#REF!)</f>
        <v/>
      </c>
      <c r="D751" s="190" t="str">
        <f>IF('Formulario PPGR3'!$G751="","",'Formulario PPGR1'!#REF!)</f>
        <v/>
      </c>
      <c r="E751" s="190" t="str">
        <f>IF('Formulario PPGR3'!$G751="","",'Formulario PPGR1'!#REF!)</f>
        <v/>
      </c>
      <c r="F751" s="190" t="str">
        <f>IF('Formulario PPGR3'!$G751="","",'Formulario PPGR1'!#REF!)</f>
        <v/>
      </c>
      <c r="G751" s="241"/>
      <c r="H751" s="503" t="str">
        <f>IF(Tabla1[[#This Row],[Código_Actividad]]="","",_xlfn.XLOOKUP(Tabla1[[#This Row],[Código_Actividad]],Tabla2[Código],Tabla2[Actividades Programables Presupuestables],"",0))</f>
        <v/>
      </c>
      <c r="I751" s="504" t="str">
        <f>IFERROR(VLOOKUP('Formulario PPGR3'!$G751,'Formulario PPGR2'!$H$9:$V$269,15,FALSE),"")</f>
        <v/>
      </c>
      <c r="J751" s="513"/>
      <c r="K751" s="507" t="str">
        <f>IF(Tabla1[[#This Row],[Insumos]]="","",_xlfn.XLOOKUP(Tabla1[[#This Row],[Insumos]],Tabla10[Insumo],Tabla10[InsumoAbrev],"",0))</f>
        <v/>
      </c>
      <c r="L751" s="508"/>
      <c r="M751" s="505" t="str">
        <f>IF(Tabla1[[#This Row],[Descripción]]="","",_xlfn.XLOOKUP(Tabla1[[#This Row],[Descripción]],Tabla10[Descripción],Tabla10[Unidad de Medida],"",0))</f>
        <v/>
      </c>
      <c r="N751" s="295"/>
      <c r="O751" s="506" t="str">
        <f>IF(Tabla1[[#This Row],[Descripción]]="","",_xlfn.XLOOKUP(Tabla1[[#This Row],[Descripción]],Tabla10[Descripción],Tabla10[Precio Unitario],0))</f>
        <v/>
      </c>
      <c r="P751" s="506" t="str">
        <f>IF(Tabla1[[#This Row],[Cantidad de Insumos]]="","",Tabla1[[#This Row],[Precio Unitario]]*Tabla1[[#This Row],[Cantidad de Insumos]])</f>
        <v/>
      </c>
      <c r="Q751" s="506" t="str">
        <f>IF(Tabla1[[#This Row],[Descripción]]="","",_xlfn.XLOOKUP(Tabla1[[#This Row],[Descripción]],Tabla10[Descripción],Tabla10[CODIGO PRESUPUESTARIO],0))</f>
        <v/>
      </c>
      <c r="R751" s="507"/>
    </row>
    <row r="752" spans="2:18" s="271" customFormat="1" x14ac:dyDescent="0.3">
      <c r="B752" s="190" t="str">
        <f>IF('Formulario PPGR3'!$G752="","",CONCATENATE('Formulario PPGR3'!$C752,".",'Formulario PPGR3'!$D752,".",'Formulario PPGR3'!$E752,".",'Formulario PPGR3'!$F752))</f>
        <v/>
      </c>
      <c r="C752" s="190" t="str">
        <f>IF('Formulario PPGR3'!$G752="","",'Formulario PPGR1'!#REF!)</f>
        <v/>
      </c>
      <c r="D752" s="190" t="str">
        <f>IF('Formulario PPGR3'!$G752="","",'Formulario PPGR1'!#REF!)</f>
        <v/>
      </c>
      <c r="E752" s="190" t="str">
        <f>IF('Formulario PPGR3'!$G752="","",'Formulario PPGR1'!#REF!)</f>
        <v/>
      </c>
      <c r="F752" s="190" t="str">
        <f>IF('Formulario PPGR3'!$G752="","",'Formulario PPGR1'!#REF!)</f>
        <v/>
      </c>
      <c r="G752" s="241"/>
      <c r="H752" s="503" t="str">
        <f>IF(Tabla1[[#This Row],[Código_Actividad]]="","",_xlfn.XLOOKUP(Tabla1[[#This Row],[Código_Actividad]],Tabla2[Código],Tabla2[Actividades Programables Presupuestables],"",0))</f>
        <v/>
      </c>
      <c r="I752" s="504" t="str">
        <f>IFERROR(VLOOKUP('Formulario PPGR3'!$G752,'Formulario PPGR2'!$H$9:$V$269,15,FALSE),"")</f>
        <v/>
      </c>
      <c r="J752" s="512"/>
      <c r="K752" s="507" t="str">
        <f>IF(Tabla1[[#This Row],[Insumos]]="","",_xlfn.XLOOKUP(Tabla1[[#This Row],[Insumos]],Tabla10[Insumo],Tabla10[InsumoAbrev],"",0))</f>
        <v/>
      </c>
      <c r="L752" s="508"/>
      <c r="M752" s="505" t="str">
        <f>IF(Tabla1[[#This Row],[Descripción]]="","",_xlfn.XLOOKUP(Tabla1[[#This Row],[Descripción]],Tabla10[Descripción],Tabla10[Unidad de Medida],"",0))</f>
        <v/>
      </c>
      <c r="N752" s="295"/>
      <c r="O752" s="506" t="str">
        <f>IF(Tabla1[[#This Row],[Descripción]]="","",_xlfn.XLOOKUP(Tabla1[[#This Row],[Descripción]],Tabla10[Descripción],Tabla10[Precio Unitario],0))</f>
        <v/>
      </c>
      <c r="P752" s="506" t="str">
        <f>IF(Tabla1[[#This Row],[Cantidad de Insumos]]="","",Tabla1[[#This Row],[Precio Unitario]]*Tabla1[[#This Row],[Cantidad de Insumos]])</f>
        <v/>
      </c>
      <c r="Q752" s="506" t="str">
        <f>IF(Tabla1[[#This Row],[Descripción]]="","",_xlfn.XLOOKUP(Tabla1[[#This Row],[Descripción]],Tabla10[Descripción],Tabla10[CODIGO PRESUPUESTARIO],0))</f>
        <v/>
      </c>
      <c r="R752" s="507"/>
    </row>
    <row r="753" spans="2:18" s="271" customFormat="1" x14ac:dyDescent="0.3">
      <c r="B753" s="190" t="str">
        <f>IF('Formulario PPGR3'!$G753="","",CONCATENATE('Formulario PPGR3'!$C753,".",'Formulario PPGR3'!$D753,".",'Formulario PPGR3'!$E753,".",'Formulario PPGR3'!$F753))</f>
        <v/>
      </c>
      <c r="C753" s="190" t="str">
        <f>IF('Formulario PPGR3'!$G753="","",'Formulario PPGR1'!#REF!)</f>
        <v/>
      </c>
      <c r="D753" s="190" t="str">
        <f>IF('Formulario PPGR3'!$G753="","",'Formulario PPGR1'!#REF!)</f>
        <v/>
      </c>
      <c r="E753" s="190" t="str">
        <f>IF('Formulario PPGR3'!$G753="","",'Formulario PPGR1'!#REF!)</f>
        <v/>
      </c>
      <c r="F753" s="190" t="str">
        <f>IF('Formulario PPGR3'!$G753="","",'Formulario PPGR1'!#REF!)</f>
        <v/>
      </c>
      <c r="G753" s="241"/>
      <c r="H753" s="503" t="str">
        <f>IF(Tabla1[[#This Row],[Código_Actividad]]="","",_xlfn.XLOOKUP(Tabla1[[#This Row],[Código_Actividad]],Tabla2[Código],Tabla2[Actividades Programables Presupuestables],"",0))</f>
        <v/>
      </c>
      <c r="I753" s="504" t="str">
        <f>IFERROR(VLOOKUP('Formulario PPGR3'!$G753,'Formulario PPGR2'!$H$9:$V$269,15,FALSE),"")</f>
        <v/>
      </c>
      <c r="J753" s="513"/>
      <c r="K753" s="507" t="str">
        <f>IF(Tabla1[[#This Row],[Insumos]]="","",_xlfn.XLOOKUP(Tabla1[[#This Row],[Insumos]],Tabla10[Insumo],Tabla10[InsumoAbrev],"",0))</f>
        <v/>
      </c>
      <c r="L753" s="508"/>
      <c r="M753" s="505" t="str">
        <f>IF(Tabla1[[#This Row],[Descripción]]="","",_xlfn.XLOOKUP(Tabla1[[#This Row],[Descripción]],Tabla10[Descripción],Tabla10[Unidad de Medida],"",0))</f>
        <v/>
      </c>
      <c r="N753" s="295"/>
      <c r="O753" s="506" t="str">
        <f>IF(Tabla1[[#This Row],[Descripción]]="","",_xlfn.XLOOKUP(Tabla1[[#This Row],[Descripción]],Tabla10[Descripción],Tabla10[Precio Unitario],0))</f>
        <v/>
      </c>
      <c r="P753" s="506" t="str">
        <f>IF(Tabla1[[#This Row],[Cantidad de Insumos]]="","",Tabla1[[#This Row],[Precio Unitario]]*Tabla1[[#This Row],[Cantidad de Insumos]])</f>
        <v/>
      </c>
      <c r="Q753" s="506" t="str">
        <f>IF(Tabla1[[#This Row],[Descripción]]="","",_xlfn.XLOOKUP(Tabla1[[#This Row],[Descripción]],Tabla10[Descripción],Tabla10[CODIGO PRESUPUESTARIO],0))</f>
        <v/>
      </c>
      <c r="R753" s="507"/>
    </row>
    <row r="754" spans="2:18" s="271" customFormat="1" x14ac:dyDescent="0.3">
      <c r="B754" s="190" t="str">
        <f>IF('Formulario PPGR3'!$G754="","",CONCATENATE('Formulario PPGR3'!$C754,".",'Formulario PPGR3'!$D754,".",'Formulario PPGR3'!$E754,".",'Formulario PPGR3'!$F754))</f>
        <v/>
      </c>
      <c r="C754" s="190" t="str">
        <f>IF('Formulario PPGR3'!$G754="","",'Formulario PPGR1'!#REF!)</f>
        <v/>
      </c>
      <c r="D754" s="190" t="str">
        <f>IF('Formulario PPGR3'!$G754="","",'Formulario PPGR1'!#REF!)</f>
        <v/>
      </c>
      <c r="E754" s="190" t="str">
        <f>IF('Formulario PPGR3'!$G754="","",'Formulario PPGR1'!#REF!)</f>
        <v/>
      </c>
      <c r="F754" s="190" t="str">
        <f>IF('Formulario PPGR3'!$G754="","",'Formulario PPGR1'!#REF!)</f>
        <v/>
      </c>
      <c r="G754" s="241"/>
      <c r="H754" s="503" t="str">
        <f>IF(Tabla1[[#This Row],[Código_Actividad]]="","",_xlfn.XLOOKUP(Tabla1[[#This Row],[Código_Actividad]],Tabla2[Código],Tabla2[Actividades Programables Presupuestables],"",0))</f>
        <v/>
      </c>
      <c r="I754" s="504" t="str">
        <f>IFERROR(VLOOKUP('Formulario PPGR3'!$G754,'Formulario PPGR2'!$H$9:$V$269,15,FALSE),"")</f>
        <v/>
      </c>
      <c r="J754" s="513"/>
      <c r="K754" s="507" t="str">
        <f>IF(Tabla1[[#This Row],[Insumos]]="","",_xlfn.XLOOKUP(Tabla1[[#This Row],[Insumos]],Tabla10[Insumo],Tabla10[InsumoAbrev],"",0))</f>
        <v/>
      </c>
      <c r="L754" s="508"/>
      <c r="M754" s="505" t="str">
        <f>IF(Tabla1[[#This Row],[Descripción]]="","",_xlfn.XLOOKUP(Tabla1[[#This Row],[Descripción]],Tabla10[Descripción],Tabla10[Unidad de Medida],"",0))</f>
        <v/>
      </c>
      <c r="N754" s="295"/>
      <c r="O754" s="506" t="str">
        <f>IF(Tabla1[[#This Row],[Descripción]]="","",_xlfn.XLOOKUP(Tabla1[[#This Row],[Descripción]],Tabla10[Descripción],Tabla10[Precio Unitario],0))</f>
        <v/>
      </c>
      <c r="P754" s="506" t="str">
        <f>IF(Tabla1[[#This Row],[Cantidad de Insumos]]="","",Tabla1[[#This Row],[Precio Unitario]]*Tabla1[[#This Row],[Cantidad de Insumos]])</f>
        <v/>
      </c>
      <c r="Q754" s="506" t="str">
        <f>IF(Tabla1[[#This Row],[Descripción]]="","",_xlfn.XLOOKUP(Tabla1[[#This Row],[Descripción]],Tabla10[Descripción],Tabla10[CODIGO PRESUPUESTARIO],0))</f>
        <v/>
      </c>
      <c r="R754" s="507"/>
    </row>
    <row r="755" spans="2:18" s="271" customFormat="1" x14ac:dyDescent="0.3">
      <c r="B755" s="190" t="str">
        <f>IF('Formulario PPGR3'!$G755="","",CONCATENATE('Formulario PPGR3'!$C755,".",'Formulario PPGR3'!$D755,".",'Formulario PPGR3'!$E755,".",'Formulario PPGR3'!$F755))</f>
        <v/>
      </c>
      <c r="C755" s="190" t="str">
        <f>IF('Formulario PPGR3'!$G755="","",'Formulario PPGR1'!#REF!)</f>
        <v/>
      </c>
      <c r="D755" s="190" t="str">
        <f>IF('Formulario PPGR3'!$G755="","",'Formulario PPGR1'!#REF!)</f>
        <v/>
      </c>
      <c r="E755" s="190" t="str">
        <f>IF('Formulario PPGR3'!$G755="","",'Formulario PPGR1'!#REF!)</f>
        <v/>
      </c>
      <c r="F755" s="190" t="str">
        <f>IF('Formulario PPGR3'!$G755="","",'Formulario PPGR1'!#REF!)</f>
        <v/>
      </c>
      <c r="G755" s="241"/>
      <c r="H755" s="503" t="str">
        <f>IF(Tabla1[[#This Row],[Código_Actividad]]="","",_xlfn.XLOOKUP(Tabla1[[#This Row],[Código_Actividad]],Tabla2[Código],Tabla2[Actividades Programables Presupuestables],"",0))</f>
        <v/>
      </c>
      <c r="I755" s="504" t="str">
        <f>IFERROR(VLOOKUP('Formulario PPGR3'!$G755,'Formulario PPGR2'!$H$9:$V$269,15,FALSE),"")</f>
        <v/>
      </c>
      <c r="J755" s="512"/>
      <c r="K755" s="507" t="str">
        <f>IF(Tabla1[[#This Row],[Insumos]]="","",_xlfn.XLOOKUP(Tabla1[[#This Row],[Insumos]],Tabla10[Insumo],Tabla10[InsumoAbrev],"",0))</f>
        <v/>
      </c>
      <c r="L755" s="508"/>
      <c r="M755" s="505" t="str">
        <f>IF(Tabla1[[#This Row],[Descripción]]="","",_xlfn.XLOOKUP(Tabla1[[#This Row],[Descripción]],Tabla10[Descripción],Tabla10[Unidad de Medida],"",0))</f>
        <v/>
      </c>
      <c r="N755" s="295"/>
      <c r="O755" s="506" t="str">
        <f>IF(Tabla1[[#This Row],[Descripción]]="","",_xlfn.XLOOKUP(Tabla1[[#This Row],[Descripción]],Tabla10[Descripción],Tabla10[Precio Unitario],0))</f>
        <v/>
      </c>
      <c r="P755" s="506" t="str">
        <f>IF(Tabla1[[#This Row],[Cantidad de Insumos]]="","",Tabla1[[#This Row],[Precio Unitario]]*Tabla1[[#This Row],[Cantidad de Insumos]])</f>
        <v/>
      </c>
      <c r="Q755" s="506" t="str">
        <f>IF(Tabla1[[#This Row],[Descripción]]="","",_xlfn.XLOOKUP(Tabla1[[#This Row],[Descripción]],Tabla10[Descripción],Tabla10[CODIGO PRESUPUESTARIO],0))</f>
        <v/>
      </c>
      <c r="R755" s="507"/>
    </row>
    <row r="756" spans="2:18" s="271" customFormat="1" x14ac:dyDescent="0.3">
      <c r="B756" s="190" t="str">
        <f>IF('Formulario PPGR3'!$G756="","",CONCATENATE('Formulario PPGR3'!$C756,".",'Formulario PPGR3'!$D756,".",'Formulario PPGR3'!$E756,".",'Formulario PPGR3'!$F756))</f>
        <v/>
      </c>
      <c r="C756" s="190" t="str">
        <f>IF('Formulario PPGR3'!$G756="","",'Formulario PPGR1'!#REF!)</f>
        <v/>
      </c>
      <c r="D756" s="190" t="str">
        <f>IF('Formulario PPGR3'!$G756="","",'Formulario PPGR1'!#REF!)</f>
        <v/>
      </c>
      <c r="E756" s="190" t="str">
        <f>IF('Formulario PPGR3'!$G756="","",'Formulario PPGR1'!#REF!)</f>
        <v/>
      </c>
      <c r="F756" s="190" t="str">
        <f>IF('Formulario PPGR3'!$G756="","",'Formulario PPGR1'!#REF!)</f>
        <v/>
      </c>
      <c r="G756" s="241"/>
      <c r="H756" s="503" t="str">
        <f>IF(Tabla1[[#This Row],[Código_Actividad]]="","",_xlfn.XLOOKUP(Tabla1[[#This Row],[Código_Actividad]],Tabla2[Código],Tabla2[Actividades Programables Presupuestables],"",0))</f>
        <v/>
      </c>
      <c r="I756" s="504" t="str">
        <f>IFERROR(VLOOKUP('Formulario PPGR3'!$G756,'Formulario PPGR2'!$H$9:$V$269,15,FALSE),"")</f>
        <v/>
      </c>
      <c r="J756" s="513"/>
      <c r="K756" s="507" t="str">
        <f>IF(Tabla1[[#This Row],[Insumos]]="","",_xlfn.XLOOKUP(Tabla1[[#This Row],[Insumos]],Tabla10[Insumo],Tabla10[InsumoAbrev],"",0))</f>
        <v/>
      </c>
      <c r="L756" s="508"/>
      <c r="M756" s="505" t="str">
        <f>IF(Tabla1[[#This Row],[Descripción]]="","",_xlfn.XLOOKUP(Tabla1[[#This Row],[Descripción]],Tabla10[Descripción],Tabla10[Unidad de Medida],"",0))</f>
        <v/>
      </c>
      <c r="N756" s="295"/>
      <c r="O756" s="506" t="str">
        <f>IF(Tabla1[[#This Row],[Descripción]]="","",_xlfn.XLOOKUP(Tabla1[[#This Row],[Descripción]],Tabla10[Descripción],Tabla10[Precio Unitario],0))</f>
        <v/>
      </c>
      <c r="P756" s="506" t="str">
        <f>IF(Tabla1[[#This Row],[Cantidad de Insumos]]="","",Tabla1[[#This Row],[Precio Unitario]]*Tabla1[[#This Row],[Cantidad de Insumos]])</f>
        <v/>
      </c>
      <c r="Q756" s="506" t="str">
        <f>IF(Tabla1[[#This Row],[Descripción]]="","",_xlfn.XLOOKUP(Tabla1[[#This Row],[Descripción]],Tabla10[Descripción],Tabla10[CODIGO PRESUPUESTARIO],0))</f>
        <v/>
      </c>
      <c r="R756" s="507"/>
    </row>
    <row r="757" spans="2:18" s="271" customFormat="1" x14ac:dyDescent="0.3">
      <c r="B757" s="190" t="str">
        <f>IF('Formulario PPGR3'!$G757="","",CONCATENATE('Formulario PPGR3'!$C757,".",'Formulario PPGR3'!$D757,".",'Formulario PPGR3'!$E757,".",'Formulario PPGR3'!$F757))</f>
        <v/>
      </c>
      <c r="C757" s="190" t="str">
        <f>IF('Formulario PPGR3'!$G757="","",'Formulario PPGR1'!#REF!)</f>
        <v/>
      </c>
      <c r="D757" s="190" t="str">
        <f>IF('Formulario PPGR3'!$G757="","",'Formulario PPGR1'!#REF!)</f>
        <v/>
      </c>
      <c r="E757" s="190" t="str">
        <f>IF('Formulario PPGR3'!$G757="","",'Formulario PPGR1'!#REF!)</f>
        <v/>
      </c>
      <c r="F757" s="190" t="str">
        <f>IF('Formulario PPGR3'!$G757="","",'Formulario PPGR1'!#REF!)</f>
        <v/>
      </c>
      <c r="G757" s="241"/>
      <c r="H757" s="503" t="str">
        <f>IF(Tabla1[[#This Row],[Código_Actividad]]="","",_xlfn.XLOOKUP(Tabla1[[#This Row],[Código_Actividad]],Tabla2[Código],Tabla2[Actividades Programables Presupuestables],"",0))</f>
        <v/>
      </c>
      <c r="I757" s="504" t="str">
        <f>IFERROR(VLOOKUP('Formulario PPGR3'!$G757,'Formulario PPGR2'!$H$9:$V$269,15,FALSE),"")</f>
        <v/>
      </c>
      <c r="J757" s="513"/>
      <c r="K757" s="507" t="str">
        <f>IF(Tabla1[[#This Row],[Insumos]]="","",_xlfn.XLOOKUP(Tabla1[[#This Row],[Insumos]],Tabla10[Insumo],Tabla10[InsumoAbrev],"",0))</f>
        <v/>
      </c>
      <c r="L757" s="508"/>
      <c r="M757" s="505" t="str">
        <f>IF(Tabla1[[#This Row],[Descripción]]="","",_xlfn.XLOOKUP(Tabla1[[#This Row],[Descripción]],Tabla10[Descripción],Tabla10[Unidad de Medida],"",0))</f>
        <v/>
      </c>
      <c r="N757" s="295"/>
      <c r="O757" s="506" t="str">
        <f>IF(Tabla1[[#This Row],[Descripción]]="","",_xlfn.XLOOKUP(Tabla1[[#This Row],[Descripción]],Tabla10[Descripción],Tabla10[Precio Unitario],0))</f>
        <v/>
      </c>
      <c r="P757" s="506" t="str">
        <f>IF(Tabla1[[#This Row],[Cantidad de Insumos]]="","",Tabla1[[#This Row],[Precio Unitario]]*Tabla1[[#This Row],[Cantidad de Insumos]])</f>
        <v/>
      </c>
      <c r="Q757" s="506" t="str">
        <f>IF(Tabla1[[#This Row],[Descripción]]="","",_xlfn.XLOOKUP(Tabla1[[#This Row],[Descripción]],Tabla10[Descripción],Tabla10[CODIGO PRESUPUESTARIO],0))</f>
        <v/>
      </c>
      <c r="R757" s="507"/>
    </row>
    <row r="758" spans="2:18" s="271" customFormat="1" x14ac:dyDescent="0.3">
      <c r="B758" s="190" t="str">
        <f>IF('Formulario PPGR3'!$G758="","",CONCATENATE('Formulario PPGR3'!$C758,".",'Formulario PPGR3'!$D758,".",'Formulario PPGR3'!$E758,".",'Formulario PPGR3'!$F758))</f>
        <v/>
      </c>
      <c r="C758" s="190" t="str">
        <f>IF('Formulario PPGR3'!$G758="","",'Formulario PPGR1'!#REF!)</f>
        <v/>
      </c>
      <c r="D758" s="190" t="str">
        <f>IF('Formulario PPGR3'!$G758="","",'Formulario PPGR1'!#REF!)</f>
        <v/>
      </c>
      <c r="E758" s="190" t="str">
        <f>IF('Formulario PPGR3'!$G758="","",'Formulario PPGR1'!#REF!)</f>
        <v/>
      </c>
      <c r="F758" s="190" t="str">
        <f>IF('Formulario PPGR3'!$G758="","",'Formulario PPGR1'!#REF!)</f>
        <v/>
      </c>
      <c r="G758" s="241"/>
      <c r="H758" s="503" t="str">
        <f>IF(Tabla1[[#This Row],[Código_Actividad]]="","",_xlfn.XLOOKUP(Tabla1[[#This Row],[Código_Actividad]],Tabla2[Código],Tabla2[Actividades Programables Presupuestables],"",0))</f>
        <v/>
      </c>
      <c r="I758" s="504" t="str">
        <f>IFERROR(VLOOKUP('Formulario PPGR3'!$G758,'Formulario PPGR2'!$H$9:$V$269,15,FALSE),"")</f>
        <v/>
      </c>
      <c r="J758" s="513"/>
      <c r="K758" s="507" t="str">
        <f>IF(Tabla1[[#This Row],[Insumos]]="","",_xlfn.XLOOKUP(Tabla1[[#This Row],[Insumos]],Tabla10[Insumo],Tabla10[InsumoAbrev],"",0))</f>
        <v/>
      </c>
      <c r="L758" s="508"/>
      <c r="M758" s="505" t="str">
        <f>IF(Tabla1[[#This Row],[Descripción]]="","",_xlfn.XLOOKUP(Tabla1[[#This Row],[Descripción]],Tabla10[Descripción],Tabla10[Unidad de Medida],"",0))</f>
        <v/>
      </c>
      <c r="N758" s="295"/>
      <c r="O758" s="506" t="str">
        <f>IF(Tabla1[[#This Row],[Descripción]]="","",_xlfn.XLOOKUP(Tabla1[[#This Row],[Descripción]],Tabla10[Descripción],Tabla10[Precio Unitario],0))</f>
        <v/>
      </c>
      <c r="P758" s="506" t="str">
        <f>IF(Tabla1[[#This Row],[Cantidad de Insumos]]="","",Tabla1[[#This Row],[Precio Unitario]]*Tabla1[[#This Row],[Cantidad de Insumos]])</f>
        <v/>
      </c>
      <c r="Q758" s="506" t="str">
        <f>IF(Tabla1[[#This Row],[Descripción]]="","",_xlfn.XLOOKUP(Tabla1[[#This Row],[Descripción]],Tabla10[Descripción],Tabla10[CODIGO PRESUPUESTARIO],0))</f>
        <v/>
      </c>
      <c r="R758" s="507"/>
    </row>
    <row r="759" spans="2:18" s="271" customFormat="1" x14ac:dyDescent="0.3">
      <c r="B759" s="190" t="str">
        <f>IF('Formulario PPGR3'!$G759="","",CONCATENATE('Formulario PPGR3'!$C759,".",'Formulario PPGR3'!$D759,".",'Formulario PPGR3'!$E759,".",'Formulario PPGR3'!$F759))</f>
        <v/>
      </c>
      <c r="C759" s="190" t="str">
        <f>IF('Formulario PPGR3'!$G759="","",'Formulario PPGR1'!#REF!)</f>
        <v/>
      </c>
      <c r="D759" s="190" t="str">
        <f>IF('Formulario PPGR3'!$G759="","",'Formulario PPGR1'!#REF!)</f>
        <v/>
      </c>
      <c r="E759" s="190" t="str">
        <f>IF('Formulario PPGR3'!$G759="","",'Formulario PPGR1'!#REF!)</f>
        <v/>
      </c>
      <c r="F759" s="190" t="str">
        <f>IF('Formulario PPGR3'!$G759="","",'Formulario PPGR1'!#REF!)</f>
        <v/>
      </c>
      <c r="G759" s="241"/>
      <c r="H759" s="503" t="str">
        <f>IF(Tabla1[[#This Row],[Código_Actividad]]="","",_xlfn.XLOOKUP(Tabla1[[#This Row],[Código_Actividad]],Tabla2[Código],Tabla2[Actividades Programables Presupuestables],"",0))</f>
        <v/>
      </c>
      <c r="I759" s="504" t="str">
        <f>IFERROR(VLOOKUP('Formulario PPGR3'!$G759,'Formulario PPGR2'!$H$9:$V$269,15,FALSE),"")</f>
        <v/>
      </c>
      <c r="J759" s="513"/>
      <c r="K759" s="507" t="str">
        <f>IF(Tabla1[[#This Row],[Insumos]]="","",_xlfn.XLOOKUP(Tabla1[[#This Row],[Insumos]],Tabla10[Insumo],Tabla10[InsumoAbrev],"",0))</f>
        <v/>
      </c>
      <c r="L759" s="508"/>
      <c r="M759" s="505" t="str">
        <f>IF(Tabla1[[#This Row],[Descripción]]="","",_xlfn.XLOOKUP(Tabla1[[#This Row],[Descripción]],Tabla10[Descripción],Tabla10[Unidad de Medida],"",0))</f>
        <v/>
      </c>
      <c r="N759" s="295"/>
      <c r="O759" s="506" t="str">
        <f>IF(Tabla1[[#This Row],[Descripción]]="","",_xlfn.XLOOKUP(Tabla1[[#This Row],[Descripción]],Tabla10[Descripción],Tabla10[Precio Unitario],0))</f>
        <v/>
      </c>
      <c r="P759" s="506" t="str">
        <f>IF(Tabla1[[#This Row],[Cantidad de Insumos]]="","",Tabla1[[#This Row],[Precio Unitario]]*Tabla1[[#This Row],[Cantidad de Insumos]])</f>
        <v/>
      </c>
      <c r="Q759" s="506" t="str">
        <f>IF(Tabla1[[#This Row],[Descripción]]="","",_xlfn.XLOOKUP(Tabla1[[#This Row],[Descripción]],Tabla10[Descripción],Tabla10[CODIGO PRESUPUESTARIO],0))</f>
        <v/>
      </c>
      <c r="R759" s="507"/>
    </row>
    <row r="760" spans="2:18" s="271" customFormat="1" x14ac:dyDescent="0.3">
      <c r="B760" s="190" t="str">
        <f>IF('Formulario PPGR3'!$G760="","",CONCATENATE('Formulario PPGR3'!$C760,".",'Formulario PPGR3'!$D760,".",'Formulario PPGR3'!$E760,".",'Formulario PPGR3'!$F760))</f>
        <v/>
      </c>
      <c r="C760" s="190" t="str">
        <f>IF('Formulario PPGR3'!$G760="","",'Formulario PPGR1'!#REF!)</f>
        <v/>
      </c>
      <c r="D760" s="190" t="str">
        <f>IF('Formulario PPGR3'!$G760="","",'Formulario PPGR1'!#REF!)</f>
        <v/>
      </c>
      <c r="E760" s="190" t="str">
        <f>IF('Formulario PPGR3'!$G760="","",'Formulario PPGR1'!#REF!)</f>
        <v/>
      </c>
      <c r="F760" s="190" t="str">
        <f>IF('Formulario PPGR3'!$G760="","",'Formulario PPGR1'!#REF!)</f>
        <v/>
      </c>
      <c r="G760" s="241"/>
      <c r="H760" s="503" t="str">
        <f>IF(Tabla1[[#This Row],[Código_Actividad]]="","",_xlfn.XLOOKUP(Tabla1[[#This Row],[Código_Actividad]],Tabla2[Código],Tabla2[Actividades Programables Presupuestables],"",0))</f>
        <v/>
      </c>
      <c r="I760" s="504" t="str">
        <f>IFERROR(VLOOKUP('Formulario PPGR3'!$G760,'Formulario PPGR2'!$H$9:$V$269,15,FALSE),"")</f>
        <v/>
      </c>
      <c r="J760" s="512"/>
      <c r="K760" s="507" t="str">
        <f>IF(Tabla1[[#This Row],[Insumos]]="","",_xlfn.XLOOKUP(Tabla1[[#This Row],[Insumos]],Tabla10[Insumo],Tabla10[InsumoAbrev],"",0))</f>
        <v/>
      </c>
      <c r="L760" s="508"/>
      <c r="M760" s="505" t="str">
        <f>IF(Tabla1[[#This Row],[Descripción]]="","",_xlfn.XLOOKUP(Tabla1[[#This Row],[Descripción]],Tabla10[Descripción],Tabla10[Unidad de Medida],"",0))</f>
        <v/>
      </c>
      <c r="N760" s="295"/>
      <c r="O760" s="506" t="str">
        <f>IF(Tabla1[[#This Row],[Descripción]]="","",_xlfn.XLOOKUP(Tabla1[[#This Row],[Descripción]],Tabla10[Descripción],Tabla10[Precio Unitario],0))</f>
        <v/>
      </c>
      <c r="P760" s="506" t="str">
        <f>IF(Tabla1[[#This Row],[Cantidad de Insumos]]="","",Tabla1[[#This Row],[Precio Unitario]]*Tabla1[[#This Row],[Cantidad de Insumos]])</f>
        <v/>
      </c>
      <c r="Q760" s="506" t="str">
        <f>IF(Tabla1[[#This Row],[Descripción]]="","",_xlfn.XLOOKUP(Tabla1[[#This Row],[Descripción]],Tabla10[Descripción],Tabla10[CODIGO PRESUPUESTARIO],0))</f>
        <v/>
      </c>
      <c r="R760" s="507"/>
    </row>
    <row r="761" spans="2:18" s="271" customFormat="1" x14ac:dyDescent="0.3">
      <c r="B761" s="190" t="str">
        <f>IF('Formulario PPGR3'!$G761="","",CONCATENATE('Formulario PPGR3'!$C761,".",'Formulario PPGR3'!$D761,".",'Formulario PPGR3'!$E761,".",'Formulario PPGR3'!$F761))</f>
        <v/>
      </c>
      <c r="C761" s="190" t="str">
        <f>IF('Formulario PPGR3'!$G761="","",'Formulario PPGR1'!#REF!)</f>
        <v/>
      </c>
      <c r="D761" s="190" t="str">
        <f>IF('Formulario PPGR3'!$G761="","",'Formulario PPGR1'!#REF!)</f>
        <v/>
      </c>
      <c r="E761" s="190" t="str">
        <f>IF('Formulario PPGR3'!$G761="","",'Formulario PPGR1'!#REF!)</f>
        <v/>
      </c>
      <c r="F761" s="190" t="str">
        <f>IF('Formulario PPGR3'!$G761="","",'Formulario PPGR1'!#REF!)</f>
        <v/>
      </c>
      <c r="G761" s="241"/>
      <c r="H761" s="503" t="str">
        <f>IF(Tabla1[[#This Row],[Código_Actividad]]="","",_xlfn.XLOOKUP(Tabla1[[#This Row],[Código_Actividad]],Tabla2[Código],Tabla2[Actividades Programables Presupuestables],"",0))</f>
        <v/>
      </c>
      <c r="I761" s="504" t="str">
        <f>IFERROR(VLOOKUP('Formulario PPGR3'!$G761,'Formulario PPGR2'!$H$9:$V$269,15,FALSE),"")</f>
        <v/>
      </c>
      <c r="J761" s="512"/>
      <c r="K761" s="507" t="str">
        <f>IF(Tabla1[[#This Row],[Insumos]]="","",_xlfn.XLOOKUP(Tabla1[[#This Row],[Insumos]],Tabla10[Insumo],Tabla10[InsumoAbrev],"",0))</f>
        <v/>
      </c>
      <c r="L761" s="508"/>
      <c r="M761" s="505" t="str">
        <f>IF(Tabla1[[#This Row],[Descripción]]="","",_xlfn.XLOOKUP(Tabla1[[#This Row],[Descripción]],Tabla10[Descripción],Tabla10[Unidad de Medida],"",0))</f>
        <v/>
      </c>
      <c r="N761" s="295"/>
      <c r="O761" s="506" t="str">
        <f>IF(Tabla1[[#This Row],[Descripción]]="","",_xlfn.XLOOKUP(Tabla1[[#This Row],[Descripción]],Tabla10[Descripción],Tabla10[Precio Unitario],0))</f>
        <v/>
      </c>
      <c r="P761" s="506" t="str">
        <f>IF(Tabla1[[#This Row],[Cantidad de Insumos]]="","",Tabla1[[#This Row],[Precio Unitario]]*Tabla1[[#This Row],[Cantidad de Insumos]])</f>
        <v/>
      </c>
      <c r="Q761" s="506" t="str">
        <f>IF(Tabla1[[#This Row],[Descripción]]="","",_xlfn.XLOOKUP(Tabla1[[#This Row],[Descripción]],Tabla10[Descripción],Tabla10[CODIGO PRESUPUESTARIO],0))</f>
        <v/>
      </c>
      <c r="R761" s="507"/>
    </row>
    <row r="762" spans="2:18" s="271" customFormat="1" x14ac:dyDescent="0.3">
      <c r="B762" s="190" t="str">
        <f>IF('Formulario PPGR3'!$G762="","",CONCATENATE('Formulario PPGR3'!$C762,".",'Formulario PPGR3'!$D762,".",'Formulario PPGR3'!$E762,".",'Formulario PPGR3'!$F762))</f>
        <v/>
      </c>
      <c r="C762" s="190" t="str">
        <f>IF('Formulario PPGR3'!$G762="","",'Formulario PPGR1'!#REF!)</f>
        <v/>
      </c>
      <c r="D762" s="190" t="str">
        <f>IF('Formulario PPGR3'!$G762="","",'Formulario PPGR1'!#REF!)</f>
        <v/>
      </c>
      <c r="E762" s="190" t="str">
        <f>IF('Formulario PPGR3'!$G762="","",'Formulario PPGR1'!#REF!)</f>
        <v/>
      </c>
      <c r="F762" s="190" t="str">
        <f>IF('Formulario PPGR3'!$G762="","",'Formulario PPGR1'!#REF!)</f>
        <v/>
      </c>
      <c r="G762" s="241"/>
      <c r="H762" s="503" t="str">
        <f>IF(Tabla1[[#This Row],[Código_Actividad]]="","",_xlfn.XLOOKUP(Tabla1[[#This Row],[Código_Actividad]],Tabla2[Código],Tabla2[Actividades Programables Presupuestables],"",0))</f>
        <v/>
      </c>
      <c r="I762" s="504" t="str">
        <f>IFERROR(VLOOKUP('Formulario PPGR3'!$G762,'Formulario PPGR2'!$H$9:$V$269,15,FALSE),"")</f>
        <v/>
      </c>
      <c r="J762" s="512"/>
      <c r="K762" s="507" t="str">
        <f>IF(Tabla1[[#This Row],[Insumos]]="","",_xlfn.XLOOKUP(Tabla1[[#This Row],[Insumos]],Tabla10[Insumo],Tabla10[InsumoAbrev],"",0))</f>
        <v/>
      </c>
      <c r="L762" s="508"/>
      <c r="M762" s="505" t="str">
        <f>IF(Tabla1[[#This Row],[Descripción]]="","",_xlfn.XLOOKUP(Tabla1[[#This Row],[Descripción]],Tabla10[Descripción],Tabla10[Unidad de Medida],"",0))</f>
        <v/>
      </c>
      <c r="N762" s="295"/>
      <c r="O762" s="506" t="str">
        <f>IF(Tabla1[[#This Row],[Descripción]]="","",_xlfn.XLOOKUP(Tabla1[[#This Row],[Descripción]],Tabla10[Descripción],Tabla10[Precio Unitario],0))</f>
        <v/>
      </c>
      <c r="P762" s="506" t="str">
        <f>IF(Tabla1[[#This Row],[Cantidad de Insumos]]="","",Tabla1[[#This Row],[Precio Unitario]]*Tabla1[[#This Row],[Cantidad de Insumos]])</f>
        <v/>
      </c>
      <c r="Q762" s="506" t="str">
        <f>IF(Tabla1[[#This Row],[Descripción]]="","",_xlfn.XLOOKUP(Tabla1[[#This Row],[Descripción]],Tabla10[Descripción],Tabla10[CODIGO PRESUPUESTARIO],0))</f>
        <v/>
      </c>
      <c r="R762" s="507"/>
    </row>
    <row r="763" spans="2:18" s="271" customFormat="1" x14ac:dyDescent="0.3">
      <c r="B763" s="190" t="str">
        <f>IF('Formulario PPGR3'!$G763="","",CONCATENATE('Formulario PPGR3'!$C763,".",'Formulario PPGR3'!$D763,".",'Formulario PPGR3'!$E763,".",'Formulario PPGR3'!$F763))</f>
        <v/>
      </c>
      <c r="C763" s="190" t="str">
        <f>IF('Formulario PPGR3'!$G763="","",'Formulario PPGR1'!#REF!)</f>
        <v/>
      </c>
      <c r="D763" s="190" t="str">
        <f>IF('Formulario PPGR3'!$G763="","",'Formulario PPGR1'!#REF!)</f>
        <v/>
      </c>
      <c r="E763" s="190" t="str">
        <f>IF('Formulario PPGR3'!$G763="","",'Formulario PPGR1'!#REF!)</f>
        <v/>
      </c>
      <c r="F763" s="190" t="str">
        <f>IF('Formulario PPGR3'!$G763="","",'Formulario PPGR1'!#REF!)</f>
        <v/>
      </c>
      <c r="G763" s="241"/>
      <c r="H763" s="503" t="str">
        <f>IF(Tabla1[[#This Row],[Código_Actividad]]="","",_xlfn.XLOOKUP(Tabla1[[#This Row],[Código_Actividad]],Tabla2[Código],Tabla2[Actividades Programables Presupuestables],"",0))</f>
        <v/>
      </c>
      <c r="I763" s="504" t="str">
        <f>IFERROR(VLOOKUP('Formulario PPGR3'!$G763,'Formulario PPGR2'!$H$9:$V$269,15,FALSE),"")</f>
        <v/>
      </c>
      <c r="J763" s="513"/>
      <c r="K763" s="507" t="str">
        <f>IF(Tabla1[[#This Row],[Insumos]]="","",_xlfn.XLOOKUP(Tabla1[[#This Row],[Insumos]],Tabla10[Insumo],Tabla10[InsumoAbrev],"",0))</f>
        <v/>
      </c>
      <c r="L763" s="508"/>
      <c r="M763" s="505" t="str">
        <f>IF(Tabla1[[#This Row],[Descripción]]="","",_xlfn.XLOOKUP(Tabla1[[#This Row],[Descripción]],Tabla10[Descripción],Tabla10[Unidad de Medida],"",0))</f>
        <v/>
      </c>
      <c r="N763" s="295"/>
      <c r="O763" s="506" t="str">
        <f>IF(Tabla1[[#This Row],[Descripción]]="","",_xlfn.XLOOKUP(Tabla1[[#This Row],[Descripción]],Tabla10[Descripción],Tabla10[Precio Unitario],0))</f>
        <v/>
      </c>
      <c r="P763" s="506" t="str">
        <f>IF(Tabla1[[#This Row],[Cantidad de Insumos]]="","",Tabla1[[#This Row],[Precio Unitario]]*Tabla1[[#This Row],[Cantidad de Insumos]])</f>
        <v/>
      </c>
      <c r="Q763" s="506" t="str">
        <f>IF(Tabla1[[#This Row],[Descripción]]="","",_xlfn.XLOOKUP(Tabla1[[#This Row],[Descripción]],Tabla10[Descripción],Tabla10[CODIGO PRESUPUESTARIO],0))</f>
        <v/>
      </c>
      <c r="R763" s="507"/>
    </row>
    <row r="764" spans="2:18" s="271" customFormat="1" x14ac:dyDescent="0.3">
      <c r="B764" s="190" t="str">
        <f>IF('Formulario PPGR3'!$G764="","",CONCATENATE('Formulario PPGR3'!$C764,".",'Formulario PPGR3'!$D764,".",'Formulario PPGR3'!$E764,".",'Formulario PPGR3'!$F764))</f>
        <v/>
      </c>
      <c r="C764" s="190" t="str">
        <f>IF('Formulario PPGR3'!$G764="","",'Formulario PPGR1'!#REF!)</f>
        <v/>
      </c>
      <c r="D764" s="190" t="str">
        <f>IF('Formulario PPGR3'!$G764="","",'Formulario PPGR1'!#REF!)</f>
        <v/>
      </c>
      <c r="E764" s="190" t="str">
        <f>IF('Formulario PPGR3'!$G764="","",'Formulario PPGR1'!#REF!)</f>
        <v/>
      </c>
      <c r="F764" s="190" t="str">
        <f>IF('Formulario PPGR3'!$G764="","",'Formulario PPGR1'!#REF!)</f>
        <v/>
      </c>
      <c r="G764" s="241"/>
      <c r="H764" s="503" t="str">
        <f>IF(Tabla1[[#This Row],[Código_Actividad]]="","",_xlfn.XLOOKUP(Tabla1[[#This Row],[Código_Actividad]],Tabla2[Código],Tabla2[Actividades Programables Presupuestables],"",0))</f>
        <v/>
      </c>
      <c r="I764" s="504" t="str">
        <f>IFERROR(VLOOKUP('Formulario PPGR3'!$G764,'Formulario PPGR2'!$H$9:$V$269,15,FALSE),"")</f>
        <v/>
      </c>
      <c r="J764" s="513"/>
      <c r="K764" s="507" t="str">
        <f>IF(Tabla1[[#This Row],[Insumos]]="","",_xlfn.XLOOKUP(Tabla1[[#This Row],[Insumos]],Tabla10[Insumo],Tabla10[InsumoAbrev],"",0))</f>
        <v/>
      </c>
      <c r="L764" s="508"/>
      <c r="M764" s="505" t="str">
        <f>IF(Tabla1[[#This Row],[Descripción]]="","",_xlfn.XLOOKUP(Tabla1[[#This Row],[Descripción]],Tabla10[Descripción],Tabla10[Unidad de Medida],"",0))</f>
        <v/>
      </c>
      <c r="N764" s="295"/>
      <c r="O764" s="506" t="str">
        <f>IF(Tabla1[[#This Row],[Descripción]]="","",_xlfn.XLOOKUP(Tabla1[[#This Row],[Descripción]],Tabla10[Descripción],Tabla10[Precio Unitario],0))</f>
        <v/>
      </c>
      <c r="P764" s="506" t="str">
        <f>IF(Tabla1[[#This Row],[Cantidad de Insumos]]="","",Tabla1[[#This Row],[Precio Unitario]]*Tabla1[[#This Row],[Cantidad de Insumos]])</f>
        <v/>
      </c>
      <c r="Q764" s="506" t="str">
        <f>IF(Tabla1[[#This Row],[Descripción]]="","",_xlfn.XLOOKUP(Tabla1[[#This Row],[Descripción]],Tabla10[Descripción],Tabla10[CODIGO PRESUPUESTARIO],0))</f>
        <v/>
      </c>
      <c r="R764" s="507"/>
    </row>
    <row r="765" spans="2:18" s="271" customFormat="1" x14ac:dyDescent="0.3">
      <c r="B765" s="190" t="str">
        <f>IF('Formulario PPGR3'!$G765="","",CONCATENATE('Formulario PPGR3'!$C765,".",'Formulario PPGR3'!$D765,".",'Formulario PPGR3'!$E765,".",'Formulario PPGR3'!$F765))</f>
        <v/>
      </c>
      <c r="C765" s="190" t="str">
        <f>IF('Formulario PPGR3'!$G765="","",'Formulario PPGR1'!#REF!)</f>
        <v/>
      </c>
      <c r="D765" s="190" t="str">
        <f>IF('Formulario PPGR3'!$G765="","",'Formulario PPGR1'!#REF!)</f>
        <v/>
      </c>
      <c r="E765" s="190" t="str">
        <f>IF('Formulario PPGR3'!$G765="","",'Formulario PPGR1'!#REF!)</f>
        <v/>
      </c>
      <c r="F765" s="190" t="str">
        <f>IF('Formulario PPGR3'!$G765="","",'Formulario PPGR1'!#REF!)</f>
        <v/>
      </c>
      <c r="G765" s="241"/>
      <c r="H765" s="503" t="str">
        <f>IF(Tabla1[[#This Row],[Código_Actividad]]="","",_xlfn.XLOOKUP(Tabla1[[#This Row],[Código_Actividad]],Tabla2[Código],Tabla2[Actividades Programables Presupuestables],"",0))</f>
        <v/>
      </c>
      <c r="I765" s="504" t="str">
        <f>IFERROR(VLOOKUP('Formulario PPGR3'!$G765,'Formulario PPGR2'!$H$9:$V$269,15,FALSE),"")</f>
        <v/>
      </c>
      <c r="J765" s="513"/>
      <c r="K765" s="507" t="str">
        <f>IF(Tabla1[[#This Row],[Insumos]]="","",_xlfn.XLOOKUP(Tabla1[[#This Row],[Insumos]],Tabla10[Insumo],Tabla10[InsumoAbrev],"",0))</f>
        <v/>
      </c>
      <c r="L765" s="508"/>
      <c r="M765" s="505" t="str">
        <f>IF(Tabla1[[#This Row],[Descripción]]="","",_xlfn.XLOOKUP(Tabla1[[#This Row],[Descripción]],Tabla10[Descripción],Tabla10[Unidad de Medida],"",0))</f>
        <v/>
      </c>
      <c r="N765" s="295"/>
      <c r="O765" s="506" t="str">
        <f>IF(Tabla1[[#This Row],[Descripción]]="","",_xlfn.XLOOKUP(Tabla1[[#This Row],[Descripción]],Tabla10[Descripción],Tabla10[Precio Unitario],0))</f>
        <v/>
      </c>
      <c r="P765" s="506" t="str">
        <f>IF(Tabla1[[#This Row],[Cantidad de Insumos]]="","",Tabla1[[#This Row],[Precio Unitario]]*Tabla1[[#This Row],[Cantidad de Insumos]])</f>
        <v/>
      </c>
      <c r="Q765" s="506" t="str">
        <f>IF(Tabla1[[#This Row],[Descripción]]="","",_xlfn.XLOOKUP(Tabla1[[#This Row],[Descripción]],Tabla10[Descripción],Tabla10[CODIGO PRESUPUESTARIO],0))</f>
        <v/>
      </c>
      <c r="R765" s="507"/>
    </row>
    <row r="766" spans="2:18" s="271" customFormat="1" x14ac:dyDescent="0.3">
      <c r="B766" s="190" t="str">
        <f>IF('Formulario PPGR3'!$G766="","",CONCATENATE('Formulario PPGR3'!$C766,".",'Formulario PPGR3'!$D766,".",'Formulario PPGR3'!$E766,".",'Formulario PPGR3'!$F766))</f>
        <v/>
      </c>
      <c r="C766" s="190" t="str">
        <f>IF('Formulario PPGR3'!$G766="","",'Formulario PPGR1'!#REF!)</f>
        <v/>
      </c>
      <c r="D766" s="190" t="str">
        <f>IF('Formulario PPGR3'!$G766="","",'Formulario PPGR1'!#REF!)</f>
        <v/>
      </c>
      <c r="E766" s="190" t="str">
        <f>IF('Formulario PPGR3'!$G766="","",'Formulario PPGR1'!#REF!)</f>
        <v/>
      </c>
      <c r="F766" s="190" t="str">
        <f>IF('Formulario PPGR3'!$G766="","",'Formulario PPGR1'!#REF!)</f>
        <v/>
      </c>
      <c r="G766" s="241"/>
      <c r="H766" s="503" t="str">
        <f>IF(Tabla1[[#This Row],[Código_Actividad]]="","",_xlfn.XLOOKUP(Tabla1[[#This Row],[Código_Actividad]],Tabla2[Código],Tabla2[Actividades Programables Presupuestables],"",0))</f>
        <v/>
      </c>
      <c r="I766" s="504" t="str">
        <f>IFERROR(VLOOKUP('Formulario PPGR3'!$G766,'Formulario PPGR2'!$H$9:$V$269,15,FALSE),"")</f>
        <v/>
      </c>
      <c r="J766" s="513"/>
      <c r="K766" s="507" t="str">
        <f>IF(Tabla1[[#This Row],[Insumos]]="","",_xlfn.XLOOKUP(Tabla1[[#This Row],[Insumos]],Tabla10[Insumo],Tabla10[InsumoAbrev],"",0))</f>
        <v/>
      </c>
      <c r="L766" s="508"/>
      <c r="M766" s="505" t="str">
        <f>IF(Tabla1[[#This Row],[Descripción]]="","",_xlfn.XLOOKUP(Tabla1[[#This Row],[Descripción]],Tabla10[Descripción],Tabla10[Unidad de Medida],"",0))</f>
        <v/>
      </c>
      <c r="N766" s="295"/>
      <c r="O766" s="506" t="str">
        <f>IF(Tabla1[[#This Row],[Descripción]]="","",_xlfn.XLOOKUP(Tabla1[[#This Row],[Descripción]],Tabla10[Descripción],Tabla10[Precio Unitario],0))</f>
        <v/>
      </c>
      <c r="P766" s="506" t="str">
        <f>IF(Tabla1[[#This Row],[Cantidad de Insumos]]="","",Tabla1[[#This Row],[Precio Unitario]]*Tabla1[[#This Row],[Cantidad de Insumos]])</f>
        <v/>
      </c>
      <c r="Q766" s="506" t="str">
        <f>IF(Tabla1[[#This Row],[Descripción]]="","",_xlfn.XLOOKUP(Tabla1[[#This Row],[Descripción]],Tabla10[Descripción],Tabla10[CODIGO PRESUPUESTARIO],0))</f>
        <v/>
      </c>
      <c r="R766" s="507"/>
    </row>
    <row r="767" spans="2:18" s="271" customFormat="1" x14ac:dyDescent="0.3">
      <c r="B767" s="190" t="str">
        <f>IF('Formulario PPGR3'!$G767="","",CONCATENATE('Formulario PPGR3'!$C767,".",'Formulario PPGR3'!$D767,".",'Formulario PPGR3'!$E767,".",'Formulario PPGR3'!$F767))</f>
        <v/>
      </c>
      <c r="C767" s="190" t="str">
        <f>IF('Formulario PPGR3'!$G767="","",'Formulario PPGR1'!#REF!)</f>
        <v/>
      </c>
      <c r="D767" s="190" t="str">
        <f>IF('Formulario PPGR3'!$G767="","",'Formulario PPGR1'!#REF!)</f>
        <v/>
      </c>
      <c r="E767" s="190" t="str">
        <f>IF('Formulario PPGR3'!$G767="","",'Formulario PPGR1'!#REF!)</f>
        <v/>
      </c>
      <c r="F767" s="190" t="str">
        <f>IF('Formulario PPGR3'!$G767="","",'Formulario PPGR1'!#REF!)</f>
        <v/>
      </c>
      <c r="G767" s="241"/>
      <c r="H767" s="503" t="str">
        <f>IF(Tabla1[[#This Row],[Código_Actividad]]="","",_xlfn.XLOOKUP(Tabla1[[#This Row],[Código_Actividad]],Tabla2[Código],Tabla2[Actividades Programables Presupuestables],"",0))</f>
        <v/>
      </c>
      <c r="I767" s="504" t="str">
        <f>IFERROR(VLOOKUP('Formulario PPGR3'!$G767,'Formulario PPGR2'!$H$9:$V$269,15,FALSE),"")</f>
        <v/>
      </c>
      <c r="J767" s="512"/>
      <c r="K767" s="507" t="str">
        <f>IF(Tabla1[[#This Row],[Insumos]]="","",_xlfn.XLOOKUP(Tabla1[[#This Row],[Insumos]],Tabla10[Insumo],Tabla10[InsumoAbrev],"",0))</f>
        <v/>
      </c>
      <c r="L767" s="508"/>
      <c r="M767" s="505" t="str">
        <f>IF(Tabla1[[#This Row],[Descripción]]="","",_xlfn.XLOOKUP(Tabla1[[#This Row],[Descripción]],Tabla10[Descripción],Tabla10[Unidad de Medida],"",0))</f>
        <v/>
      </c>
      <c r="N767" s="295"/>
      <c r="O767" s="506" t="str">
        <f>IF(Tabla1[[#This Row],[Descripción]]="","",_xlfn.XLOOKUP(Tabla1[[#This Row],[Descripción]],Tabla10[Descripción],Tabla10[Precio Unitario],0))</f>
        <v/>
      </c>
      <c r="P767" s="506" t="str">
        <f>IF(Tabla1[[#This Row],[Cantidad de Insumos]]="","",Tabla1[[#This Row],[Precio Unitario]]*Tabla1[[#This Row],[Cantidad de Insumos]])</f>
        <v/>
      </c>
      <c r="Q767" s="506" t="str">
        <f>IF(Tabla1[[#This Row],[Descripción]]="","",_xlfn.XLOOKUP(Tabla1[[#This Row],[Descripción]],Tabla10[Descripción],Tabla10[CODIGO PRESUPUESTARIO],0))</f>
        <v/>
      </c>
      <c r="R767" s="507"/>
    </row>
    <row r="768" spans="2:18" s="271" customFormat="1" x14ac:dyDescent="0.3">
      <c r="B768" s="190" t="str">
        <f>IF('Formulario PPGR3'!$G768="","",CONCATENATE('Formulario PPGR3'!$C768,".",'Formulario PPGR3'!$D768,".",'Formulario PPGR3'!$E768,".",'Formulario PPGR3'!$F768))</f>
        <v/>
      </c>
      <c r="C768" s="190" t="str">
        <f>IF('Formulario PPGR3'!$G768="","",'Formulario PPGR1'!#REF!)</f>
        <v/>
      </c>
      <c r="D768" s="190" t="str">
        <f>IF('Formulario PPGR3'!$G768="","",'Formulario PPGR1'!#REF!)</f>
        <v/>
      </c>
      <c r="E768" s="190" t="str">
        <f>IF('Formulario PPGR3'!$G768="","",'Formulario PPGR1'!#REF!)</f>
        <v/>
      </c>
      <c r="F768" s="190" t="str">
        <f>IF('Formulario PPGR3'!$G768="","",'Formulario PPGR1'!#REF!)</f>
        <v/>
      </c>
      <c r="G768" s="241"/>
      <c r="H768" s="503" t="str">
        <f>IF(Tabla1[[#This Row],[Código_Actividad]]="","",_xlfn.XLOOKUP(Tabla1[[#This Row],[Código_Actividad]],Tabla2[Código],Tabla2[Actividades Programables Presupuestables],"",0))</f>
        <v/>
      </c>
      <c r="I768" s="504" t="str">
        <f>IFERROR(VLOOKUP('Formulario PPGR3'!$G768,'Formulario PPGR2'!$H$9:$V$269,15,FALSE),"")</f>
        <v/>
      </c>
      <c r="J768" s="512"/>
      <c r="K768" s="507" t="str">
        <f>IF(Tabla1[[#This Row],[Insumos]]="","",_xlfn.XLOOKUP(Tabla1[[#This Row],[Insumos]],Tabla10[Insumo],Tabla10[InsumoAbrev],"",0))</f>
        <v/>
      </c>
      <c r="L768" s="508"/>
      <c r="M768" s="505" t="str">
        <f>IF(Tabla1[[#This Row],[Descripción]]="","",_xlfn.XLOOKUP(Tabla1[[#This Row],[Descripción]],Tabla10[Descripción],Tabla10[Unidad de Medida],"",0))</f>
        <v/>
      </c>
      <c r="N768" s="295"/>
      <c r="O768" s="506" t="str">
        <f>IF(Tabla1[[#This Row],[Descripción]]="","",_xlfn.XLOOKUP(Tabla1[[#This Row],[Descripción]],Tabla10[Descripción],Tabla10[Precio Unitario],0))</f>
        <v/>
      </c>
      <c r="P768" s="506" t="str">
        <f>IF(Tabla1[[#This Row],[Cantidad de Insumos]]="","",Tabla1[[#This Row],[Precio Unitario]]*Tabla1[[#This Row],[Cantidad de Insumos]])</f>
        <v/>
      </c>
      <c r="Q768" s="506" t="str">
        <f>IF(Tabla1[[#This Row],[Descripción]]="","",_xlfn.XLOOKUP(Tabla1[[#This Row],[Descripción]],Tabla10[Descripción],Tabla10[CODIGO PRESUPUESTARIO],0))</f>
        <v/>
      </c>
      <c r="R768" s="507"/>
    </row>
    <row r="769" spans="2:18" s="271" customFormat="1" x14ac:dyDescent="0.3">
      <c r="B769" s="190" t="str">
        <f>IF('Formulario PPGR3'!$G769="","",CONCATENATE('Formulario PPGR3'!$C769,".",'Formulario PPGR3'!$D769,".",'Formulario PPGR3'!$E769,".",'Formulario PPGR3'!$F769))</f>
        <v/>
      </c>
      <c r="C769" s="190" t="str">
        <f>IF('Formulario PPGR3'!$G769="","",'Formulario PPGR1'!#REF!)</f>
        <v/>
      </c>
      <c r="D769" s="190" t="str">
        <f>IF('Formulario PPGR3'!$G769="","",'Formulario PPGR1'!#REF!)</f>
        <v/>
      </c>
      <c r="E769" s="190" t="str">
        <f>IF('Formulario PPGR3'!$G769="","",'Formulario PPGR1'!#REF!)</f>
        <v/>
      </c>
      <c r="F769" s="190" t="str">
        <f>IF('Formulario PPGR3'!$G769="","",'Formulario PPGR1'!#REF!)</f>
        <v/>
      </c>
      <c r="G769" s="241"/>
      <c r="H769" s="503" t="str">
        <f>IF(Tabla1[[#This Row],[Código_Actividad]]="","",_xlfn.XLOOKUP(Tabla1[[#This Row],[Código_Actividad]],Tabla2[Código],Tabla2[Actividades Programables Presupuestables],"",0))</f>
        <v/>
      </c>
      <c r="I769" s="504" t="str">
        <f>IFERROR(VLOOKUP('Formulario PPGR3'!$G769,'Formulario PPGR2'!$H$9:$V$269,15,FALSE),"")</f>
        <v/>
      </c>
      <c r="J769" s="513"/>
      <c r="K769" s="507" t="str">
        <f>IF(Tabla1[[#This Row],[Insumos]]="","",_xlfn.XLOOKUP(Tabla1[[#This Row],[Insumos]],Tabla10[Insumo],Tabla10[InsumoAbrev],"",0))</f>
        <v/>
      </c>
      <c r="L769" s="508"/>
      <c r="M769" s="505" t="str">
        <f>IF(Tabla1[[#This Row],[Descripción]]="","",_xlfn.XLOOKUP(Tabla1[[#This Row],[Descripción]],Tabla10[Descripción],Tabla10[Unidad de Medida],"",0))</f>
        <v/>
      </c>
      <c r="N769" s="295"/>
      <c r="O769" s="506" t="str">
        <f>IF(Tabla1[[#This Row],[Descripción]]="","",_xlfn.XLOOKUP(Tabla1[[#This Row],[Descripción]],Tabla10[Descripción],Tabla10[Precio Unitario],0))</f>
        <v/>
      </c>
      <c r="P769" s="506" t="str">
        <f>IF(Tabla1[[#This Row],[Cantidad de Insumos]]="","",Tabla1[[#This Row],[Precio Unitario]]*Tabla1[[#This Row],[Cantidad de Insumos]])</f>
        <v/>
      </c>
      <c r="Q769" s="506" t="str">
        <f>IF(Tabla1[[#This Row],[Descripción]]="","",_xlfn.XLOOKUP(Tabla1[[#This Row],[Descripción]],Tabla10[Descripción],Tabla10[CODIGO PRESUPUESTARIO],0))</f>
        <v/>
      </c>
      <c r="R769" s="507"/>
    </row>
    <row r="770" spans="2:18" s="271" customFormat="1" x14ac:dyDescent="0.3">
      <c r="B770" s="190" t="str">
        <f>IF('Formulario PPGR3'!$G770="","",CONCATENATE('Formulario PPGR3'!$C770,".",'Formulario PPGR3'!$D770,".",'Formulario PPGR3'!$E770,".",'Formulario PPGR3'!$F770))</f>
        <v/>
      </c>
      <c r="C770" s="190" t="str">
        <f>IF('Formulario PPGR3'!$G770="","",'Formulario PPGR1'!#REF!)</f>
        <v/>
      </c>
      <c r="D770" s="190" t="str">
        <f>IF('Formulario PPGR3'!$G770="","",'Formulario PPGR1'!#REF!)</f>
        <v/>
      </c>
      <c r="E770" s="190" t="str">
        <f>IF('Formulario PPGR3'!$G770="","",'Formulario PPGR1'!#REF!)</f>
        <v/>
      </c>
      <c r="F770" s="190" t="str">
        <f>IF('Formulario PPGR3'!$G770="","",'Formulario PPGR1'!#REF!)</f>
        <v/>
      </c>
      <c r="G770" s="241"/>
      <c r="H770" s="503" t="str">
        <f>IF(Tabla1[[#This Row],[Código_Actividad]]="","",_xlfn.XLOOKUP(Tabla1[[#This Row],[Código_Actividad]],Tabla2[Código],Tabla2[Actividades Programables Presupuestables],"",0))</f>
        <v/>
      </c>
      <c r="I770" s="504" t="str">
        <f>IFERROR(VLOOKUP('Formulario PPGR3'!$G770,'Formulario PPGR2'!$H$9:$V$269,15,FALSE),"")</f>
        <v/>
      </c>
      <c r="J770" s="513"/>
      <c r="K770" s="507" t="str">
        <f>IF(Tabla1[[#This Row],[Insumos]]="","",_xlfn.XLOOKUP(Tabla1[[#This Row],[Insumos]],Tabla10[Insumo],Tabla10[InsumoAbrev],"",0))</f>
        <v/>
      </c>
      <c r="L770" s="508"/>
      <c r="M770" s="505" t="str">
        <f>IF(Tabla1[[#This Row],[Descripción]]="","",_xlfn.XLOOKUP(Tabla1[[#This Row],[Descripción]],Tabla10[Descripción],Tabla10[Unidad de Medida],"",0))</f>
        <v/>
      </c>
      <c r="N770" s="295"/>
      <c r="O770" s="506" t="str">
        <f>IF(Tabla1[[#This Row],[Descripción]]="","",_xlfn.XLOOKUP(Tabla1[[#This Row],[Descripción]],Tabla10[Descripción],Tabla10[Precio Unitario],0))</f>
        <v/>
      </c>
      <c r="P770" s="506" t="str">
        <f>IF(Tabla1[[#This Row],[Cantidad de Insumos]]="","",Tabla1[[#This Row],[Precio Unitario]]*Tabla1[[#This Row],[Cantidad de Insumos]])</f>
        <v/>
      </c>
      <c r="Q770" s="506" t="str">
        <f>IF(Tabla1[[#This Row],[Descripción]]="","",_xlfn.XLOOKUP(Tabla1[[#This Row],[Descripción]],Tabla10[Descripción],Tabla10[CODIGO PRESUPUESTARIO],0))</f>
        <v/>
      </c>
      <c r="R770" s="507"/>
    </row>
    <row r="771" spans="2:18" s="271" customFormat="1" x14ac:dyDescent="0.3">
      <c r="B771" s="190" t="str">
        <f>IF('Formulario PPGR3'!$G771="","",CONCATENATE('Formulario PPGR3'!$C771,".",'Formulario PPGR3'!$D771,".",'Formulario PPGR3'!$E771,".",'Formulario PPGR3'!$F771))</f>
        <v/>
      </c>
      <c r="C771" s="190" t="str">
        <f>IF('Formulario PPGR3'!$G771="","",'Formulario PPGR1'!#REF!)</f>
        <v/>
      </c>
      <c r="D771" s="190" t="str">
        <f>IF('Formulario PPGR3'!$G771="","",'Formulario PPGR1'!#REF!)</f>
        <v/>
      </c>
      <c r="E771" s="190" t="str">
        <f>IF('Formulario PPGR3'!$G771="","",'Formulario PPGR1'!#REF!)</f>
        <v/>
      </c>
      <c r="F771" s="190" t="str">
        <f>IF('Formulario PPGR3'!$G771="","",'Formulario PPGR1'!#REF!)</f>
        <v/>
      </c>
      <c r="G771" s="241"/>
      <c r="H771" s="503" t="str">
        <f>IF(Tabla1[[#This Row],[Código_Actividad]]="","",_xlfn.XLOOKUP(Tabla1[[#This Row],[Código_Actividad]],Tabla2[Código],Tabla2[Actividades Programables Presupuestables],"",0))</f>
        <v/>
      </c>
      <c r="I771" s="504" t="str">
        <f>IFERROR(VLOOKUP('Formulario PPGR3'!$G771,'Formulario PPGR2'!$H$9:$V$269,15,FALSE),"")</f>
        <v/>
      </c>
      <c r="J771" s="509"/>
      <c r="K771" s="507" t="str">
        <f>IF(Tabla1[[#This Row],[Insumos]]="","",_xlfn.XLOOKUP(Tabla1[[#This Row],[Insumos]],Tabla10[Insumo],Tabla10[InsumoAbrev],"",0))</f>
        <v/>
      </c>
      <c r="L771" s="508"/>
      <c r="M771" s="505" t="str">
        <f>IF(Tabla1[[#This Row],[Descripción]]="","",_xlfn.XLOOKUP(Tabla1[[#This Row],[Descripción]],Tabla10[Descripción],Tabla10[Unidad de Medida],"",0))</f>
        <v/>
      </c>
      <c r="N771" s="295"/>
      <c r="O771" s="506" t="str">
        <f>IF(Tabla1[[#This Row],[Descripción]]="","",_xlfn.XLOOKUP(Tabla1[[#This Row],[Descripción]],Tabla10[Descripción],Tabla10[Precio Unitario],0))</f>
        <v/>
      </c>
      <c r="P771" s="506" t="str">
        <f>IF(Tabla1[[#This Row],[Cantidad de Insumos]]="","",Tabla1[[#This Row],[Precio Unitario]]*Tabla1[[#This Row],[Cantidad de Insumos]])</f>
        <v/>
      </c>
      <c r="Q771" s="506" t="str">
        <f>IF(Tabla1[[#This Row],[Descripción]]="","",_xlfn.XLOOKUP(Tabla1[[#This Row],[Descripción]],Tabla10[Descripción],Tabla10[CODIGO PRESUPUESTARIO],0))</f>
        <v/>
      </c>
      <c r="R771" s="507"/>
    </row>
    <row r="772" spans="2:18" s="271" customFormat="1" x14ac:dyDescent="0.3">
      <c r="B772" s="190" t="str">
        <f>IF('Formulario PPGR3'!$G772="","",CONCATENATE('Formulario PPGR3'!$C772,".",'Formulario PPGR3'!$D772,".",'Formulario PPGR3'!$E772,".",'Formulario PPGR3'!$F772))</f>
        <v/>
      </c>
      <c r="C772" s="190" t="str">
        <f>IF('Formulario PPGR3'!$G772="","",'Formulario PPGR1'!#REF!)</f>
        <v/>
      </c>
      <c r="D772" s="190" t="str">
        <f>IF('Formulario PPGR3'!$G772="","",'Formulario PPGR1'!#REF!)</f>
        <v/>
      </c>
      <c r="E772" s="190" t="str">
        <f>IF('Formulario PPGR3'!$G772="","",'Formulario PPGR1'!#REF!)</f>
        <v/>
      </c>
      <c r="F772" s="190" t="str">
        <f>IF('Formulario PPGR3'!$G772="","",'Formulario PPGR1'!#REF!)</f>
        <v/>
      </c>
      <c r="G772" s="241"/>
      <c r="H772" s="503" t="str">
        <f>IF(Tabla1[[#This Row],[Código_Actividad]]="","",_xlfn.XLOOKUP(Tabla1[[#This Row],[Código_Actividad]],Tabla2[Código],Tabla2[Actividades Programables Presupuestables],"",0))</f>
        <v/>
      </c>
      <c r="I772" s="504" t="str">
        <f>IFERROR(VLOOKUP('Formulario PPGR3'!$G772,'Formulario PPGR2'!$H$9:$V$269,15,FALSE),"")</f>
        <v/>
      </c>
      <c r="J772" s="509"/>
      <c r="K772" s="507" t="str">
        <f>IF(Tabla1[[#This Row],[Insumos]]="","",_xlfn.XLOOKUP(Tabla1[[#This Row],[Insumos]],Tabla10[Insumo],Tabla10[InsumoAbrev],"",0))</f>
        <v/>
      </c>
      <c r="L772" s="508"/>
      <c r="M772" s="505" t="str">
        <f>IF(Tabla1[[#This Row],[Descripción]]="","",_xlfn.XLOOKUP(Tabla1[[#This Row],[Descripción]],Tabla10[Descripción],Tabla10[Unidad de Medida],"",0))</f>
        <v/>
      </c>
      <c r="N772" s="295"/>
      <c r="O772" s="506" t="str">
        <f>IF(Tabla1[[#This Row],[Descripción]]="","",_xlfn.XLOOKUP(Tabla1[[#This Row],[Descripción]],Tabla10[Descripción],Tabla10[Precio Unitario],0))</f>
        <v/>
      </c>
      <c r="P772" s="506" t="str">
        <f>IF(Tabla1[[#This Row],[Cantidad de Insumos]]="","",Tabla1[[#This Row],[Precio Unitario]]*Tabla1[[#This Row],[Cantidad de Insumos]])</f>
        <v/>
      </c>
      <c r="Q772" s="506" t="str">
        <f>IF(Tabla1[[#This Row],[Descripción]]="","",_xlfn.XLOOKUP(Tabla1[[#This Row],[Descripción]],Tabla10[Descripción],Tabla10[CODIGO PRESUPUESTARIO],0))</f>
        <v/>
      </c>
      <c r="R772" s="507"/>
    </row>
    <row r="773" spans="2:18" s="271" customFormat="1" x14ac:dyDescent="0.3">
      <c r="B773" s="190" t="str">
        <f>IF('Formulario PPGR3'!$G773="","",CONCATENATE('Formulario PPGR3'!$C773,".",'Formulario PPGR3'!$D773,".",'Formulario PPGR3'!$E773,".",'Formulario PPGR3'!$F773))</f>
        <v/>
      </c>
      <c r="C773" s="190" t="str">
        <f>IF('Formulario PPGR3'!$G773="","",'Formulario PPGR1'!#REF!)</f>
        <v/>
      </c>
      <c r="D773" s="190" t="str">
        <f>IF('Formulario PPGR3'!$G773="","",'Formulario PPGR1'!#REF!)</f>
        <v/>
      </c>
      <c r="E773" s="190" t="str">
        <f>IF('Formulario PPGR3'!$G773="","",'Formulario PPGR1'!#REF!)</f>
        <v/>
      </c>
      <c r="F773" s="190" t="str">
        <f>IF('Formulario PPGR3'!$G773="","",'Formulario PPGR1'!#REF!)</f>
        <v/>
      </c>
      <c r="G773" s="241"/>
      <c r="H773" s="503" t="str">
        <f>IF(Tabla1[[#This Row],[Código_Actividad]]="","",_xlfn.XLOOKUP(Tabla1[[#This Row],[Código_Actividad]],Tabla2[Código],Tabla2[Actividades Programables Presupuestables],"",0))</f>
        <v/>
      </c>
      <c r="I773" s="504" t="str">
        <f>IFERROR(VLOOKUP('Formulario PPGR3'!$G773,'Formulario PPGR2'!$H$9:$V$269,15,FALSE),"")</f>
        <v/>
      </c>
      <c r="J773" s="509"/>
      <c r="K773" s="507" t="str">
        <f>IF(Tabla1[[#This Row],[Insumos]]="","",_xlfn.XLOOKUP(Tabla1[[#This Row],[Insumos]],Tabla10[Insumo],Tabla10[InsumoAbrev],"",0))</f>
        <v/>
      </c>
      <c r="L773" s="508"/>
      <c r="M773" s="505" t="str">
        <f>IF(Tabla1[[#This Row],[Descripción]]="","",_xlfn.XLOOKUP(Tabla1[[#This Row],[Descripción]],Tabla10[Descripción],Tabla10[Unidad de Medida],"",0))</f>
        <v/>
      </c>
      <c r="N773" s="295"/>
      <c r="O773" s="506" t="str">
        <f>IF(Tabla1[[#This Row],[Descripción]]="","",_xlfn.XLOOKUP(Tabla1[[#This Row],[Descripción]],Tabla10[Descripción],Tabla10[Precio Unitario],0))</f>
        <v/>
      </c>
      <c r="P773" s="506" t="str">
        <f>IF(Tabla1[[#This Row],[Cantidad de Insumos]]="","",Tabla1[[#This Row],[Precio Unitario]]*Tabla1[[#This Row],[Cantidad de Insumos]])</f>
        <v/>
      </c>
      <c r="Q773" s="506" t="str">
        <f>IF(Tabla1[[#This Row],[Descripción]]="","",_xlfn.XLOOKUP(Tabla1[[#This Row],[Descripción]],Tabla10[Descripción],Tabla10[CODIGO PRESUPUESTARIO],0))</f>
        <v/>
      </c>
      <c r="R773" s="507"/>
    </row>
    <row r="774" spans="2:18" s="271" customFormat="1" x14ac:dyDescent="0.3">
      <c r="B774" s="190" t="str">
        <f>IF('Formulario PPGR3'!$G774="","",CONCATENATE('Formulario PPGR3'!$C774,".",'Formulario PPGR3'!$D774,".",'Formulario PPGR3'!$E774,".",'Formulario PPGR3'!$F774))</f>
        <v/>
      </c>
      <c r="C774" s="190" t="str">
        <f>IF('Formulario PPGR3'!$G774="","",'Formulario PPGR1'!#REF!)</f>
        <v/>
      </c>
      <c r="D774" s="190" t="str">
        <f>IF('Formulario PPGR3'!$G774="","",'Formulario PPGR1'!#REF!)</f>
        <v/>
      </c>
      <c r="E774" s="190" t="str">
        <f>IF('Formulario PPGR3'!$G774="","",'Formulario PPGR1'!#REF!)</f>
        <v/>
      </c>
      <c r="F774" s="190" t="str">
        <f>IF('Formulario PPGR3'!$G774="","",'Formulario PPGR1'!#REF!)</f>
        <v/>
      </c>
      <c r="G774" s="241"/>
      <c r="H774" s="503" t="str">
        <f>IF(Tabla1[[#This Row],[Código_Actividad]]="","",_xlfn.XLOOKUP(Tabla1[[#This Row],[Código_Actividad]],Tabla2[Código],Tabla2[Actividades Programables Presupuestables],"",0))</f>
        <v/>
      </c>
      <c r="I774" s="504" t="str">
        <f>IFERROR(VLOOKUP('Formulario PPGR3'!$G774,'Formulario PPGR2'!$H$9:$V$269,15,FALSE),"")</f>
        <v/>
      </c>
      <c r="J774" s="509"/>
      <c r="K774" s="507" t="str">
        <f>IF(Tabla1[[#This Row],[Insumos]]="","",_xlfn.XLOOKUP(Tabla1[[#This Row],[Insumos]],Tabla10[Insumo],Tabla10[InsumoAbrev],"",0))</f>
        <v/>
      </c>
      <c r="L774" s="508"/>
      <c r="M774" s="505" t="str">
        <f>IF(Tabla1[[#This Row],[Descripción]]="","",_xlfn.XLOOKUP(Tabla1[[#This Row],[Descripción]],Tabla10[Descripción],Tabla10[Unidad de Medida],"",0))</f>
        <v/>
      </c>
      <c r="N774" s="295"/>
      <c r="O774" s="506" t="str">
        <f>IF(Tabla1[[#This Row],[Descripción]]="","",_xlfn.XLOOKUP(Tabla1[[#This Row],[Descripción]],Tabla10[Descripción],Tabla10[Precio Unitario],0))</f>
        <v/>
      </c>
      <c r="P774" s="506" t="str">
        <f>IF(Tabla1[[#This Row],[Cantidad de Insumos]]="","",Tabla1[[#This Row],[Precio Unitario]]*Tabla1[[#This Row],[Cantidad de Insumos]])</f>
        <v/>
      </c>
      <c r="Q774" s="506" t="str">
        <f>IF(Tabla1[[#This Row],[Descripción]]="","",_xlfn.XLOOKUP(Tabla1[[#This Row],[Descripción]],Tabla10[Descripción],Tabla10[CODIGO PRESUPUESTARIO],0))</f>
        <v/>
      </c>
      <c r="R774" s="507"/>
    </row>
    <row r="775" spans="2:18" s="271" customFormat="1" x14ac:dyDescent="0.3">
      <c r="B775" s="190" t="str">
        <f>IF('Formulario PPGR3'!$G775="","",CONCATENATE('Formulario PPGR3'!$C775,".",'Formulario PPGR3'!$D775,".",'Formulario PPGR3'!$E775,".",'Formulario PPGR3'!$F775))</f>
        <v/>
      </c>
      <c r="C775" s="190" t="str">
        <f>IF('Formulario PPGR3'!$G775="","",'Formulario PPGR1'!#REF!)</f>
        <v/>
      </c>
      <c r="D775" s="190" t="str">
        <f>IF('Formulario PPGR3'!$G775="","",'Formulario PPGR1'!#REF!)</f>
        <v/>
      </c>
      <c r="E775" s="190" t="str">
        <f>IF('Formulario PPGR3'!$G775="","",'Formulario PPGR1'!#REF!)</f>
        <v/>
      </c>
      <c r="F775" s="190" t="str">
        <f>IF('Formulario PPGR3'!$G775="","",'Formulario PPGR1'!#REF!)</f>
        <v/>
      </c>
      <c r="G775" s="241"/>
      <c r="H775" s="503" t="str">
        <f>IF(Tabla1[[#This Row],[Código_Actividad]]="","",_xlfn.XLOOKUP(Tabla1[[#This Row],[Código_Actividad]],Tabla2[Código],Tabla2[Actividades Programables Presupuestables],"",0))</f>
        <v/>
      </c>
      <c r="I775" s="504" t="str">
        <f>IFERROR(VLOOKUP('Formulario PPGR3'!$G775,'Formulario PPGR2'!$H$9:$V$269,15,FALSE),"")</f>
        <v/>
      </c>
      <c r="J775" s="509"/>
      <c r="K775" s="507" t="str">
        <f>IF(Tabla1[[#This Row],[Insumos]]="","",_xlfn.XLOOKUP(Tabla1[[#This Row],[Insumos]],Tabla10[Insumo],Tabla10[InsumoAbrev],"",0))</f>
        <v/>
      </c>
      <c r="L775" s="508"/>
      <c r="M775" s="505" t="str">
        <f>IF(Tabla1[[#This Row],[Descripción]]="","",_xlfn.XLOOKUP(Tabla1[[#This Row],[Descripción]],Tabla10[Descripción],Tabla10[Unidad de Medida],"",0))</f>
        <v/>
      </c>
      <c r="N775" s="295"/>
      <c r="O775" s="506" t="str">
        <f>IF(Tabla1[[#This Row],[Descripción]]="","",_xlfn.XLOOKUP(Tabla1[[#This Row],[Descripción]],Tabla10[Descripción],Tabla10[Precio Unitario],0))</f>
        <v/>
      </c>
      <c r="P775" s="506" t="str">
        <f>IF(Tabla1[[#This Row],[Cantidad de Insumos]]="","",Tabla1[[#This Row],[Precio Unitario]]*Tabla1[[#This Row],[Cantidad de Insumos]])</f>
        <v/>
      </c>
      <c r="Q775" s="506" t="str">
        <f>IF(Tabla1[[#This Row],[Descripción]]="","",_xlfn.XLOOKUP(Tabla1[[#This Row],[Descripción]],Tabla10[Descripción],Tabla10[CODIGO PRESUPUESTARIO],0))</f>
        <v/>
      </c>
      <c r="R775" s="507"/>
    </row>
    <row r="776" spans="2:18" s="271" customFormat="1" x14ac:dyDescent="0.3">
      <c r="B776" s="190" t="str">
        <f>IF('Formulario PPGR3'!$G776="","",CONCATENATE('Formulario PPGR3'!$C776,".",'Formulario PPGR3'!$D776,".",'Formulario PPGR3'!$E776,".",'Formulario PPGR3'!$F776))</f>
        <v/>
      </c>
      <c r="C776" s="190" t="str">
        <f>IF('Formulario PPGR3'!$G776="","",'Formulario PPGR1'!#REF!)</f>
        <v/>
      </c>
      <c r="D776" s="190" t="str">
        <f>IF('Formulario PPGR3'!$G776="","",'Formulario PPGR1'!#REF!)</f>
        <v/>
      </c>
      <c r="E776" s="190" t="str">
        <f>IF('Formulario PPGR3'!$G776="","",'Formulario PPGR1'!#REF!)</f>
        <v/>
      </c>
      <c r="F776" s="190" t="str">
        <f>IF('Formulario PPGR3'!$G776="","",'Formulario PPGR1'!#REF!)</f>
        <v/>
      </c>
      <c r="G776" s="241"/>
      <c r="H776" s="503" t="str">
        <f>IF(Tabla1[[#This Row],[Código_Actividad]]="","",_xlfn.XLOOKUP(Tabla1[[#This Row],[Código_Actividad]],Tabla2[Código],Tabla2[Actividades Programables Presupuestables],"",0))</f>
        <v/>
      </c>
      <c r="I776" s="504" t="str">
        <f>IFERROR(VLOOKUP('Formulario PPGR3'!$G776,'Formulario PPGR2'!$H$9:$V$269,15,FALSE),"")</f>
        <v/>
      </c>
      <c r="J776" s="509"/>
      <c r="K776" s="507" t="str">
        <f>IF(Tabla1[[#This Row],[Insumos]]="","",_xlfn.XLOOKUP(Tabla1[[#This Row],[Insumos]],Tabla10[Insumo],Tabla10[InsumoAbrev],"",0))</f>
        <v/>
      </c>
      <c r="L776" s="508"/>
      <c r="M776" s="505" t="str">
        <f>IF(Tabla1[[#This Row],[Descripción]]="","",_xlfn.XLOOKUP(Tabla1[[#This Row],[Descripción]],Tabla10[Descripción],Tabla10[Unidad de Medida],"",0))</f>
        <v/>
      </c>
      <c r="N776" s="295"/>
      <c r="O776" s="506" t="str">
        <f>IF(Tabla1[[#This Row],[Descripción]]="","",_xlfn.XLOOKUP(Tabla1[[#This Row],[Descripción]],Tabla10[Descripción],Tabla10[Precio Unitario],0))</f>
        <v/>
      </c>
      <c r="P776" s="506" t="str">
        <f>IF(Tabla1[[#This Row],[Cantidad de Insumos]]="","",Tabla1[[#This Row],[Precio Unitario]]*Tabla1[[#This Row],[Cantidad de Insumos]])</f>
        <v/>
      </c>
      <c r="Q776" s="506" t="str">
        <f>IF(Tabla1[[#This Row],[Descripción]]="","",_xlfn.XLOOKUP(Tabla1[[#This Row],[Descripción]],Tabla10[Descripción],Tabla10[CODIGO PRESUPUESTARIO],0))</f>
        <v/>
      </c>
      <c r="R776" s="507"/>
    </row>
    <row r="777" spans="2:18" s="271" customFormat="1" x14ac:dyDescent="0.3">
      <c r="B777" s="190" t="str">
        <f>IF('Formulario PPGR3'!$G777="","",CONCATENATE('Formulario PPGR3'!$C777,".",'Formulario PPGR3'!$D777,".",'Formulario PPGR3'!$E777,".",'Formulario PPGR3'!$F777))</f>
        <v/>
      </c>
      <c r="C777" s="190" t="str">
        <f>IF('Formulario PPGR3'!$G777="","",'Formulario PPGR1'!#REF!)</f>
        <v/>
      </c>
      <c r="D777" s="190" t="str">
        <f>IF('Formulario PPGR3'!$G777="","",'Formulario PPGR1'!#REF!)</f>
        <v/>
      </c>
      <c r="E777" s="190" t="str">
        <f>IF('Formulario PPGR3'!$G777="","",'Formulario PPGR1'!#REF!)</f>
        <v/>
      </c>
      <c r="F777" s="190" t="str">
        <f>IF('Formulario PPGR3'!$G777="","",'Formulario PPGR1'!#REF!)</f>
        <v/>
      </c>
      <c r="G777" s="241"/>
      <c r="H777" s="503" t="str">
        <f>IF(Tabla1[[#This Row],[Código_Actividad]]="","",_xlfn.XLOOKUP(Tabla1[[#This Row],[Código_Actividad]],Tabla2[Código],Tabla2[Actividades Programables Presupuestables],"",0))</f>
        <v/>
      </c>
      <c r="I777" s="504" t="str">
        <f>IFERROR(VLOOKUP('Formulario PPGR3'!$G777,'Formulario PPGR2'!$H$9:$V$269,15,FALSE),"")</f>
        <v/>
      </c>
      <c r="J777" s="509"/>
      <c r="K777" s="507" t="str">
        <f>IF(Tabla1[[#This Row],[Insumos]]="","",_xlfn.XLOOKUP(Tabla1[[#This Row],[Insumos]],Tabla10[Insumo],Tabla10[InsumoAbrev],"",0))</f>
        <v/>
      </c>
      <c r="L777" s="508"/>
      <c r="M777" s="505" t="str">
        <f>IF(Tabla1[[#This Row],[Descripción]]="","",_xlfn.XLOOKUP(Tabla1[[#This Row],[Descripción]],Tabla10[Descripción],Tabla10[Unidad de Medida],"",0))</f>
        <v/>
      </c>
      <c r="N777" s="295"/>
      <c r="O777" s="506" t="str">
        <f>IF(Tabla1[[#This Row],[Descripción]]="","",_xlfn.XLOOKUP(Tabla1[[#This Row],[Descripción]],Tabla10[Descripción],Tabla10[Precio Unitario],0))</f>
        <v/>
      </c>
      <c r="P777" s="506" t="str">
        <f>IF(Tabla1[[#This Row],[Cantidad de Insumos]]="","",Tabla1[[#This Row],[Precio Unitario]]*Tabla1[[#This Row],[Cantidad de Insumos]])</f>
        <v/>
      </c>
      <c r="Q777" s="506" t="str">
        <f>IF(Tabla1[[#This Row],[Descripción]]="","",_xlfn.XLOOKUP(Tabla1[[#This Row],[Descripción]],Tabla10[Descripción],Tabla10[CODIGO PRESUPUESTARIO],0))</f>
        <v/>
      </c>
      <c r="R777" s="507"/>
    </row>
    <row r="778" spans="2:18" s="271" customFormat="1" x14ac:dyDescent="0.3">
      <c r="B778" s="190" t="str">
        <f>IF('Formulario PPGR3'!$G778="","",CONCATENATE('Formulario PPGR3'!$C778,".",'Formulario PPGR3'!$D778,".",'Formulario PPGR3'!$E778,".",'Formulario PPGR3'!$F778))</f>
        <v/>
      </c>
      <c r="C778" s="190" t="str">
        <f>IF('Formulario PPGR3'!$G778="","",'Formulario PPGR1'!#REF!)</f>
        <v/>
      </c>
      <c r="D778" s="190" t="str">
        <f>IF('Formulario PPGR3'!$G778="","",'Formulario PPGR1'!#REF!)</f>
        <v/>
      </c>
      <c r="E778" s="190" t="str">
        <f>IF('Formulario PPGR3'!$G778="","",'Formulario PPGR1'!#REF!)</f>
        <v/>
      </c>
      <c r="F778" s="190" t="str">
        <f>IF('Formulario PPGR3'!$G778="","",'Formulario PPGR1'!#REF!)</f>
        <v/>
      </c>
      <c r="G778" s="241"/>
      <c r="H778" s="503" t="str">
        <f>IF(Tabla1[[#This Row],[Código_Actividad]]="","",_xlfn.XLOOKUP(Tabla1[[#This Row],[Código_Actividad]],Tabla2[Código],Tabla2[Actividades Programables Presupuestables],"",0))</f>
        <v/>
      </c>
      <c r="I778" s="504" t="str">
        <f>IFERROR(VLOOKUP('Formulario PPGR3'!$G778,'Formulario PPGR2'!$H$9:$V$269,15,FALSE),"")</f>
        <v/>
      </c>
      <c r="J778" s="509"/>
      <c r="K778" s="507" t="str">
        <f>IF(Tabla1[[#This Row],[Insumos]]="","",_xlfn.XLOOKUP(Tabla1[[#This Row],[Insumos]],Tabla10[Insumo],Tabla10[InsumoAbrev],"",0))</f>
        <v/>
      </c>
      <c r="L778" s="508"/>
      <c r="M778" s="505" t="str">
        <f>IF(Tabla1[[#This Row],[Descripción]]="","",_xlfn.XLOOKUP(Tabla1[[#This Row],[Descripción]],Tabla10[Descripción],Tabla10[Unidad de Medida],"",0))</f>
        <v/>
      </c>
      <c r="N778" s="295"/>
      <c r="O778" s="506" t="str">
        <f>IF(Tabla1[[#This Row],[Descripción]]="","",_xlfn.XLOOKUP(Tabla1[[#This Row],[Descripción]],Tabla10[Descripción],Tabla10[Precio Unitario],0))</f>
        <v/>
      </c>
      <c r="P778" s="506" t="str">
        <f>IF(Tabla1[[#This Row],[Cantidad de Insumos]]="","",Tabla1[[#This Row],[Precio Unitario]]*Tabla1[[#This Row],[Cantidad de Insumos]])</f>
        <v/>
      </c>
      <c r="Q778" s="506" t="str">
        <f>IF(Tabla1[[#This Row],[Descripción]]="","",_xlfn.XLOOKUP(Tabla1[[#This Row],[Descripción]],Tabla10[Descripción],Tabla10[CODIGO PRESUPUESTARIO],0))</f>
        <v/>
      </c>
      <c r="R778" s="507"/>
    </row>
    <row r="779" spans="2:18" s="271" customFormat="1" x14ac:dyDescent="0.3">
      <c r="B779" s="190" t="str">
        <f>IF('Formulario PPGR3'!$G779="","",CONCATENATE('Formulario PPGR3'!$C779,".",'Formulario PPGR3'!$D779,".",'Formulario PPGR3'!$E779,".",'Formulario PPGR3'!$F779))</f>
        <v/>
      </c>
      <c r="C779" s="190" t="str">
        <f>IF('Formulario PPGR3'!$G779="","",'Formulario PPGR1'!#REF!)</f>
        <v/>
      </c>
      <c r="D779" s="190" t="str">
        <f>IF('Formulario PPGR3'!$G779="","",'Formulario PPGR1'!#REF!)</f>
        <v/>
      </c>
      <c r="E779" s="190" t="str">
        <f>IF('Formulario PPGR3'!$G779="","",'Formulario PPGR1'!#REF!)</f>
        <v/>
      </c>
      <c r="F779" s="190" t="str">
        <f>IF('Formulario PPGR3'!$G779="","",'Formulario PPGR1'!#REF!)</f>
        <v/>
      </c>
      <c r="G779" s="241"/>
      <c r="H779" s="503" t="str">
        <f>IF(Tabla1[[#This Row],[Código_Actividad]]="","",_xlfn.XLOOKUP(Tabla1[[#This Row],[Código_Actividad]],Tabla2[Código],Tabla2[Actividades Programables Presupuestables],"",0))</f>
        <v/>
      </c>
      <c r="I779" s="504" t="str">
        <f>IFERROR(VLOOKUP('Formulario PPGR3'!$G779,'Formulario PPGR2'!$H$9:$V$269,15,FALSE),"")</f>
        <v/>
      </c>
      <c r="J779" s="509"/>
      <c r="K779" s="507" t="str">
        <f>IF(Tabla1[[#This Row],[Insumos]]="","",_xlfn.XLOOKUP(Tabla1[[#This Row],[Insumos]],Tabla10[Insumo],Tabla10[InsumoAbrev],"",0))</f>
        <v/>
      </c>
      <c r="L779" s="508"/>
      <c r="M779" s="505" t="str">
        <f>IF(Tabla1[[#This Row],[Descripción]]="","",_xlfn.XLOOKUP(Tabla1[[#This Row],[Descripción]],Tabla10[Descripción],Tabla10[Unidad de Medida],"",0))</f>
        <v/>
      </c>
      <c r="N779" s="295"/>
      <c r="O779" s="506" t="str">
        <f>IF(Tabla1[[#This Row],[Descripción]]="","",_xlfn.XLOOKUP(Tabla1[[#This Row],[Descripción]],Tabla10[Descripción],Tabla10[Precio Unitario],0))</f>
        <v/>
      </c>
      <c r="P779" s="506" t="str">
        <f>IF(Tabla1[[#This Row],[Cantidad de Insumos]]="","",Tabla1[[#This Row],[Precio Unitario]]*Tabla1[[#This Row],[Cantidad de Insumos]])</f>
        <v/>
      </c>
      <c r="Q779" s="506" t="str">
        <f>IF(Tabla1[[#This Row],[Descripción]]="","",_xlfn.XLOOKUP(Tabla1[[#This Row],[Descripción]],Tabla10[Descripción],Tabla10[CODIGO PRESUPUESTARIO],0))</f>
        <v/>
      </c>
      <c r="R779" s="507"/>
    </row>
    <row r="780" spans="2:18" s="271" customFormat="1" x14ac:dyDescent="0.3">
      <c r="B780" s="190" t="str">
        <f>IF('Formulario PPGR3'!$G780="","",CONCATENATE('Formulario PPGR3'!$C780,".",'Formulario PPGR3'!$D780,".",'Formulario PPGR3'!$E780,".",'Formulario PPGR3'!$F780))</f>
        <v/>
      </c>
      <c r="C780" s="190" t="str">
        <f>IF('Formulario PPGR3'!$G780="","",'Formulario PPGR1'!#REF!)</f>
        <v/>
      </c>
      <c r="D780" s="190" t="str">
        <f>IF('Formulario PPGR3'!$G780="","",'Formulario PPGR1'!#REF!)</f>
        <v/>
      </c>
      <c r="E780" s="190" t="str">
        <f>IF('Formulario PPGR3'!$G780="","",'Formulario PPGR1'!#REF!)</f>
        <v/>
      </c>
      <c r="F780" s="190" t="str">
        <f>IF('Formulario PPGR3'!$G780="","",'Formulario PPGR1'!#REF!)</f>
        <v/>
      </c>
      <c r="G780" s="241"/>
      <c r="H780" s="503" t="str">
        <f>IF(Tabla1[[#This Row],[Código_Actividad]]="","",_xlfn.XLOOKUP(Tabla1[[#This Row],[Código_Actividad]],Tabla2[Código],Tabla2[Actividades Programables Presupuestables],"",0))</f>
        <v/>
      </c>
      <c r="I780" s="504" t="str">
        <f>IFERROR(VLOOKUP('Formulario PPGR3'!$G780,'Formulario PPGR2'!$H$9:$V$269,15,FALSE),"")</f>
        <v/>
      </c>
      <c r="J780" s="509"/>
      <c r="K780" s="507" t="str">
        <f>IF(Tabla1[[#This Row],[Insumos]]="","",_xlfn.XLOOKUP(Tabla1[[#This Row],[Insumos]],Tabla10[Insumo],Tabla10[InsumoAbrev],"",0))</f>
        <v/>
      </c>
      <c r="L780" s="508"/>
      <c r="M780" s="505" t="str">
        <f>IF(Tabla1[[#This Row],[Descripción]]="","",_xlfn.XLOOKUP(Tabla1[[#This Row],[Descripción]],Tabla10[Descripción],Tabla10[Unidad de Medida],"",0))</f>
        <v/>
      </c>
      <c r="N780" s="295"/>
      <c r="O780" s="506" t="str">
        <f>IF(Tabla1[[#This Row],[Descripción]]="","",_xlfn.XLOOKUP(Tabla1[[#This Row],[Descripción]],Tabla10[Descripción],Tabla10[Precio Unitario],0))</f>
        <v/>
      </c>
      <c r="P780" s="506" t="str">
        <f>IF(Tabla1[[#This Row],[Cantidad de Insumos]]="","",Tabla1[[#This Row],[Precio Unitario]]*Tabla1[[#This Row],[Cantidad de Insumos]])</f>
        <v/>
      </c>
      <c r="Q780" s="506" t="str">
        <f>IF(Tabla1[[#This Row],[Descripción]]="","",_xlfn.XLOOKUP(Tabla1[[#This Row],[Descripción]],Tabla10[Descripción],Tabla10[CODIGO PRESUPUESTARIO],0))</f>
        <v/>
      </c>
      <c r="R780" s="507"/>
    </row>
    <row r="781" spans="2:18" s="271" customFormat="1" x14ac:dyDescent="0.3">
      <c r="B781" s="190" t="str">
        <f>IF('Formulario PPGR3'!$G781="","",CONCATENATE('Formulario PPGR3'!$C781,".",'Formulario PPGR3'!$D781,".",'Formulario PPGR3'!$E781,".",'Formulario PPGR3'!$F781))</f>
        <v/>
      </c>
      <c r="C781" s="190" t="str">
        <f>IF('Formulario PPGR3'!$G781="","",'Formulario PPGR1'!#REF!)</f>
        <v/>
      </c>
      <c r="D781" s="190" t="str">
        <f>IF('Formulario PPGR3'!$G781="","",'Formulario PPGR1'!#REF!)</f>
        <v/>
      </c>
      <c r="E781" s="190" t="str">
        <f>IF('Formulario PPGR3'!$G781="","",'Formulario PPGR1'!#REF!)</f>
        <v/>
      </c>
      <c r="F781" s="190" t="str">
        <f>IF('Formulario PPGR3'!$G781="","",'Formulario PPGR1'!#REF!)</f>
        <v/>
      </c>
      <c r="G781" s="241"/>
      <c r="H781" s="503" t="str">
        <f>IF(Tabla1[[#This Row],[Código_Actividad]]="","",_xlfn.XLOOKUP(Tabla1[[#This Row],[Código_Actividad]],Tabla2[Código],Tabla2[Actividades Programables Presupuestables],"",0))</f>
        <v/>
      </c>
      <c r="I781" s="504" t="str">
        <f>IFERROR(VLOOKUP('Formulario PPGR3'!$G781,'Formulario PPGR2'!$H$9:$V$269,15,FALSE),"")</f>
        <v/>
      </c>
      <c r="J781" s="509"/>
      <c r="K781" s="507" t="str">
        <f>IF(Tabla1[[#This Row],[Insumos]]="","",_xlfn.XLOOKUP(Tabla1[[#This Row],[Insumos]],Tabla10[Insumo],Tabla10[InsumoAbrev],"",0))</f>
        <v/>
      </c>
      <c r="L781" s="508"/>
      <c r="M781" s="505" t="str">
        <f>IF(Tabla1[[#This Row],[Descripción]]="","",_xlfn.XLOOKUP(Tabla1[[#This Row],[Descripción]],Tabla10[Descripción],Tabla10[Unidad de Medida],"",0))</f>
        <v/>
      </c>
      <c r="N781" s="295"/>
      <c r="O781" s="506" t="str">
        <f>IF(Tabla1[[#This Row],[Descripción]]="","",_xlfn.XLOOKUP(Tabla1[[#This Row],[Descripción]],Tabla10[Descripción],Tabla10[Precio Unitario],0))</f>
        <v/>
      </c>
      <c r="P781" s="506" t="str">
        <f>IF(Tabla1[[#This Row],[Cantidad de Insumos]]="","",Tabla1[[#This Row],[Precio Unitario]]*Tabla1[[#This Row],[Cantidad de Insumos]])</f>
        <v/>
      </c>
      <c r="Q781" s="506" t="str">
        <f>IF(Tabla1[[#This Row],[Descripción]]="","",_xlfn.XLOOKUP(Tabla1[[#This Row],[Descripción]],Tabla10[Descripción],Tabla10[CODIGO PRESUPUESTARIO],0))</f>
        <v/>
      </c>
      <c r="R781" s="507"/>
    </row>
    <row r="782" spans="2:18" s="271" customFormat="1" x14ac:dyDescent="0.3">
      <c r="B782" s="190" t="str">
        <f>IF('Formulario PPGR3'!$G782="","",CONCATENATE('Formulario PPGR3'!$C782,".",'Formulario PPGR3'!$D782,".",'Formulario PPGR3'!$E782,".",'Formulario PPGR3'!$F782))</f>
        <v/>
      </c>
      <c r="C782" s="190" t="str">
        <f>IF('Formulario PPGR3'!$G782="","",'Formulario PPGR1'!#REF!)</f>
        <v/>
      </c>
      <c r="D782" s="190" t="str">
        <f>IF('Formulario PPGR3'!$G782="","",'Formulario PPGR1'!#REF!)</f>
        <v/>
      </c>
      <c r="E782" s="190" t="str">
        <f>IF('Formulario PPGR3'!$G782="","",'Formulario PPGR1'!#REF!)</f>
        <v/>
      </c>
      <c r="F782" s="190" t="str">
        <f>IF('Formulario PPGR3'!$G782="","",'Formulario PPGR1'!#REF!)</f>
        <v/>
      </c>
      <c r="G782" s="241"/>
      <c r="H782" s="503" t="str">
        <f>IF(Tabla1[[#This Row],[Código_Actividad]]="","",_xlfn.XLOOKUP(Tabla1[[#This Row],[Código_Actividad]],Tabla2[Código],Tabla2[Actividades Programables Presupuestables],"",0))</f>
        <v/>
      </c>
      <c r="I782" s="504" t="str">
        <f>IFERROR(VLOOKUP('Formulario PPGR3'!$G782,'Formulario PPGR2'!$H$9:$V$269,15,FALSE),"")</f>
        <v/>
      </c>
      <c r="J782" s="509"/>
      <c r="K782" s="507" t="str">
        <f>IF(Tabla1[[#This Row],[Insumos]]="","",_xlfn.XLOOKUP(Tabla1[[#This Row],[Insumos]],Tabla10[Insumo],Tabla10[InsumoAbrev],"",0))</f>
        <v/>
      </c>
      <c r="L782" s="508"/>
      <c r="M782" s="505" t="str">
        <f>IF(Tabla1[[#This Row],[Descripción]]="","",_xlfn.XLOOKUP(Tabla1[[#This Row],[Descripción]],Tabla10[Descripción],Tabla10[Unidad de Medida],"",0))</f>
        <v/>
      </c>
      <c r="N782" s="295"/>
      <c r="O782" s="506" t="str">
        <f>IF(Tabla1[[#This Row],[Descripción]]="","",_xlfn.XLOOKUP(Tabla1[[#This Row],[Descripción]],Tabla10[Descripción],Tabla10[Precio Unitario],0))</f>
        <v/>
      </c>
      <c r="P782" s="506" t="str">
        <f>IF(Tabla1[[#This Row],[Cantidad de Insumos]]="","",Tabla1[[#This Row],[Precio Unitario]]*Tabla1[[#This Row],[Cantidad de Insumos]])</f>
        <v/>
      </c>
      <c r="Q782" s="506" t="str">
        <f>IF(Tabla1[[#This Row],[Descripción]]="","",_xlfn.XLOOKUP(Tabla1[[#This Row],[Descripción]],Tabla10[Descripción],Tabla10[CODIGO PRESUPUESTARIO],0))</f>
        <v/>
      </c>
      <c r="R782" s="507"/>
    </row>
    <row r="783" spans="2:18" s="271" customFormat="1" x14ac:dyDescent="0.3">
      <c r="B783" s="190" t="str">
        <f>IF('Formulario PPGR3'!$G783="","",CONCATENATE('Formulario PPGR3'!$C783,".",'Formulario PPGR3'!$D783,".",'Formulario PPGR3'!$E783,".",'Formulario PPGR3'!$F783))</f>
        <v/>
      </c>
      <c r="C783" s="190" t="str">
        <f>IF('Formulario PPGR3'!$G783="","",'Formulario PPGR1'!#REF!)</f>
        <v/>
      </c>
      <c r="D783" s="190" t="str">
        <f>IF('Formulario PPGR3'!$G783="","",'Formulario PPGR1'!#REF!)</f>
        <v/>
      </c>
      <c r="E783" s="190" t="str">
        <f>IF('Formulario PPGR3'!$G783="","",'Formulario PPGR1'!#REF!)</f>
        <v/>
      </c>
      <c r="F783" s="190" t="str">
        <f>IF('Formulario PPGR3'!$G783="","",'Formulario PPGR1'!#REF!)</f>
        <v/>
      </c>
      <c r="G783" s="241"/>
      <c r="H783" s="503" t="str">
        <f>IF(Tabla1[[#This Row],[Código_Actividad]]="","",_xlfn.XLOOKUP(Tabla1[[#This Row],[Código_Actividad]],Tabla2[Código],Tabla2[Actividades Programables Presupuestables],"",0))</f>
        <v/>
      </c>
      <c r="I783" s="504" t="str">
        <f>IFERROR(VLOOKUP('Formulario PPGR3'!$G783,'Formulario PPGR2'!$H$9:$V$269,15,FALSE),"")</f>
        <v/>
      </c>
      <c r="J783" s="509"/>
      <c r="K783" s="507" t="str">
        <f>IF(Tabla1[[#This Row],[Insumos]]="","",_xlfn.XLOOKUP(Tabla1[[#This Row],[Insumos]],Tabla10[Insumo],Tabla10[InsumoAbrev],"",0))</f>
        <v/>
      </c>
      <c r="L783" s="508"/>
      <c r="M783" s="505" t="str">
        <f>IF(Tabla1[[#This Row],[Descripción]]="","",_xlfn.XLOOKUP(Tabla1[[#This Row],[Descripción]],Tabla10[Descripción],Tabla10[Unidad de Medida],"",0))</f>
        <v/>
      </c>
      <c r="N783" s="295"/>
      <c r="O783" s="506" t="str">
        <f>IF(Tabla1[[#This Row],[Descripción]]="","",_xlfn.XLOOKUP(Tabla1[[#This Row],[Descripción]],Tabla10[Descripción],Tabla10[Precio Unitario],0))</f>
        <v/>
      </c>
      <c r="P783" s="506" t="str">
        <f>IF(Tabla1[[#This Row],[Cantidad de Insumos]]="","",Tabla1[[#This Row],[Precio Unitario]]*Tabla1[[#This Row],[Cantidad de Insumos]])</f>
        <v/>
      </c>
      <c r="Q783" s="506" t="str">
        <f>IF(Tabla1[[#This Row],[Descripción]]="","",_xlfn.XLOOKUP(Tabla1[[#This Row],[Descripción]],Tabla10[Descripción],Tabla10[CODIGO PRESUPUESTARIO],0))</f>
        <v/>
      </c>
      <c r="R783" s="507"/>
    </row>
    <row r="784" spans="2:18" s="271" customFormat="1" x14ac:dyDescent="0.3">
      <c r="B784" s="190" t="str">
        <f>IF('Formulario PPGR3'!$G784="","",CONCATENATE('Formulario PPGR3'!$C784,".",'Formulario PPGR3'!$D784,".",'Formulario PPGR3'!$E784,".",'Formulario PPGR3'!$F784))</f>
        <v/>
      </c>
      <c r="C784" s="190" t="str">
        <f>IF('Formulario PPGR3'!$G784="","",'Formulario PPGR1'!#REF!)</f>
        <v/>
      </c>
      <c r="D784" s="190" t="str">
        <f>IF('Formulario PPGR3'!$G784="","",'Formulario PPGR1'!#REF!)</f>
        <v/>
      </c>
      <c r="E784" s="190" t="str">
        <f>IF('Formulario PPGR3'!$G784="","",'Formulario PPGR1'!#REF!)</f>
        <v/>
      </c>
      <c r="F784" s="190" t="str">
        <f>IF('Formulario PPGR3'!$G784="","",'Formulario PPGR1'!#REF!)</f>
        <v/>
      </c>
      <c r="G784" s="241"/>
      <c r="H784" s="503" t="str">
        <f>IF(Tabla1[[#This Row],[Código_Actividad]]="","",_xlfn.XLOOKUP(Tabla1[[#This Row],[Código_Actividad]],Tabla2[Código],Tabla2[Actividades Programables Presupuestables],"",0))</f>
        <v/>
      </c>
      <c r="I784" s="504" t="str">
        <f>IFERROR(VLOOKUP('Formulario PPGR3'!$G784,'Formulario PPGR2'!$H$9:$V$269,15,FALSE),"")</f>
        <v/>
      </c>
      <c r="J784" s="509"/>
      <c r="K784" s="507" t="str">
        <f>IF(Tabla1[[#This Row],[Insumos]]="","",_xlfn.XLOOKUP(Tabla1[[#This Row],[Insumos]],Tabla10[Insumo],Tabla10[InsumoAbrev],"",0))</f>
        <v/>
      </c>
      <c r="L784" s="508"/>
      <c r="M784" s="505" t="str">
        <f>IF(Tabla1[[#This Row],[Descripción]]="","",_xlfn.XLOOKUP(Tabla1[[#This Row],[Descripción]],Tabla10[Descripción],Tabla10[Unidad de Medida],"",0))</f>
        <v/>
      </c>
      <c r="N784" s="295"/>
      <c r="O784" s="506" t="str">
        <f>IF(Tabla1[[#This Row],[Descripción]]="","",_xlfn.XLOOKUP(Tabla1[[#This Row],[Descripción]],Tabla10[Descripción],Tabla10[Precio Unitario],0))</f>
        <v/>
      </c>
      <c r="P784" s="506" t="str">
        <f>IF(Tabla1[[#This Row],[Cantidad de Insumos]]="","",Tabla1[[#This Row],[Precio Unitario]]*Tabla1[[#This Row],[Cantidad de Insumos]])</f>
        <v/>
      </c>
      <c r="Q784" s="506" t="str">
        <f>IF(Tabla1[[#This Row],[Descripción]]="","",_xlfn.XLOOKUP(Tabla1[[#This Row],[Descripción]],Tabla10[Descripción],Tabla10[CODIGO PRESUPUESTARIO],0))</f>
        <v/>
      </c>
      <c r="R784" s="507"/>
    </row>
    <row r="785" spans="2:18" s="271" customFormat="1" x14ac:dyDescent="0.3">
      <c r="B785" s="190" t="str">
        <f>IF('Formulario PPGR3'!$G785="","",CONCATENATE('Formulario PPGR3'!$C785,".",'Formulario PPGR3'!$D785,".",'Formulario PPGR3'!$E785,".",'Formulario PPGR3'!$F785))</f>
        <v/>
      </c>
      <c r="C785" s="190" t="str">
        <f>IF('Formulario PPGR3'!$G785="","",'Formulario PPGR1'!#REF!)</f>
        <v/>
      </c>
      <c r="D785" s="190" t="str">
        <f>IF('Formulario PPGR3'!$G785="","",'Formulario PPGR1'!#REF!)</f>
        <v/>
      </c>
      <c r="E785" s="190" t="str">
        <f>IF('Formulario PPGR3'!$G785="","",'Formulario PPGR1'!#REF!)</f>
        <v/>
      </c>
      <c r="F785" s="190" t="str">
        <f>IF('Formulario PPGR3'!$G785="","",'Formulario PPGR1'!#REF!)</f>
        <v/>
      </c>
      <c r="G785" s="241"/>
      <c r="H785" s="503" t="str">
        <f>IF(Tabla1[[#This Row],[Código_Actividad]]="","",_xlfn.XLOOKUP(Tabla1[[#This Row],[Código_Actividad]],Tabla2[Código],Tabla2[Actividades Programables Presupuestables],"",0))</f>
        <v/>
      </c>
      <c r="I785" s="504" t="str">
        <f>IFERROR(VLOOKUP('Formulario PPGR3'!$G785,'Formulario PPGR2'!$H$9:$V$269,15,FALSE),"")</f>
        <v/>
      </c>
      <c r="J785" s="509"/>
      <c r="K785" s="507" t="str">
        <f>IF(Tabla1[[#This Row],[Insumos]]="","",_xlfn.XLOOKUP(Tabla1[[#This Row],[Insumos]],Tabla10[Insumo],Tabla10[InsumoAbrev],"",0))</f>
        <v/>
      </c>
      <c r="L785" s="508"/>
      <c r="M785" s="505" t="str">
        <f>IF(Tabla1[[#This Row],[Descripción]]="","",_xlfn.XLOOKUP(Tabla1[[#This Row],[Descripción]],Tabla10[Descripción],Tabla10[Unidad de Medida],"",0))</f>
        <v/>
      </c>
      <c r="N785" s="295"/>
      <c r="O785" s="506" t="str">
        <f>IF(Tabla1[[#This Row],[Descripción]]="","",_xlfn.XLOOKUP(Tabla1[[#This Row],[Descripción]],Tabla10[Descripción],Tabla10[Precio Unitario],0))</f>
        <v/>
      </c>
      <c r="P785" s="506" t="str">
        <f>IF(Tabla1[[#This Row],[Cantidad de Insumos]]="","",Tabla1[[#This Row],[Precio Unitario]]*Tabla1[[#This Row],[Cantidad de Insumos]])</f>
        <v/>
      </c>
      <c r="Q785" s="506" t="str">
        <f>IF(Tabla1[[#This Row],[Descripción]]="","",_xlfn.XLOOKUP(Tabla1[[#This Row],[Descripción]],Tabla10[Descripción],Tabla10[CODIGO PRESUPUESTARIO],0))</f>
        <v/>
      </c>
      <c r="R785" s="507"/>
    </row>
    <row r="786" spans="2:18" s="271" customFormat="1" x14ac:dyDescent="0.3">
      <c r="B786" s="190" t="str">
        <f>IF('Formulario PPGR3'!$G786="","",CONCATENATE('Formulario PPGR3'!$C786,".",'Formulario PPGR3'!$D786,".",'Formulario PPGR3'!$E786,".",'Formulario PPGR3'!$F786))</f>
        <v/>
      </c>
      <c r="C786" s="190" t="str">
        <f>IF('Formulario PPGR3'!$G786="","",'Formulario PPGR1'!#REF!)</f>
        <v/>
      </c>
      <c r="D786" s="190" t="str">
        <f>IF('Formulario PPGR3'!$G786="","",'Formulario PPGR1'!#REF!)</f>
        <v/>
      </c>
      <c r="E786" s="190" t="str">
        <f>IF('Formulario PPGR3'!$G786="","",'Formulario PPGR1'!#REF!)</f>
        <v/>
      </c>
      <c r="F786" s="190" t="str">
        <f>IF('Formulario PPGR3'!$G786="","",'Formulario PPGR1'!#REF!)</f>
        <v/>
      </c>
      <c r="G786" s="241"/>
      <c r="H786" s="503" t="str">
        <f>IF(Tabla1[[#This Row],[Código_Actividad]]="","",_xlfn.XLOOKUP(Tabla1[[#This Row],[Código_Actividad]],Tabla2[Código],Tabla2[Actividades Programables Presupuestables],"",0))</f>
        <v/>
      </c>
      <c r="I786" s="504" t="str">
        <f>IFERROR(VLOOKUP('Formulario PPGR3'!$G786,'Formulario PPGR2'!$H$9:$V$269,15,FALSE),"")</f>
        <v/>
      </c>
      <c r="J786" s="509"/>
      <c r="K786" s="507" t="str">
        <f>IF(Tabla1[[#This Row],[Insumos]]="","",_xlfn.XLOOKUP(Tabla1[[#This Row],[Insumos]],Tabla10[Insumo],Tabla10[InsumoAbrev],"",0))</f>
        <v/>
      </c>
      <c r="L786" s="508"/>
      <c r="M786" s="505" t="str">
        <f>IF(Tabla1[[#This Row],[Descripción]]="","",_xlfn.XLOOKUP(Tabla1[[#This Row],[Descripción]],Tabla10[Descripción],Tabla10[Unidad de Medida],"",0))</f>
        <v/>
      </c>
      <c r="N786" s="295"/>
      <c r="O786" s="506" t="str">
        <f>IF(Tabla1[[#This Row],[Descripción]]="","",_xlfn.XLOOKUP(Tabla1[[#This Row],[Descripción]],Tabla10[Descripción],Tabla10[Precio Unitario],0))</f>
        <v/>
      </c>
      <c r="P786" s="506" t="str">
        <f>IF(Tabla1[[#This Row],[Cantidad de Insumos]]="","",Tabla1[[#This Row],[Precio Unitario]]*Tabla1[[#This Row],[Cantidad de Insumos]])</f>
        <v/>
      </c>
      <c r="Q786" s="506" t="str">
        <f>IF(Tabla1[[#This Row],[Descripción]]="","",_xlfn.XLOOKUP(Tabla1[[#This Row],[Descripción]],Tabla10[Descripción],Tabla10[CODIGO PRESUPUESTARIO],0))</f>
        <v/>
      </c>
      <c r="R786" s="507"/>
    </row>
    <row r="787" spans="2:18" s="271" customFormat="1" x14ac:dyDescent="0.3">
      <c r="B787" s="190" t="str">
        <f>IF('Formulario PPGR3'!$G787="","",CONCATENATE('Formulario PPGR3'!$C787,".",'Formulario PPGR3'!$D787,".",'Formulario PPGR3'!$E787,".",'Formulario PPGR3'!$F787))</f>
        <v/>
      </c>
      <c r="C787" s="190" t="str">
        <f>IF('Formulario PPGR3'!$G787="","",'Formulario PPGR1'!#REF!)</f>
        <v/>
      </c>
      <c r="D787" s="190" t="str">
        <f>IF('Formulario PPGR3'!$G787="","",'Formulario PPGR1'!#REF!)</f>
        <v/>
      </c>
      <c r="E787" s="190" t="str">
        <f>IF('Formulario PPGR3'!$G787="","",'Formulario PPGR1'!#REF!)</f>
        <v/>
      </c>
      <c r="F787" s="190" t="str">
        <f>IF('Formulario PPGR3'!$G787="","",'Formulario PPGR1'!#REF!)</f>
        <v/>
      </c>
      <c r="G787" s="241"/>
      <c r="H787" s="503" t="str">
        <f>IF(Tabla1[[#This Row],[Código_Actividad]]="","",_xlfn.XLOOKUP(Tabla1[[#This Row],[Código_Actividad]],Tabla2[Código],Tabla2[Actividades Programables Presupuestables],"",0))</f>
        <v/>
      </c>
      <c r="I787" s="504" t="str">
        <f>IFERROR(VLOOKUP('Formulario PPGR3'!$G787,'Formulario PPGR2'!$H$9:$V$269,15,FALSE),"")</f>
        <v/>
      </c>
      <c r="J787" s="509"/>
      <c r="K787" s="507" t="str">
        <f>IF(Tabla1[[#This Row],[Insumos]]="","",_xlfn.XLOOKUP(Tabla1[[#This Row],[Insumos]],Tabla10[Insumo],Tabla10[InsumoAbrev],"",0))</f>
        <v/>
      </c>
      <c r="L787" s="508"/>
      <c r="M787" s="505" t="str">
        <f>IF(Tabla1[[#This Row],[Descripción]]="","",_xlfn.XLOOKUP(Tabla1[[#This Row],[Descripción]],Tabla10[Descripción],Tabla10[Unidad de Medida],"",0))</f>
        <v/>
      </c>
      <c r="N787" s="295"/>
      <c r="O787" s="506" t="str">
        <f>IF(Tabla1[[#This Row],[Descripción]]="","",_xlfn.XLOOKUP(Tabla1[[#This Row],[Descripción]],Tabla10[Descripción],Tabla10[Precio Unitario],0))</f>
        <v/>
      </c>
      <c r="P787" s="506" t="str">
        <f>IF(Tabla1[[#This Row],[Cantidad de Insumos]]="","",Tabla1[[#This Row],[Precio Unitario]]*Tabla1[[#This Row],[Cantidad de Insumos]])</f>
        <v/>
      </c>
      <c r="Q787" s="506" t="str">
        <f>IF(Tabla1[[#This Row],[Descripción]]="","",_xlfn.XLOOKUP(Tabla1[[#This Row],[Descripción]],Tabla10[Descripción],Tabla10[CODIGO PRESUPUESTARIO],0))</f>
        <v/>
      </c>
      <c r="R787" s="507"/>
    </row>
    <row r="788" spans="2:18" s="271" customFormat="1" x14ac:dyDescent="0.3">
      <c r="B788" s="190" t="str">
        <f>IF('Formulario PPGR3'!$G788="","",CONCATENATE('Formulario PPGR3'!$C788,".",'Formulario PPGR3'!$D788,".",'Formulario PPGR3'!$E788,".",'Formulario PPGR3'!$F788))</f>
        <v/>
      </c>
      <c r="C788" s="190" t="str">
        <f>IF('Formulario PPGR3'!$G788="","",'Formulario PPGR1'!#REF!)</f>
        <v/>
      </c>
      <c r="D788" s="190" t="str">
        <f>IF('Formulario PPGR3'!$G788="","",'Formulario PPGR1'!#REF!)</f>
        <v/>
      </c>
      <c r="E788" s="190" t="str">
        <f>IF('Formulario PPGR3'!$G788="","",'Formulario PPGR1'!#REF!)</f>
        <v/>
      </c>
      <c r="F788" s="190" t="str">
        <f>IF('Formulario PPGR3'!$G788="","",'Formulario PPGR1'!#REF!)</f>
        <v/>
      </c>
      <c r="G788" s="241"/>
      <c r="H788" s="503" t="str">
        <f>IF(Tabla1[[#This Row],[Código_Actividad]]="","",_xlfn.XLOOKUP(Tabla1[[#This Row],[Código_Actividad]],Tabla2[Código],Tabla2[Actividades Programables Presupuestables],"",0))</f>
        <v/>
      </c>
      <c r="I788" s="504" t="str">
        <f>IFERROR(VLOOKUP('Formulario PPGR3'!$G788,'Formulario PPGR2'!$H$9:$V$269,15,FALSE),"")</f>
        <v/>
      </c>
      <c r="J788" s="509"/>
      <c r="K788" s="507" t="str">
        <f>IF(Tabla1[[#This Row],[Insumos]]="","",_xlfn.XLOOKUP(Tabla1[[#This Row],[Insumos]],Tabla10[Insumo],Tabla10[InsumoAbrev],"",0))</f>
        <v/>
      </c>
      <c r="L788" s="508"/>
      <c r="M788" s="505" t="str">
        <f>IF(Tabla1[[#This Row],[Descripción]]="","",_xlfn.XLOOKUP(Tabla1[[#This Row],[Descripción]],Tabla10[Descripción],Tabla10[Unidad de Medida],"",0))</f>
        <v/>
      </c>
      <c r="N788" s="295"/>
      <c r="O788" s="506" t="str">
        <f>IF(Tabla1[[#This Row],[Descripción]]="","",_xlfn.XLOOKUP(Tabla1[[#This Row],[Descripción]],Tabla10[Descripción],Tabla10[Precio Unitario],0))</f>
        <v/>
      </c>
      <c r="P788" s="506" t="str">
        <f>IF(Tabla1[[#This Row],[Cantidad de Insumos]]="","",Tabla1[[#This Row],[Precio Unitario]]*Tabla1[[#This Row],[Cantidad de Insumos]])</f>
        <v/>
      </c>
      <c r="Q788" s="506" t="str">
        <f>IF(Tabla1[[#This Row],[Descripción]]="","",_xlfn.XLOOKUP(Tabla1[[#This Row],[Descripción]],Tabla10[Descripción],Tabla10[CODIGO PRESUPUESTARIO],0))</f>
        <v/>
      </c>
      <c r="R788" s="507"/>
    </row>
    <row r="789" spans="2:18" s="271" customFormat="1" x14ac:dyDescent="0.3">
      <c r="B789" s="190" t="str">
        <f>IF('Formulario PPGR3'!$G789="","",CONCATENATE('Formulario PPGR3'!$C789,".",'Formulario PPGR3'!$D789,".",'Formulario PPGR3'!$E789,".",'Formulario PPGR3'!$F789))</f>
        <v/>
      </c>
      <c r="C789" s="190" t="str">
        <f>IF('Formulario PPGR3'!$G789="","",'Formulario PPGR1'!#REF!)</f>
        <v/>
      </c>
      <c r="D789" s="190" t="str">
        <f>IF('Formulario PPGR3'!$G789="","",'Formulario PPGR1'!#REF!)</f>
        <v/>
      </c>
      <c r="E789" s="190" t="str">
        <f>IF('Formulario PPGR3'!$G789="","",'Formulario PPGR1'!#REF!)</f>
        <v/>
      </c>
      <c r="F789" s="190" t="str">
        <f>IF('Formulario PPGR3'!$G789="","",'Formulario PPGR1'!#REF!)</f>
        <v/>
      </c>
      <c r="G789" s="241"/>
      <c r="H789" s="503" t="str">
        <f>IF(Tabla1[[#This Row],[Código_Actividad]]="","",_xlfn.XLOOKUP(Tabla1[[#This Row],[Código_Actividad]],Tabla2[Código],Tabla2[Actividades Programables Presupuestables],"",0))</f>
        <v/>
      </c>
      <c r="I789" s="504" t="str">
        <f>IFERROR(VLOOKUP('Formulario PPGR3'!$G789,'Formulario PPGR2'!$H$9:$V$269,15,FALSE),"")</f>
        <v/>
      </c>
      <c r="J789" s="509"/>
      <c r="K789" s="507" t="str">
        <f>IF(Tabla1[[#This Row],[Insumos]]="","",_xlfn.XLOOKUP(Tabla1[[#This Row],[Insumos]],Tabla10[Insumo],Tabla10[InsumoAbrev],"",0))</f>
        <v/>
      </c>
      <c r="L789" s="508"/>
      <c r="M789" s="505" t="str">
        <f>IF(Tabla1[[#This Row],[Descripción]]="","",_xlfn.XLOOKUP(Tabla1[[#This Row],[Descripción]],Tabla10[Descripción],Tabla10[Unidad de Medida],"",0))</f>
        <v/>
      </c>
      <c r="N789" s="295"/>
      <c r="O789" s="506" t="str">
        <f>IF(Tabla1[[#This Row],[Descripción]]="","",_xlfn.XLOOKUP(Tabla1[[#This Row],[Descripción]],Tabla10[Descripción],Tabla10[Precio Unitario],0))</f>
        <v/>
      </c>
      <c r="P789" s="506" t="str">
        <f>IF(Tabla1[[#This Row],[Cantidad de Insumos]]="","",Tabla1[[#This Row],[Precio Unitario]]*Tabla1[[#This Row],[Cantidad de Insumos]])</f>
        <v/>
      </c>
      <c r="Q789" s="506" t="str">
        <f>IF(Tabla1[[#This Row],[Descripción]]="","",_xlfn.XLOOKUP(Tabla1[[#This Row],[Descripción]],Tabla10[Descripción],Tabla10[CODIGO PRESUPUESTARIO],0))</f>
        <v/>
      </c>
      <c r="R789" s="507"/>
    </row>
    <row r="790" spans="2:18" s="271" customFormat="1" x14ac:dyDescent="0.3">
      <c r="B790" s="190" t="str">
        <f>IF('Formulario PPGR3'!$G790="","",CONCATENATE('Formulario PPGR3'!$C790,".",'Formulario PPGR3'!$D790,".",'Formulario PPGR3'!$E790,".",'Formulario PPGR3'!$F790))</f>
        <v/>
      </c>
      <c r="C790" s="190" t="str">
        <f>IF('Formulario PPGR3'!$G790="","",'Formulario PPGR1'!#REF!)</f>
        <v/>
      </c>
      <c r="D790" s="190" t="str">
        <f>IF('Formulario PPGR3'!$G790="","",'Formulario PPGR1'!#REF!)</f>
        <v/>
      </c>
      <c r="E790" s="190" t="str">
        <f>IF('Formulario PPGR3'!$G790="","",'Formulario PPGR1'!#REF!)</f>
        <v/>
      </c>
      <c r="F790" s="190" t="str">
        <f>IF('Formulario PPGR3'!$G790="","",'Formulario PPGR1'!#REF!)</f>
        <v/>
      </c>
      <c r="G790" s="241"/>
      <c r="H790" s="503" t="str">
        <f>IF(Tabla1[[#This Row],[Código_Actividad]]="","",_xlfn.XLOOKUP(Tabla1[[#This Row],[Código_Actividad]],Tabla2[Código],Tabla2[Actividades Programables Presupuestables],"",0))</f>
        <v/>
      </c>
      <c r="I790" s="504" t="str">
        <f>IFERROR(VLOOKUP('Formulario PPGR3'!$G790,'Formulario PPGR2'!$H$9:$V$269,15,FALSE),"")</f>
        <v/>
      </c>
      <c r="J790" s="509"/>
      <c r="K790" s="507" t="str">
        <f>IF(Tabla1[[#This Row],[Insumos]]="","",_xlfn.XLOOKUP(Tabla1[[#This Row],[Insumos]],Tabla10[Insumo],Tabla10[InsumoAbrev],"",0))</f>
        <v/>
      </c>
      <c r="L790" s="508"/>
      <c r="M790" s="505" t="str">
        <f>IF(Tabla1[[#This Row],[Descripción]]="","",_xlfn.XLOOKUP(Tabla1[[#This Row],[Descripción]],Tabla10[Descripción],Tabla10[Unidad de Medida],"",0))</f>
        <v/>
      </c>
      <c r="N790" s="295"/>
      <c r="O790" s="506" t="str">
        <f>IF(Tabla1[[#This Row],[Descripción]]="","",_xlfn.XLOOKUP(Tabla1[[#This Row],[Descripción]],Tabla10[Descripción],Tabla10[Precio Unitario],0))</f>
        <v/>
      </c>
      <c r="P790" s="506" t="str">
        <f>IF(Tabla1[[#This Row],[Cantidad de Insumos]]="","",Tabla1[[#This Row],[Precio Unitario]]*Tabla1[[#This Row],[Cantidad de Insumos]])</f>
        <v/>
      </c>
      <c r="Q790" s="506" t="str">
        <f>IF(Tabla1[[#This Row],[Descripción]]="","",_xlfn.XLOOKUP(Tabla1[[#This Row],[Descripción]],Tabla10[Descripción],Tabla10[CODIGO PRESUPUESTARIO],0))</f>
        <v/>
      </c>
      <c r="R790" s="507"/>
    </row>
    <row r="791" spans="2:18" s="271" customFormat="1" x14ac:dyDescent="0.3">
      <c r="B791" s="190" t="str">
        <f>IF('Formulario PPGR3'!$G791="","",CONCATENATE('Formulario PPGR3'!$C791,".",'Formulario PPGR3'!$D791,".",'Formulario PPGR3'!$E791,".",'Formulario PPGR3'!$F791))</f>
        <v/>
      </c>
      <c r="C791" s="190" t="str">
        <f>IF('Formulario PPGR3'!$G791="","",'Formulario PPGR1'!#REF!)</f>
        <v/>
      </c>
      <c r="D791" s="190" t="str">
        <f>IF('Formulario PPGR3'!$G791="","",'Formulario PPGR1'!#REF!)</f>
        <v/>
      </c>
      <c r="E791" s="190" t="str">
        <f>IF('Formulario PPGR3'!$G791="","",'Formulario PPGR1'!#REF!)</f>
        <v/>
      </c>
      <c r="F791" s="190" t="str">
        <f>IF('Formulario PPGR3'!$G791="","",'Formulario PPGR1'!#REF!)</f>
        <v/>
      </c>
      <c r="G791" s="241"/>
      <c r="H791" s="503" t="str">
        <f>IF(Tabla1[[#This Row],[Código_Actividad]]="","",_xlfn.XLOOKUP(Tabla1[[#This Row],[Código_Actividad]],Tabla2[Código],Tabla2[Actividades Programables Presupuestables],"",0))</f>
        <v/>
      </c>
      <c r="I791" s="504" t="str">
        <f>IFERROR(VLOOKUP('Formulario PPGR3'!$G791,'Formulario PPGR2'!$H$9:$V$269,15,FALSE),"")</f>
        <v/>
      </c>
      <c r="J791" s="509"/>
      <c r="K791" s="507" t="str">
        <f>IF(Tabla1[[#This Row],[Insumos]]="","",_xlfn.XLOOKUP(Tabla1[[#This Row],[Insumos]],Tabla10[Insumo],Tabla10[InsumoAbrev],"",0))</f>
        <v/>
      </c>
      <c r="L791" s="508"/>
      <c r="M791" s="505" t="str">
        <f>IF(Tabla1[[#This Row],[Descripción]]="","",_xlfn.XLOOKUP(Tabla1[[#This Row],[Descripción]],Tabla10[Descripción],Tabla10[Unidad de Medida],"",0))</f>
        <v/>
      </c>
      <c r="N791" s="295"/>
      <c r="O791" s="506" t="str">
        <f>IF(Tabla1[[#This Row],[Descripción]]="","",_xlfn.XLOOKUP(Tabla1[[#This Row],[Descripción]],Tabla10[Descripción],Tabla10[Precio Unitario],0))</f>
        <v/>
      </c>
      <c r="P791" s="506" t="str">
        <f>IF(Tabla1[[#This Row],[Cantidad de Insumos]]="","",Tabla1[[#This Row],[Precio Unitario]]*Tabla1[[#This Row],[Cantidad de Insumos]])</f>
        <v/>
      </c>
      <c r="Q791" s="506" t="str">
        <f>IF(Tabla1[[#This Row],[Descripción]]="","",_xlfn.XLOOKUP(Tabla1[[#This Row],[Descripción]],Tabla10[Descripción],Tabla10[CODIGO PRESUPUESTARIO],0))</f>
        <v/>
      </c>
      <c r="R791" s="507"/>
    </row>
    <row r="792" spans="2:18" s="271" customFormat="1" x14ac:dyDescent="0.3">
      <c r="B792" s="190" t="str">
        <f>IF('Formulario PPGR3'!$G792="","",CONCATENATE('Formulario PPGR3'!$C792,".",'Formulario PPGR3'!$D792,".",'Formulario PPGR3'!$E792,".",'Formulario PPGR3'!$F792))</f>
        <v/>
      </c>
      <c r="C792" s="190" t="str">
        <f>IF('Formulario PPGR3'!$G792="","",'Formulario PPGR1'!#REF!)</f>
        <v/>
      </c>
      <c r="D792" s="190" t="str">
        <f>IF('Formulario PPGR3'!$G792="","",'Formulario PPGR1'!#REF!)</f>
        <v/>
      </c>
      <c r="E792" s="190" t="str">
        <f>IF('Formulario PPGR3'!$G792="","",'Formulario PPGR1'!#REF!)</f>
        <v/>
      </c>
      <c r="F792" s="190" t="str">
        <f>IF('Formulario PPGR3'!$G792="","",'Formulario PPGR1'!#REF!)</f>
        <v/>
      </c>
      <c r="G792" s="241"/>
      <c r="H792" s="503" t="str">
        <f>IF(Tabla1[[#This Row],[Código_Actividad]]="","",_xlfn.XLOOKUP(Tabla1[[#This Row],[Código_Actividad]],Tabla2[Código],Tabla2[Actividades Programables Presupuestables],"",0))</f>
        <v/>
      </c>
      <c r="I792" s="504" t="str">
        <f>IFERROR(VLOOKUP('Formulario PPGR3'!$G792,'Formulario PPGR2'!$H$9:$V$269,15,FALSE),"")</f>
        <v/>
      </c>
      <c r="J792" s="509"/>
      <c r="K792" s="507" t="str">
        <f>IF(Tabla1[[#This Row],[Insumos]]="","",_xlfn.XLOOKUP(Tabla1[[#This Row],[Insumos]],Tabla10[Insumo],Tabla10[InsumoAbrev],"",0))</f>
        <v/>
      </c>
      <c r="L792" s="508"/>
      <c r="M792" s="505" t="str">
        <f>IF(Tabla1[[#This Row],[Descripción]]="","",_xlfn.XLOOKUP(Tabla1[[#This Row],[Descripción]],Tabla10[Descripción],Tabla10[Unidad de Medida],"",0))</f>
        <v/>
      </c>
      <c r="N792" s="295"/>
      <c r="O792" s="506" t="str">
        <f>IF(Tabla1[[#This Row],[Descripción]]="","",_xlfn.XLOOKUP(Tabla1[[#This Row],[Descripción]],Tabla10[Descripción],Tabla10[Precio Unitario],0))</f>
        <v/>
      </c>
      <c r="P792" s="506" t="str">
        <f>IF(Tabla1[[#This Row],[Cantidad de Insumos]]="","",Tabla1[[#This Row],[Precio Unitario]]*Tabla1[[#This Row],[Cantidad de Insumos]])</f>
        <v/>
      </c>
      <c r="Q792" s="506" t="str">
        <f>IF(Tabla1[[#This Row],[Descripción]]="","",_xlfn.XLOOKUP(Tabla1[[#This Row],[Descripción]],Tabla10[Descripción],Tabla10[CODIGO PRESUPUESTARIO],0))</f>
        <v/>
      </c>
      <c r="R792" s="507"/>
    </row>
    <row r="793" spans="2:18" s="271" customFormat="1" x14ac:dyDescent="0.3">
      <c r="B793" s="190" t="str">
        <f>IF('Formulario PPGR3'!$G793="","",CONCATENATE('Formulario PPGR3'!$C793,".",'Formulario PPGR3'!$D793,".",'Formulario PPGR3'!$E793,".",'Formulario PPGR3'!$F793))</f>
        <v/>
      </c>
      <c r="C793" s="190" t="str">
        <f>IF('Formulario PPGR3'!$G793="","",'Formulario PPGR1'!#REF!)</f>
        <v/>
      </c>
      <c r="D793" s="190" t="str">
        <f>IF('Formulario PPGR3'!$G793="","",'Formulario PPGR1'!#REF!)</f>
        <v/>
      </c>
      <c r="E793" s="190" t="str">
        <f>IF('Formulario PPGR3'!$G793="","",'Formulario PPGR1'!#REF!)</f>
        <v/>
      </c>
      <c r="F793" s="190" t="str">
        <f>IF('Formulario PPGR3'!$G793="","",'Formulario PPGR1'!#REF!)</f>
        <v/>
      </c>
      <c r="G793" s="241"/>
      <c r="H793" s="503" t="str">
        <f>IF(Tabla1[[#This Row],[Código_Actividad]]="","",_xlfn.XLOOKUP(Tabla1[[#This Row],[Código_Actividad]],Tabla2[Código],Tabla2[Actividades Programables Presupuestables],"",0))</f>
        <v/>
      </c>
      <c r="I793" s="504" t="str">
        <f>IFERROR(VLOOKUP('Formulario PPGR3'!$G793,'Formulario PPGR2'!$H$9:$V$269,15,FALSE),"")</f>
        <v/>
      </c>
      <c r="J793" s="509"/>
      <c r="K793" s="507" t="str">
        <f>IF(Tabla1[[#This Row],[Insumos]]="","",_xlfn.XLOOKUP(Tabla1[[#This Row],[Insumos]],Tabla10[Insumo],Tabla10[InsumoAbrev],"",0))</f>
        <v/>
      </c>
      <c r="L793" s="508"/>
      <c r="M793" s="505" t="str">
        <f>IF(Tabla1[[#This Row],[Descripción]]="","",_xlfn.XLOOKUP(Tabla1[[#This Row],[Descripción]],Tabla10[Descripción],Tabla10[Unidad de Medida],"",0))</f>
        <v/>
      </c>
      <c r="N793" s="295"/>
      <c r="O793" s="506" t="str">
        <f>IF(Tabla1[[#This Row],[Descripción]]="","",_xlfn.XLOOKUP(Tabla1[[#This Row],[Descripción]],Tabla10[Descripción],Tabla10[Precio Unitario],0))</f>
        <v/>
      </c>
      <c r="P793" s="506" t="str">
        <f>IF(Tabla1[[#This Row],[Cantidad de Insumos]]="","",Tabla1[[#This Row],[Precio Unitario]]*Tabla1[[#This Row],[Cantidad de Insumos]])</f>
        <v/>
      </c>
      <c r="Q793" s="506" t="str">
        <f>IF(Tabla1[[#This Row],[Descripción]]="","",_xlfn.XLOOKUP(Tabla1[[#This Row],[Descripción]],Tabla10[Descripción],Tabla10[CODIGO PRESUPUESTARIO],0))</f>
        <v/>
      </c>
      <c r="R793" s="507"/>
    </row>
    <row r="794" spans="2:18" s="271" customFormat="1" x14ac:dyDescent="0.3">
      <c r="B794" s="190" t="str">
        <f>IF('Formulario PPGR3'!$G794="","",CONCATENATE('Formulario PPGR3'!$C794,".",'Formulario PPGR3'!$D794,".",'Formulario PPGR3'!$E794,".",'Formulario PPGR3'!$F794))</f>
        <v/>
      </c>
      <c r="C794" s="190" t="str">
        <f>IF('Formulario PPGR3'!$G794="","",'Formulario PPGR1'!#REF!)</f>
        <v/>
      </c>
      <c r="D794" s="190" t="str">
        <f>IF('Formulario PPGR3'!$G794="","",'Formulario PPGR1'!#REF!)</f>
        <v/>
      </c>
      <c r="E794" s="190" t="str">
        <f>IF('Formulario PPGR3'!$G794="","",'Formulario PPGR1'!#REF!)</f>
        <v/>
      </c>
      <c r="F794" s="190" t="str">
        <f>IF('Formulario PPGR3'!$G794="","",'Formulario PPGR1'!#REF!)</f>
        <v/>
      </c>
      <c r="G794" s="241"/>
      <c r="H794" s="503" t="str">
        <f>IF(Tabla1[[#This Row],[Código_Actividad]]="","",_xlfn.XLOOKUP(Tabla1[[#This Row],[Código_Actividad]],Tabla2[Código],Tabla2[Actividades Programables Presupuestables],"",0))</f>
        <v/>
      </c>
      <c r="I794" s="504" t="str">
        <f>IFERROR(VLOOKUP('Formulario PPGR3'!$G794,'Formulario PPGR2'!$H$9:$V$269,15,FALSE),"")</f>
        <v/>
      </c>
      <c r="J794" s="509"/>
      <c r="K794" s="507" t="str">
        <f>IF(Tabla1[[#This Row],[Insumos]]="","",_xlfn.XLOOKUP(Tabla1[[#This Row],[Insumos]],Tabla10[Insumo],Tabla10[InsumoAbrev],"",0))</f>
        <v/>
      </c>
      <c r="L794" s="508"/>
      <c r="M794" s="505" t="str">
        <f>IF(Tabla1[[#This Row],[Descripción]]="","",_xlfn.XLOOKUP(Tabla1[[#This Row],[Descripción]],Tabla10[Descripción],Tabla10[Unidad de Medida],"",0))</f>
        <v/>
      </c>
      <c r="N794" s="295"/>
      <c r="O794" s="506" t="str">
        <f>IF(Tabla1[[#This Row],[Descripción]]="","",_xlfn.XLOOKUP(Tabla1[[#This Row],[Descripción]],Tabla10[Descripción],Tabla10[Precio Unitario],0))</f>
        <v/>
      </c>
      <c r="P794" s="506" t="str">
        <f>IF(Tabla1[[#This Row],[Cantidad de Insumos]]="","",Tabla1[[#This Row],[Precio Unitario]]*Tabla1[[#This Row],[Cantidad de Insumos]])</f>
        <v/>
      </c>
      <c r="Q794" s="506" t="str">
        <f>IF(Tabla1[[#This Row],[Descripción]]="","",_xlfn.XLOOKUP(Tabla1[[#This Row],[Descripción]],Tabla10[Descripción],Tabla10[CODIGO PRESUPUESTARIO],0))</f>
        <v/>
      </c>
      <c r="R794" s="507"/>
    </row>
    <row r="795" spans="2:18" s="271" customFormat="1" x14ac:dyDescent="0.3">
      <c r="B795" s="190" t="str">
        <f>IF('Formulario PPGR3'!$G795="","",CONCATENATE('Formulario PPGR3'!$C795,".",'Formulario PPGR3'!$D795,".",'Formulario PPGR3'!$E795,".",'Formulario PPGR3'!$F795))</f>
        <v/>
      </c>
      <c r="C795" s="190" t="str">
        <f>IF('Formulario PPGR3'!$G795="","",'Formulario PPGR1'!#REF!)</f>
        <v/>
      </c>
      <c r="D795" s="190" t="str">
        <f>IF('Formulario PPGR3'!$G795="","",'Formulario PPGR1'!#REF!)</f>
        <v/>
      </c>
      <c r="E795" s="190" t="str">
        <f>IF('Formulario PPGR3'!$G795="","",'Formulario PPGR1'!#REF!)</f>
        <v/>
      </c>
      <c r="F795" s="190" t="str">
        <f>IF('Formulario PPGR3'!$G795="","",'Formulario PPGR1'!#REF!)</f>
        <v/>
      </c>
      <c r="G795" s="241"/>
      <c r="H795" s="503" t="str">
        <f>IF(Tabla1[[#This Row],[Código_Actividad]]="","",_xlfn.XLOOKUP(Tabla1[[#This Row],[Código_Actividad]],Tabla2[Código],Tabla2[Actividades Programables Presupuestables],"",0))</f>
        <v/>
      </c>
      <c r="I795" s="504" t="str">
        <f>IFERROR(VLOOKUP('Formulario PPGR3'!$G795,'Formulario PPGR2'!$H$9:$V$269,15,FALSE),"")</f>
        <v/>
      </c>
      <c r="J795" s="509"/>
      <c r="K795" s="507" t="str">
        <f>IF(Tabla1[[#This Row],[Insumos]]="","",_xlfn.XLOOKUP(Tabla1[[#This Row],[Insumos]],Tabla10[Insumo],Tabla10[InsumoAbrev],"",0))</f>
        <v/>
      </c>
      <c r="L795" s="508"/>
      <c r="M795" s="505" t="str">
        <f>IF(Tabla1[[#This Row],[Descripción]]="","",_xlfn.XLOOKUP(Tabla1[[#This Row],[Descripción]],Tabla10[Descripción],Tabla10[Unidad de Medida],"",0))</f>
        <v/>
      </c>
      <c r="N795" s="295"/>
      <c r="O795" s="506" t="str">
        <f>IF(Tabla1[[#This Row],[Descripción]]="","",_xlfn.XLOOKUP(Tabla1[[#This Row],[Descripción]],Tabla10[Descripción],Tabla10[Precio Unitario],0))</f>
        <v/>
      </c>
      <c r="P795" s="506" t="str">
        <f>IF(Tabla1[[#This Row],[Cantidad de Insumos]]="","",Tabla1[[#This Row],[Precio Unitario]]*Tabla1[[#This Row],[Cantidad de Insumos]])</f>
        <v/>
      </c>
      <c r="Q795" s="506" t="str">
        <f>IF(Tabla1[[#This Row],[Descripción]]="","",_xlfn.XLOOKUP(Tabla1[[#This Row],[Descripción]],Tabla10[Descripción],Tabla10[CODIGO PRESUPUESTARIO],0))</f>
        <v/>
      </c>
      <c r="R795" s="507"/>
    </row>
    <row r="796" spans="2:18" s="271" customFormat="1" x14ac:dyDescent="0.3">
      <c r="B796" s="190" t="str">
        <f>IF('Formulario PPGR3'!$G796="","",CONCATENATE('Formulario PPGR3'!$C796,".",'Formulario PPGR3'!$D796,".",'Formulario PPGR3'!$E796,".",'Formulario PPGR3'!$F796))</f>
        <v/>
      </c>
      <c r="C796" s="190" t="str">
        <f>IF('Formulario PPGR3'!$G796="","",'Formulario PPGR1'!#REF!)</f>
        <v/>
      </c>
      <c r="D796" s="190" t="str">
        <f>IF('Formulario PPGR3'!$G796="","",'Formulario PPGR1'!#REF!)</f>
        <v/>
      </c>
      <c r="E796" s="190" t="str">
        <f>IF('Formulario PPGR3'!$G796="","",'Formulario PPGR1'!#REF!)</f>
        <v/>
      </c>
      <c r="F796" s="190" t="str">
        <f>IF('Formulario PPGR3'!$G796="","",'Formulario PPGR1'!#REF!)</f>
        <v/>
      </c>
      <c r="G796" s="241"/>
      <c r="H796" s="503" t="str">
        <f>IF(Tabla1[[#This Row],[Código_Actividad]]="","",_xlfn.XLOOKUP(Tabla1[[#This Row],[Código_Actividad]],Tabla2[Código],Tabla2[Actividades Programables Presupuestables],"",0))</f>
        <v/>
      </c>
      <c r="I796" s="504" t="str">
        <f>IFERROR(VLOOKUP('Formulario PPGR3'!$G796,'Formulario PPGR2'!$H$9:$V$269,15,FALSE),"")</f>
        <v/>
      </c>
      <c r="J796" s="509"/>
      <c r="K796" s="507" t="str">
        <f>IF(Tabla1[[#This Row],[Insumos]]="","",_xlfn.XLOOKUP(Tabla1[[#This Row],[Insumos]],Tabla10[Insumo],Tabla10[InsumoAbrev],"",0))</f>
        <v/>
      </c>
      <c r="L796" s="508"/>
      <c r="M796" s="505" t="str">
        <f>IF(Tabla1[[#This Row],[Descripción]]="","",_xlfn.XLOOKUP(Tabla1[[#This Row],[Descripción]],Tabla10[Descripción],Tabla10[Unidad de Medida],"",0))</f>
        <v/>
      </c>
      <c r="N796" s="295"/>
      <c r="O796" s="506" t="str">
        <f>IF(Tabla1[[#This Row],[Descripción]]="","",_xlfn.XLOOKUP(Tabla1[[#This Row],[Descripción]],Tabla10[Descripción],Tabla10[Precio Unitario],0))</f>
        <v/>
      </c>
      <c r="P796" s="506" t="str">
        <f>IF(Tabla1[[#This Row],[Cantidad de Insumos]]="","",Tabla1[[#This Row],[Precio Unitario]]*Tabla1[[#This Row],[Cantidad de Insumos]])</f>
        <v/>
      </c>
      <c r="Q796" s="506" t="str">
        <f>IF(Tabla1[[#This Row],[Descripción]]="","",_xlfn.XLOOKUP(Tabla1[[#This Row],[Descripción]],Tabla10[Descripción],Tabla10[CODIGO PRESUPUESTARIO],0))</f>
        <v/>
      </c>
      <c r="R796" s="507"/>
    </row>
    <row r="797" spans="2:18" s="271" customFormat="1" x14ac:dyDescent="0.3">
      <c r="B797" s="190" t="str">
        <f>IF('Formulario PPGR3'!$G797="","",CONCATENATE('Formulario PPGR3'!$C797,".",'Formulario PPGR3'!$D797,".",'Formulario PPGR3'!$E797,".",'Formulario PPGR3'!$F797))</f>
        <v/>
      </c>
      <c r="C797" s="190" t="str">
        <f>IF('Formulario PPGR3'!$G797="","",'Formulario PPGR1'!#REF!)</f>
        <v/>
      </c>
      <c r="D797" s="190" t="str">
        <f>IF('Formulario PPGR3'!$G797="","",'Formulario PPGR1'!#REF!)</f>
        <v/>
      </c>
      <c r="E797" s="190" t="str">
        <f>IF('Formulario PPGR3'!$G797="","",'Formulario PPGR1'!#REF!)</f>
        <v/>
      </c>
      <c r="F797" s="190" t="str">
        <f>IF('Formulario PPGR3'!$G797="","",'Formulario PPGR1'!#REF!)</f>
        <v/>
      </c>
      <c r="G797" s="241"/>
      <c r="H797" s="503" t="str">
        <f>IF(Tabla1[[#This Row],[Código_Actividad]]="","",_xlfn.XLOOKUP(Tabla1[[#This Row],[Código_Actividad]],Tabla2[Código],Tabla2[Actividades Programables Presupuestables],"",0))</f>
        <v/>
      </c>
      <c r="I797" s="504" t="str">
        <f>IFERROR(VLOOKUP('Formulario PPGR3'!$G797,'Formulario PPGR2'!$H$9:$V$269,15,FALSE),"")</f>
        <v/>
      </c>
      <c r="J797" s="509"/>
      <c r="K797" s="507" t="str">
        <f>IF(Tabla1[[#This Row],[Insumos]]="","",_xlfn.XLOOKUP(Tabla1[[#This Row],[Insumos]],Tabla10[Insumo],Tabla10[InsumoAbrev],"",0))</f>
        <v/>
      </c>
      <c r="L797" s="508"/>
      <c r="M797" s="505" t="str">
        <f>IF(Tabla1[[#This Row],[Descripción]]="","",_xlfn.XLOOKUP(Tabla1[[#This Row],[Descripción]],Tabla10[Descripción],Tabla10[Unidad de Medida],"",0))</f>
        <v/>
      </c>
      <c r="N797" s="295"/>
      <c r="O797" s="506" t="str">
        <f>IF(Tabla1[[#This Row],[Descripción]]="","",_xlfn.XLOOKUP(Tabla1[[#This Row],[Descripción]],Tabla10[Descripción],Tabla10[Precio Unitario],0))</f>
        <v/>
      </c>
      <c r="P797" s="506" t="str">
        <f>IF(Tabla1[[#This Row],[Cantidad de Insumos]]="","",Tabla1[[#This Row],[Precio Unitario]]*Tabla1[[#This Row],[Cantidad de Insumos]])</f>
        <v/>
      </c>
      <c r="Q797" s="506" t="str">
        <f>IF(Tabla1[[#This Row],[Descripción]]="","",_xlfn.XLOOKUP(Tabla1[[#This Row],[Descripción]],Tabla10[Descripción],Tabla10[CODIGO PRESUPUESTARIO],0))</f>
        <v/>
      </c>
      <c r="R797" s="507"/>
    </row>
    <row r="798" spans="2:18" s="271" customFormat="1" x14ac:dyDescent="0.3">
      <c r="B798" s="190" t="str">
        <f>IF('Formulario PPGR3'!$G798="","",CONCATENATE('Formulario PPGR3'!$C798,".",'Formulario PPGR3'!$D798,".",'Formulario PPGR3'!$E798,".",'Formulario PPGR3'!$F798))</f>
        <v/>
      </c>
      <c r="C798" s="190" t="str">
        <f>IF('Formulario PPGR3'!$G798="","",'Formulario PPGR1'!#REF!)</f>
        <v/>
      </c>
      <c r="D798" s="190" t="str">
        <f>IF('Formulario PPGR3'!$G798="","",'Formulario PPGR1'!#REF!)</f>
        <v/>
      </c>
      <c r="E798" s="190" t="str">
        <f>IF('Formulario PPGR3'!$G798="","",'Formulario PPGR1'!#REF!)</f>
        <v/>
      </c>
      <c r="F798" s="190" t="str">
        <f>IF('Formulario PPGR3'!$G798="","",'Formulario PPGR1'!#REF!)</f>
        <v/>
      </c>
      <c r="G798" s="241"/>
      <c r="H798" s="503" t="str">
        <f>IF(Tabla1[[#This Row],[Código_Actividad]]="","",_xlfn.XLOOKUP(Tabla1[[#This Row],[Código_Actividad]],Tabla2[Código],Tabla2[Actividades Programables Presupuestables],"",0))</f>
        <v/>
      </c>
      <c r="I798" s="504" t="str">
        <f>IFERROR(VLOOKUP('Formulario PPGR3'!$G798,'Formulario PPGR2'!$H$9:$V$269,15,FALSE),"")</f>
        <v/>
      </c>
      <c r="J798" s="509"/>
      <c r="K798" s="507" t="str">
        <f>IF(Tabla1[[#This Row],[Insumos]]="","",_xlfn.XLOOKUP(Tabla1[[#This Row],[Insumos]],Tabla10[Insumo],Tabla10[InsumoAbrev],"",0))</f>
        <v/>
      </c>
      <c r="L798" s="508"/>
      <c r="M798" s="505" t="str">
        <f>IF(Tabla1[[#This Row],[Descripción]]="","",_xlfn.XLOOKUP(Tabla1[[#This Row],[Descripción]],Tabla10[Descripción],Tabla10[Unidad de Medida],"",0))</f>
        <v/>
      </c>
      <c r="N798" s="295"/>
      <c r="O798" s="506" t="str">
        <f>IF(Tabla1[[#This Row],[Descripción]]="","",_xlfn.XLOOKUP(Tabla1[[#This Row],[Descripción]],Tabla10[Descripción],Tabla10[Precio Unitario],0))</f>
        <v/>
      </c>
      <c r="P798" s="506" t="str">
        <f>IF(Tabla1[[#This Row],[Cantidad de Insumos]]="","",Tabla1[[#This Row],[Precio Unitario]]*Tabla1[[#This Row],[Cantidad de Insumos]])</f>
        <v/>
      </c>
      <c r="Q798" s="506" t="str">
        <f>IF(Tabla1[[#This Row],[Descripción]]="","",_xlfn.XLOOKUP(Tabla1[[#This Row],[Descripción]],Tabla10[Descripción],Tabla10[CODIGO PRESUPUESTARIO],0))</f>
        <v/>
      </c>
      <c r="R798" s="507"/>
    </row>
    <row r="799" spans="2:18" s="271" customFormat="1" x14ac:dyDescent="0.3">
      <c r="B799" s="190" t="str">
        <f>IF('Formulario PPGR3'!$G799="","",CONCATENATE('Formulario PPGR3'!$C799,".",'Formulario PPGR3'!$D799,".",'Formulario PPGR3'!$E799,".",'Formulario PPGR3'!$F799))</f>
        <v/>
      </c>
      <c r="C799" s="190" t="str">
        <f>IF('Formulario PPGR3'!$G799="","",'Formulario PPGR1'!#REF!)</f>
        <v/>
      </c>
      <c r="D799" s="190" t="str">
        <f>IF('Formulario PPGR3'!$G799="","",'Formulario PPGR1'!#REF!)</f>
        <v/>
      </c>
      <c r="E799" s="190" t="str">
        <f>IF('Formulario PPGR3'!$G799="","",'Formulario PPGR1'!#REF!)</f>
        <v/>
      </c>
      <c r="F799" s="190" t="str">
        <f>IF('Formulario PPGR3'!$G799="","",'Formulario PPGR1'!#REF!)</f>
        <v/>
      </c>
      <c r="G799" s="241"/>
      <c r="H799" s="503" t="str">
        <f>IF(Tabla1[[#This Row],[Código_Actividad]]="","",_xlfn.XLOOKUP(Tabla1[[#This Row],[Código_Actividad]],Tabla2[Código],Tabla2[Actividades Programables Presupuestables],"",0))</f>
        <v/>
      </c>
      <c r="I799" s="504" t="str">
        <f>IFERROR(VLOOKUP('Formulario PPGR3'!$G799,'Formulario PPGR2'!$H$9:$V$269,15,FALSE),"")</f>
        <v/>
      </c>
      <c r="J799" s="509"/>
      <c r="K799" s="507" t="str">
        <f>IF(Tabla1[[#This Row],[Insumos]]="","",_xlfn.XLOOKUP(Tabla1[[#This Row],[Insumos]],Tabla10[Insumo],Tabla10[InsumoAbrev],"",0))</f>
        <v/>
      </c>
      <c r="L799" s="508"/>
      <c r="M799" s="505" t="str">
        <f>IF(Tabla1[[#This Row],[Descripción]]="","",_xlfn.XLOOKUP(Tabla1[[#This Row],[Descripción]],Tabla10[Descripción],Tabla10[Unidad de Medida],"",0))</f>
        <v/>
      </c>
      <c r="N799" s="295"/>
      <c r="O799" s="506" t="str">
        <f>IF(Tabla1[[#This Row],[Descripción]]="","",_xlfn.XLOOKUP(Tabla1[[#This Row],[Descripción]],Tabla10[Descripción],Tabla10[Precio Unitario],0))</f>
        <v/>
      </c>
      <c r="P799" s="506" t="str">
        <f>IF(Tabla1[[#This Row],[Cantidad de Insumos]]="","",Tabla1[[#This Row],[Precio Unitario]]*Tabla1[[#This Row],[Cantidad de Insumos]])</f>
        <v/>
      </c>
      <c r="Q799" s="506" t="str">
        <f>IF(Tabla1[[#This Row],[Descripción]]="","",_xlfn.XLOOKUP(Tabla1[[#This Row],[Descripción]],Tabla10[Descripción],Tabla10[CODIGO PRESUPUESTARIO],0))</f>
        <v/>
      </c>
      <c r="R799" s="507"/>
    </row>
    <row r="800" spans="2:18" s="271" customFormat="1" x14ac:dyDescent="0.3">
      <c r="B800" s="190" t="str">
        <f>IF('Formulario PPGR3'!$G800="","",CONCATENATE('Formulario PPGR3'!$C800,".",'Formulario PPGR3'!$D800,".",'Formulario PPGR3'!$E800,".",'Formulario PPGR3'!$F800))</f>
        <v/>
      </c>
      <c r="C800" s="190" t="str">
        <f>IF('Formulario PPGR3'!$G800="","",'Formulario PPGR1'!#REF!)</f>
        <v/>
      </c>
      <c r="D800" s="190" t="str">
        <f>IF('Formulario PPGR3'!$G800="","",'Formulario PPGR1'!#REF!)</f>
        <v/>
      </c>
      <c r="E800" s="190" t="str">
        <f>IF('Formulario PPGR3'!$G800="","",'Formulario PPGR1'!#REF!)</f>
        <v/>
      </c>
      <c r="F800" s="190" t="str">
        <f>IF('Formulario PPGR3'!$G800="","",'Formulario PPGR1'!#REF!)</f>
        <v/>
      </c>
      <c r="G800" s="241"/>
      <c r="H800" s="503" t="str">
        <f>IF(Tabla1[[#This Row],[Código_Actividad]]="","",_xlfn.XLOOKUP(Tabla1[[#This Row],[Código_Actividad]],Tabla2[Código],Tabla2[Actividades Programables Presupuestables],"",0))</f>
        <v/>
      </c>
      <c r="I800" s="504" t="str">
        <f>IFERROR(VLOOKUP('Formulario PPGR3'!$G800,'Formulario PPGR2'!$H$9:$V$269,15,FALSE),"")</f>
        <v/>
      </c>
      <c r="J800" s="509"/>
      <c r="K800" s="507" t="str">
        <f>IF(Tabla1[[#This Row],[Insumos]]="","",_xlfn.XLOOKUP(Tabla1[[#This Row],[Insumos]],Tabla10[Insumo],Tabla10[InsumoAbrev],"",0))</f>
        <v/>
      </c>
      <c r="L800" s="508"/>
      <c r="M800" s="505" t="str">
        <f>IF(Tabla1[[#This Row],[Descripción]]="","",_xlfn.XLOOKUP(Tabla1[[#This Row],[Descripción]],Tabla10[Descripción],Tabla10[Unidad de Medida],"",0))</f>
        <v/>
      </c>
      <c r="N800" s="295"/>
      <c r="O800" s="506" t="str">
        <f>IF(Tabla1[[#This Row],[Descripción]]="","",_xlfn.XLOOKUP(Tabla1[[#This Row],[Descripción]],Tabla10[Descripción],Tabla10[Precio Unitario],0))</f>
        <v/>
      </c>
      <c r="P800" s="506" t="str">
        <f>IF(Tabla1[[#This Row],[Cantidad de Insumos]]="","",Tabla1[[#This Row],[Precio Unitario]]*Tabla1[[#This Row],[Cantidad de Insumos]])</f>
        <v/>
      </c>
      <c r="Q800" s="506" t="str">
        <f>IF(Tabla1[[#This Row],[Descripción]]="","",_xlfn.XLOOKUP(Tabla1[[#This Row],[Descripción]],Tabla10[Descripción],Tabla10[CODIGO PRESUPUESTARIO],0))</f>
        <v/>
      </c>
      <c r="R800" s="507"/>
    </row>
    <row r="801" spans="2:18" s="271" customFormat="1" x14ac:dyDescent="0.3">
      <c r="B801" s="190" t="str">
        <f>IF('Formulario PPGR3'!$G801="","",CONCATENATE('Formulario PPGR3'!$C801,".",'Formulario PPGR3'!$D801,".",'Formulario PPGR3'!$E801,".",'Formulario PPGR3'!$F801))</f>
        <v/>
      </c>
      <c r="C801" s="190" t="str">
        <f>IF('Formulario PPGR3'!$G801="","",'Formulario PPGR1'!#REF!)</f>
        <v/>
      </c>
      <c r="D801" s="190" t="str">
        <f>IF('Formulario PPGR3'!$G801="","",'Formulario PPGR1'!#REF!)</f>
        <v/>
      </c>
      <c r="E801" s="190" t="str">
        <f>IF('Formulario PPGR3'!$G801="","",'Formulario PPGR1'!#REF!)</f>
        <v/>
      </c>
      <c r="F801" s="190" t="str">
        <f>IF('Formulario PPGR3'!$G801="","",'Formulario PPGR1'!#REF!)</f>
        <v/>
      </c>
      <c r="G801" s="241"/>
      <c r="H801" s="503" t="str">
        <f>IF(Tabla1[[#This Row],[Código_Actividad]]="","",_xlfn.XLOOKUP(Tabla1[[#This Row],[Código_Actividad]],Tabla2[Código],Tabla2[Actividades Programables Presupuestables],"",0))</f>
        <v/>
      </c>
      <c r="I801" s="504" t="str">
        <f>IFERROR(VLOOKUP('Formulario PPGR3'!$G801,'Formulario PPGR2'!$H$9:$V$269,15,FALSE),"")</f>
        <v/>
      </c>
      <c r="J801" s="509"/>
      <c r="K801" s="507" t="str">
        <f>IF(Tabla1[[#This Row],[Insumos]]="","",_xlfn.XLOOKUP(Tabla1[[#This Row],[Insumos]],Tabla10[Insumo],Tabla10[InsumoAbrev],"",0))</f>
        <v/>
      </c>
      <c r="L801" s="508"/>
      <c r="M801" s="505" t="str">
        <f>IF(Tabla1[[#This Row],[Descripción]]="","",_xlfn.XLOOKUP(Tabla1[[#This Row],[Descripción]],Tabla10[Descripción],Tabla10[Unidad de Medida],"",0))</f>
        <v/>
      </c>
      <c r="N801" s="295"/>
      <c r="O801" s="506" t="str">
        <f>IF(Tabla1[[#This Row],[Descripción]]="","",_xlfn.XLOOKUP(Tabla1[[#This Row],[Descripción]],Tabla10[Descripción],Tabla10[Precio Unitario],0))</f>
        <v/>
      </c>
      <c r="P801" s="506" t="str">
        <f>IF(Tabla1[[#This Row],[Cantidad de Insumos]]="","",Tabla1[[#This Row],[Precio Unitario]]*Tabla1[[#This Row],[Cantidad de Insumos]])</f>
        <v/>
      </c>
      <c r="Q801" s="506" t="str">
        <f>IF(Tabla1[[#This Row],[Descripción]]="","",_xlfn.XLOOKUP(Tabla1[[#This Row],[Descripción]],Tabla10[Descripción],Tabla10[CODIGO PRESUPUESTARIO],0))</f>
        <v/>
      </c>
      <c r="R801" s="507"/>
    </row>
    <row r="802" spans="2:18" s="271" customFormat="1" x14ac:dyDescent="0.3">
      <c r="B802" s="190" t="str">
        <f>IF('Formulario PPGR3'!$G802="","",CONCATENATE('Formulario PPGR3'!$C802,".",'Formulario PPGR3'!$D802,".",'Formulario PPGR3'!$E802,".",'Formulario PPGR3'!$F802))</f>
        <v/>
      </c>
      <c r="C802" s="190" t="str">
        <f>IF('Formulario PPGR3'!$G802="","",'Formulario PPGR1'!#REF!)</f>
        <v/>
      </c>
      <c r="D802" s="190" t="str">
        <f>IF('Formulario PPGR3'!$G802="","",'Formulario PPGR1'!#REF!)</f>
        <v/>
      </c>
      <c r="E802" s="190" t="str">
        <f>IF('Formulario PPGR3'!$G802="","",'Formulario PPGR1'!#REF!)</f>
        <v/>
      </c>
      <c r="F802" s="190" t="str">
        <f>IF('Formulario PPGR3'!$G802="","",'Formulario PPGR1'!#REF!)</f>
        <v/>
      </c>
      <c r="G802" s="241"/>
      <c r="H802" s="503" t="str">
        <f>IF(Tabla1[[#This Row],[Código_Actividad]]="","",_xlfn.XLOOKUP(Tabla1[[#This Row],[Código_Actividad]],Tabla2[Código],Tabla2[Actividades Programables Presupuestables],"",0))</f>
        <v/>
      </c>
      <c r="I802" s="504" t="str">
        <f>IFERROR(VLOOKUP('Formulario PPGR3'!$G802,'Formulario PPGR2'!$H$9:$V$269,15,FALSE),"")</f>
        <v/>
      </c>
      <c r="J802" s="509"/>
      <c r="K802" s="507" t="str">
        <f>IF(Tabla1[[#This Row],[Insumos]]="","",_xlfn.XLOOKUP(Tabla1[[#This Row],[Insumos]],Tabla10[Insumo],Tabla10[InsumoAbrev],"",0))</f>
        <v/>
      </c>
      <c r="L802" s="508"/>
      <c r="M802" s="505" t="str">
        <f>IF(Tabla1[[#This Row],[Descripción]]="","",_xlfn.XLOOKUP(Tabla1[[#This Row],[Descripción]],Tabla10[Descripción],Tabla10[Unidad de Medida],"",0))</f>
        <v/>
      </c>
      <c r="N802" s="295"/>
      <c r="O802" s="506" t="str">
        <f>IF(Tabla1[[#This Row],[Descripción]]="","",_xlfn.XLOOKUP(Tabla1[[#This Row],[Descripción]],Tabla10[Descripción],Tabla10[Precio Unitario],0))</f>
        <v/>
      </c>
      <c r="P802" s="506" t="str">
        <f>IF(Tabla1[[#This Row],[Cantidad de Insumos]]="","",Tabla1[[#This Row],[Precio Unitario]]*Tabla1[[#This Row],[Cantidad de Insumos]])</f>
        <v/>
      </c>
      <c r="Q802" s="506" t="str">
        <f>IF(Tabla1[[#This Row],[Descripción]]="","",_xlfn.XLOOKUP(Tabla1[[#This Row],[Descripción]],Tabla10[Descripción],Tabla10[CODIGO PRESUPUESTARIO],0))</f>
        <v/>
      </c>
      <c r="R802" s="507"/>
    </row>
    <row r="803" spans="2:18" s="271" customFormat="1" x14ac:dyDescent="0.3">
      <c r="B803" s="190" t="str">
        <f>IF('Formulario PPGR3'!$G803="","",CONCATENATE('Formulario PPGR3'!$C803,".",'Formulario PPGR3'!$D803,".",'Formulario PPGR3'!$E803,".",'Formulario PPGR3'!$F803))</f>
        <v/>
      </c>
      <c r="C803" s="190" t="str">
        <f>IF('Formulario PPGR3'!$G803="","",'Formulario PPGR1'!#REF!)</f>
        <v/>
      </c>
      <c r="D803" s="190" t="str">
        <f>IF('Formulario PPGR3'!$G803="","",'Formulario PPGR1'!#REF!)</f>
        <v/>
      </c>
      <c r="E803" s="190" t="str">
        <f>IF('Formulario PPGR3'!$G803="","",'Formulario PPGR1'!#REF!)</f>
        <v/>
      </c>
      <c r="F803" s="190" t="str">
        <f>IF('Formulario PPGR3'!$G803="","",'Formulario PPGR1'!#REF!)</f>
        <v/>
      </c>
      <c r="G803" s="241"/>
      <c r="H803" s="503" t="str">
        <f>IF(Tabla1[[#This Row],[Código_Actividad]]="","",_xlfn.XLOOKUP(Tabla1[[#This Row],[Código_Actividad]],Tabla2[Código],Tabla2[Actividades Programables Presupuestables],"",0))</f>
        <v/>
      </c>
      <c r="I803" s="504" t="str">
        <f>IFERROR(VLOOKUP('Formulario PPGR3'!$G803,'Formulario PPGR2'!$H$9:$V$269,15,FALSE),"")</f>
        <v/>
      </c>
      <c r="J803" s="509"/>
      <c r="K803" s="507" t="str">
        <f>IF(Tabla1[[#This Row],[Insumos]]="","",_xlfn.XLOOKUP(Tabla1[[#This Row],[Insumos]],Tabla10[Insumo],Tabla10[InsumoAbrev],"",0))</f>
        <v/>
      </c>
      <c r="L803" s="508"/>
      <c r="M803" s="505" t="str">
        <f>IF(Tabla1[[#This Row],[Descripción]]="","",_xlfn.XLOOKUP(Tabla1[[#This Row],[Descripción]],Tabla10[Descripción],Tabla10[Unidad de Medida],"",0))</f>
        <v/>
      </c>
      <c r="N803" s="295"/>
      <c r="O803" s="506" t="str">
        <f>IF(Tabla1[[#This Row],[Descripción]]="","",_xlfn.XLOOKUP(Tabla1[[#This Row],[Descripción]],Tabla10[Descripción],Tabla10[Precio Unitario],0))</f>
        <v/>
      </c>
      <c r="P803" s="506" t="str">
        <f>IF(Tabla1[[#This Row],[Cantidad de Insumos]]="","",Tabla1[[#This Row],[Precio Unitario]]*Tabla1[[#This Row],[Cantidad de Insumos]])</f>
        <v/>
      </c>
      <c r="Q803" s="506" t="str">
        <f>IF(Tabla1[[#This Row],[Descripción]]="","",_xlfn.XLOOKUP(Tabla1[[#This Row],[Descripción]],Tabla10[Descripción],Tabla10[CODIGO PRESUPUESTARIO],0))</f>
        <v/>
      </c>
      <c r="R803" s="507"/>
    </row>
    <row r="804" spans="2:18" s="271" customFormat="1" x14ac:dyDescent="0.3">
      <c r="B804" s="190" t="str">
        <f>IF('Formulario PPGR3'!$G804="","",CONCATENATE('Formulario PPGR3'!$C804,".",'Formulario PPGR3'!$D804,".",'Formulario PPGR3'!$E804,".",'Formulario PPGR3'!$F804))</f>
        <v/>
      </c>
      <c r="C804" s="190" t="str">
        <f>IF('Formulario PPGR3'!$G804="","",'Formulario PPGR1'!#REF!)</f>
        <v/>
      </c>
      <c r="D804" s="190" t="str">
        <f>IF('Formulario PPGR3'!$G804="","",'Formulario PPGR1'!#REF!)</f>
        <v/>
      </c>
      <c r="E804" s="190" t="str">
        <f>IF('Formulario PPGR3'!$G804="","",'Formulario PPGR1'!#REF!)</f>
        <v/>
      </c>
      <c r="F804" s="190" t="str">
        <f>IF('Formulario PPGR3'!$G804="","",'Formulario PPGR1'!#REF!)</f>
        <v/>
      </c>
      <c r="G804" s="241"/>
      <c r="H804" s="503" t="str">
        <f>IF(Tabla1[[#This Row],[Código_Actividad]]="","",_xlfn.XLOOKUP(Tabla1[[#This Row],[Código_Actividad]],Tabla2[Código],Tabla2[Actividades Programables Presupuestables],"",0))</f>
        <v/>
      </c>
      <c r="I804" s="504" t="str">
        <f>IFERROR(VLOOKUP('Formulario PPGR3'!$G804,'Formulario PPGR2'!$H$9:$V$269,15,FALSE),"")</f>
        <v/>
      </c>
      <c r="J804" s="509"/>
      <c r="K804" s="507" t="str">
        <f>IF(Tabla1[[#This Row],[Insumos]]="","",_xlfn.XLOOKUP(Tabla1[[#This Row],[Insumos]],Tabla10[Insumo],Tabla10[InsumoAbrev],"",0))</f>
        <v/>
      </c>
      <c r="L804" s="508"/>
      <c r="M804" s="505" t="str">
        <f>IF(Tabla1[[#This Row],[Descripción]]="","",_xlfn.XLOOKUP(Tabla1[[#This Row],[Descripción]],Tabla10[Descripción],Tabla10[Unidad de Medida],"",0))</f>
        <v/>
      </c>
      <c r="N804" s="295"/>
      <c r="O804" s="506" t="str">
        <f>IF(Tabla1[[#This Row],[Descripción]]="","",_xlfn.XLOOKUP(Tabla1[[#This Row],[Descripción]],Tabla10[Descripción],Tabla10[Precio Unitario],0))</f>
        <v/>
      </c>
      <c r="P804" s="506" t="str">
        <f>IF(Tabla1[[#This Row],[Cantidad de Insumos]]="","",Tabla1[[#This Row],[Precio Unitario]]*Tabla1[[#This Row],[Cantidad de Insumos]])</f>
        <v/>
      </c>
      <c r="Q804" s="506" t="str">
        <f>IF(Tabla1[[#This Row],[Descripción]]="","",_xlfn.XLOOKUP(Tabla1[[#This Row],[Descripción]],Tabla10[Descripción],Tabla10[CODIGO PRESUPUESTARIO],0))</f>
        <v/>
      </c>
      <c r="R804" s="507"/>
    </row>
    <row r="805" spans="2:18" s="271" customFormat="1" x14ac:dyDescent="0.3">
      <c r="B805" s="190" t="str">
        <f>IF('Formulario PPGR3'!$G805="","",CONCATENATE('Formulario PPGR3'!$C805,".",'Formulario PPGR3'!$D805,".",'Formulario PPGR3'!$E805,".",'Formulario PPGR3'!$F805))</f>
        <v/>
      </c>
      <c r="C805" s="190" t="str">
        <f>IF('Formulario PPGR3'!$G805="","",'Formulario PPGR1'!#REF!)</f>
        <v/>
      </c>
      <c r="D805" s="190" t="str">
        <f>IF('Formulario PPGR3'!$G805="","",'Formulario PPGR1'!#REF!)</f>
        <v/>
      </c>
      <c r="E805" s="190" t="str">
        <f>IF('Formulario PPGR3'!$G805="","",'Formulario PPGR1'!#REF!)</f>
        <v/>
      </c>
      <c r="F805" s="190" t="str">
        <f>IF('Formulario PPGR3'!$G805="","",'Formulario PPGR1'!#REF!)</f>
        <v/>
      </c>
      <c r="G805" s="241"/>
      <c r="H805" s="503" t="str">
        <f>IF(Tabla1[[#This Row],[Código_Actividad]]="","",_xlfn.XLOOKUP(Tabla1[[#This Row],[Código_Actividad]],Tabla2[Código],Tabla2[Actividades Programables Presupuestables],"",0))</f>
        <v/>
      </c>
      <c r="I805" s="504" t="str">
        <f>IFERROR(VLOOKUP('Formulario PPGR3'!$G805,'Formulario PPGR2'!$H$9:$V$269,15,FALSE),"")</f>
        <v/>
      </c>
      <c r="J805" s="509"/>
      <c r="K805" s="507" t="str">
        <f>IF(Tabla1[[#This Row],[Insumos]]="","",_xlfn.XLOOKUP(Tabla1[[#This Row],[Insumos]],Tabla10[Insumo],Tabla10[InsumoAbrev],"",0))</f>
        <v/>
      </c>
      <c r="L805" s="508"/>
      <c r="M805" s="505" t="str">
        <f>IF(Tabla1[[#This Row],[Descripción]]="","",_xlfn.XLOOKUP(Tabla1[[#This Row],[Descripción]],Tabla10[Descripción],Tabla10[Unidad de Medida],"",0))</f>
        <v/>
      </c>
      <c r="N805" s="295"/>
      <c r="O805" s="506" t="str">
        <f>IF(Tabla1[[#This Row],[Descripción]]="","",_xlfn.XLOOKUP(Tabla1[[#This Row],[Descripción]],Tabla10[Descripción],Tabla10[Precio Unitario],0))</f>
        <v/>
      </c>
      <c r="P805" s="506" t="str">
        <f>IF(Tabla1[[#This Row],[Cantidad de Insumos]]="","",Tabla1[[#This Row],[Precio Unitario]]*Tabla1[[#This Row],[Cantidad de Insumos]])</f>
        <v/>
      </c>
      <c r="Q805" s="506" t="str">
        <f>IF(Tabla1[[#This Row],[Descripción]]="","",_xlfn.XLOOKUP(Tabla1[[#This Row],[Descripción]],Tabla10[Descripción],Tabla10[CODIGO PRESUPUESTARIO],0))</f>
        <v/>
      </c>
      <c r="R805" s="507"/>
    </row>
    <row r="806" spans="2:18" s="271" customFormat="1" x14ac:dyDescent="0.3">
      <c r="B806" s="190" t="str">
        <f>IF('Formulario PPGR3'!$G806="","",CONCATENATE('Formulario PPGR3'!$C806,".",'Formulario PPGR3'!$D806,".",'Formulario PPGR3'!$E806,".",'Formulario PPGR3'!$F806))</f>
        <v/>
      </c>
      <c r="C806" s="190" t="str">
        <f>IF('Formulario PPGR3'!$G806="","",'Formulario PPGR1'!#REF!)</f>
        <v/>
      </c>
      <c r="D806" s="190" t="str">
        <f>IF('Formulario PPGR3'!$G806="","",'Formulario PPGR1'!#REF!)</f>
        <v/>
      </c>
      <c r="E806" s="190" t="str">
        <f>IF('Formulario PPGR3'!$G806="","",'Formulario PPGR1'!#REF!)</f>
        <v/>
      </c>
      <c r="F806" s="190" t="str">
        <f>IF('Formulario PPGR3'!$G806="","",'Formulario PPGR1'!#REF!)</f>
        <v/>
      </c>
      <c r="G806" s="241"/>
      <c r="H806" s="503" t="str">
        <f>IF(Tabla1[[#This Row],[Código_Actividad]]="","",_xlfn.XLOOKUP(Tabla1[[#This Row],[Código_Actividad]],Tabla2[Código],Tabla2[Actividades Programables Presupuestables],"",0))</f>
        <v/>
      </c>
      <c r="I806" s="504" t="str">
        <f>IFERROR(VLOOKUP('Formulario PPGR3'!$G806,'Formulario PPGR2'!$H$9:$V$269,15,FALSE),"")</f>
        <v/>
      </c>
      <c r="J806" s="509"/>
      <c r="K806" s="507" t="str">
        <f>IF(Tabla1[[#This Row],[Insumos]]="","",_xlfn.XLOOKUP(Tabla1[[#This Row],[Insumos]],Tabla10[Insumo],Tabla10[InsumoAbrev],"",0))</f>
        <v/>
      </c>
      <c r="L806" s="508"/>
      <c r="M806" s="505" t="str">
        <f>IF(Tabla1[[#This Row],[Descripción]]="","",_xlfn.XLOOKUP(Tabla1[[#This Row],[Descripción]],Tabla10[Descripción],Tabla10[Unidad de Medida],"",0))</f>
        <v/>
      </c>
      <c r="N806" s="295"/>
      <c r="O806" s="506" t="str">
        <f>IF(Tabla1[[#This Row],[Descripción]]="","",_xlfn.XLOOKUP(Tabla1[[#This Row],[Descripción]],Tabla10[Descripción],Tabla10[Precio Unitario],0))</f>
        <v/>
      </c>
      <c r="P806" s="506" t="str">
        <f>IF(Tabla1[[#This Row],[Cantidad de Insumos]]="","",Tabla1[[#This Row],[Precio Unitario]]*Tabla1[[#This Row],[Cantidad de Insumos]])</f>
        <v/>
      </c>
      <c r="Q806" s="506" t="str">
        <f>IF(Tabla1[[#This Row],[Descripción]]="","",_xlfn.XLOOKUP(Tabla1[[#This Row],[Descripción]],Tabla10[Descripción],Tabla10[CODIGO PRESUPUESTARIO],0))</f>
        <v/>
      </c>
      <c r="R806" s="507"/>
    </row>
    <row r="807" spans="2:18" s="271" customFormat="1" x14ac:dyDescent="0.3">
      <c r="B807" s="190" t="str">
        <f>IF('Formulario PPGR3'!$G807="","",CONCATENATE('Formulario PPGR3'!$C807,".",'Formulario PPGR3'!$D807,".",'Formulario PPGR3'!$E807,".",'Formulario PPGR3'!$F807))</f>
        <v/>
      </c>
      <c r="C807" s="190" t="str">
        <f>IF('Formulario PPGR3'!$G807="","",'Formulario PPGR1'!#REF!)</f>
        <v/>
      </c>
      <c r="D807" s="190" t="str">
        <f>IF('Formulario PPGR3'!$G807="","",'Formulario PPGR1'!#REF!)</f>
        <v/>
      </c>
      <c r="E807" s="190" t="str">
        <f>IF('Formulario PPGR3'!$G807="","",'Formulario PPGR1'!#REF!)</f>
        <v/>
      </c>
      <c r="F807" s="190" t="str">
        <f>IF('Formulario PPGR3'!$G807="","",'Formulario PPGR1'!#REF!)</f>
        <v/>
      </c>
      <c r="G807" s="241"/>
      <c r="H807" s="503" t="str">
        <f>IF(Tabla1[[#This Row],[Código_Actividad]]="","",_xlfn.XLOOKUP(Tabla1[[#This Row],[Código_Actividad]],Tabla2[Código],Tabla2[Actividades Programables Presupuestables],"",0))</f>
        <v/>
      </c>
      <c r="I807" s="504" t="str">
        <f>IFERROR(VLOOKUP('Formulario PPGR3'!$G807,'Formulario PPGR2'!$H$9:$V$269,15,FALSE),"")</f>
        <v/>
      </c>
      <c r="J807" s="509"/>
      <c r="K807" s="507" t="str">
        <f>IF(Tabla1[[#This Row],[Insumos]]="","",_xlfn.XLOOKUP(Tabla1[[#This Row],[Insumos]],Tabla10[Insumo],Tabla10[InsumoAbrev],"",0))</f>
        <v/>
      </c>
      <c r="L807" s="508"/>
      <c r="M807" s="505" t="str">
        <f>IF(Tabla1[[#This Row],[Descripción]]="","",_xlfn.XLOOKUP(Tabla1[[#This Row],[Descripción]],Tabla10[Descripción],Tabla10[Unidad de Medida],"",0))</f>
        <v/>
      </c>
      <c r="N807" s="295"/>
      <c r="O807" s="506" t="str">
        <f>IF(Tabla1[[#This Row],[Descripción]]="","",_xlfn.XLOOKUP(Tabla1[[#This Row],[Descripción]],Tabla10[Descripción],Tabla10[Precio Unitario],0))</f>
        <v/>
      </c>
      <c r="P807" s="506" t="str">
        <f>IF(Tabla1[[#This Row],[Cantidad de Insumos]]="","",Tabla1[[#This Row],[Precio Unitario]]*Tabla1[[#This Row],[Cantidad de Insumos]])</f>
        <v/>
      </c>
      <c r="Q807" s="506" t="str">
        <f>IF(Tabla1[[#This Row],[Descripción]]="","",_xlfn.XLOOKUP(Tabla1[[#This Row],[Descripción]],Tabla10[Descripción],Tabla10[CODIGO PRESUPUESTARIO],0))</f>
        <v/>
      </c>
      <c r="R807" s="507"/>
    </row>
    <row r="808" spans="2:18" s="271" customFormat="1" x14ac:dyDescent="0.3">
      <c r="B808" s="190" t="str">
        <f>IF('Formulario PPGR3'!$G808="","",CONCATENATE('Formulario PPGR3'!$C808,".",'Formulario PPGR3'!$D808,".",'Formulario PPGR3'!$E808,".",'Formulario PPGR3'!$F808))</f>
        <v/>
      </c>
      <c r="C808" s="190" t="str">
        <f>IF('Formulario PPGR3'!$G808="","",'Formulario PPGR1'!#REF!)</f>
        <v/>
      </c>
      <c r="D808" s="190" t="str">
        <f>IF('Formulario PPGR3'!$G808="","",'Formulario PPGR1'!#REF!)</f>
        <v/>
      </c>
      <c r="E808" s="190" t="str">
        <f>IF('Formulario PPGR3'!$G808="","",'Formulario PPGR1'!#REF!)</f>
        <v/>
      </c>
      <c r="F808" s="190" t="str">
        <f>IF('Formulario PPGR3'!$G808="","",'Formulario PPGR1'!#REF!)</f>
        <v/>
      </c>
      <c r="G808" s="241"/>
      <c r="H808" s="503" t="str">
        <f>IF(Tabla1[[#This Row],[Código_Actividad]]="","",_xlfn.XLOOKUP(Tabla1[[#This Row],[Código_Actividad]],Tabla2[Código],Tabla2[Actividades Programables Presupuestables],"",0))</f>
        <v/>
      </c>
      <c r="I808" s="504" t="str">
        <f>IFERROR(VLOOKUP('Formulario PPGR3'!$G808,'Formulario PPGR2'!$H$9:$V$269,15,FALSE),"")</f>
        <v/>
      </c>
      <c r="J808" s="509"/>
      <c r="K808" s="507" t="str">
        <f>IF(Tabla1[[#This Row],[Insumos]]="","",_xlfn.XLOOKUP(Tabla1[[#This Row],[Insumos]],Tabla10[Insumo],Tabla10[InsumoAbrev],"",0))</f>
        <v/>
      </c>
      <c r="L808" s="508"/>
      <c r="M808" s="505" t="str">
        <f>IF(Tabla1[[#This Row],[Descripción]]="","",_xlfn.XLOOKUP(Tabla1[[#This Row],[Descripción]],Tabla10[Descripción],Tabla10[Unidad de Medida],"",0))</f>
        <v/>
      </c>
      <c r="N808" s="295"/>
      <c r="O808" s="506" t="str">
        <f>IF(Tabla1[[#This Row],[Descripción]]="","",_xlfn.XLOOKUP(Tabla1[[#This Row],[Descripción]],Tabla10[Descripción],Tabla10[Precio Unitario],0))</f>
        <v/>
      </c>
      <c r="P808" s="506" t="str">
        <f>IF(Tabla1[[#This Row],[Cantidad de Insumos]]="","",Tabla1[[#This Row],[Precio Unitario]]*Tabla1[[#This Row],[Cantidad de Insumos]])</f>
        <v/>
      </c>
      <c r="Q808" s="506" t="str">
        <f>IF(Tabla1[[#This Row],[Descripción]]="","",_xlfn.XLOOKUP(Tabla1[[#This Row],[Descripción]],Tabla10[Descripción],Tabla10[CODIGO PRESUPUESTARIO],0))</f>
        <v/>
      </c>
      <c r="R808" s="507"/>
    </row>
    <row r="809" spans="2:18" s="271" customFormat="1" x14ac:dyDescent="0.3">
      <c r="B809" s="190" t="str">
        <f>IF('Formulario PPGR3'!$G809="","",CONCATENATE('Formulario PPGR3'!$C809,".",'Formulario PPGR3'!$D809,".",'Formulario PPGR3'!$E809,".",'Formulario PPGR3'!$F809))</f>
        <v/>
      </c>
      <c r="C809" s="190" t="str">
        <f>IF('Formulario PPGR3'!$G809="","",'Formulario PPGR1'!#REF!)</f>
        <v/>
      </c>
      <c r="D809" s="190" t="str">
        <f>IF('Formulario PPGR3'!$G809="","",'Formulario PPGR1'!#REF!)</f>
        <v/>
      </c>
      <c r="E809" s="190" t="str">
        <f>IF('Formulario PPGR3'!$G809="","",'Formulario PPGR1'!#REF!)</f>
        <v/>
      </c>
      <c r="F809" s="190" t="str">
        <f>IF('Formulario PPGR3'!$G809="","",'Formulario PPGR1'!#REF!)</f>
        <v/>
      </c>
      <c r="G809" s="241"/>
      <c r="H809" s="503" t="str">
        <f>IF(Tabla1[[#This Row],[Código_Actividad]]="","",_xlfn.XLOOKUP(Tabla1[[#This Row],[Código_Actividad]],Tabla2[Código],Tabla2[Actividades Programables Presupuestables],"",0))</f>
        <v/>
      </c>
      <c r="I809" s="504" t="str">
        <f>IFERROR(VLOOKUP('Formulario PPGR3'!$G809,'Formulario PPGR2'!$H$9:$V$269,15,FALSE),"")</f>
        <v/>
      </c>
      <c r="J809" s="509"/>
      <c r="K809" s="507" t="str">
        <f>IF(Tabla1[[#This Row],[Insumos]]="","",_xlfn.XLOOKUP(Tabla1[[#This Row],[Insumos]],Tabla10[Insumo],Tabla10[InsumoAbrev],"",0))</f>
        <v/>
      </c>
      <c r="L809" s="508"/>
      <c r="M809" s="505" t="str">
        <f>IF(Tabla1[[#This Row],[Descripción]]="","",_xlfn.XLOOKUP(Tabla1[[#This Row],[Descripción]],Tabla10[Descripción],Tabla10[Unidad de Medida],"",0))</f>
        <v/>
      </c>
      <c r="N809" s="295"/>
      <c r="O809" s="506" t="str">
        <f>IF(Tabla1[[#This Row],[Descripción]]="","",_xlfn.XLOOKUP(Tabla1[[#This Row],[Descripción]],Tabla10[Descripción],Tabla10[Precio Unitario],0))</f>
        <v/>
      </c>
      <c r="P809" s="506" t="str">
        <f>IF(Tabla1[[#This Row],[Cantidad de Insumos]]="","",Tabla1[[#This Row],[Precio Unitario]]*Tabla1[[#This Row],[Cantidad de Insumos]])</f>
        <v/>
      </c>
      <c r="Q809" s="506" t="str">
        <f>IF(Tabla1[[#This Row],[Descripción]]="","",_xlfn.XLOOKUP(Tabla1[[#This Row],[Descripción]],Tabla10[Descripción],Tabla10[CODIGO PRESUPUESTARIO],0))</f>
        <v/>
      </c>
      <c r="R809" s="507"/>
    </row>
    <row r="810" spans="2:18" s="271" customFormat="1" x14ac:dyDescent="0.3">
      <c r="B810" s="190" t="str">
        <f>IF('Formulario PPGR3'!$G810="","",CONCATENATE('Formulario PPGR3'!$C810,".",'Formulario PPGR3'!$D810,".",'Formulario PPGR3'!$E810,".",'Formulario PPGR3'!$F810))</f>
        <v/>
      </c>
      <c r="C810" s="190" t="str">
        <f>IF('Formulario PPGR3'!$G810="","",'Formulario PPGR1'!#REF!)</f>
        <v/>
      </c>
      <c r="D810" s="190" t="str">
        <f>IF('Formulario PPGR3'!$G810="","",'Formulario PPGR1'!#REF!)</f>
        <v/>
      </c>
      <c r="E810" s="190" t="str">
        <f>IF('Formulario PPGR3'!$G810="","",'Formulario PPGR1'!#REF!)</f>
        <v/>
      </c>
      <c r="F810" s="190" t="str">
        <f>IF('Formulario PPGR3'!$G810="","",'Formulario PPGR1'!#REF!)</f>
        <v/>
      </c>
      <c r="G810" s="241"/>
      <c r="H810" s="503" t="str">
        <f>IF(Tabla1[[#This Row],[Código_Actividad]]="","",_xlfn.XLOOKUP(Tabla1[[#This Row],[Código_Actividad]],Tabla2[Código],Tabla2[Actividades Programables Presupuestables],"",0))</f>
        <v/>
      </c>
      <c r="I810" s="504" t="str">
        <f>IFERROR(VLOOKUP('Formulario PPGR3'!$G810,'Formulario PPGR2'!$H$9:$V$269,15,FALSE),"")</f>
        <v/>
      </c>
      <c r="J810" s="509"/>
      <c r="K810" s="507" t="str">
        <f>IF(Tabla1[[#This Row],[Insumos]]="","",_xlfn.XLOOKUP(Tabla1[[#This Row],[Insumos]],Tabla10[Insumo],Tabla10[InsumoAbrev],"",0))</f>
        <v/>
      </c>
      <c r="L810" s="508"/>
      <c r="M810" s="505" t="str">
        <f>IF(Tabla1[[#This Row],[Descripción]]="","",_xlfn.XLOOKUP(Tabla1[[#This Row],[Descripción]],Tabla10[Descripción],Tabla10[Unidad de Medida],"",0))</f>
        <v/>
      </c>
      <c r="N810" s="295"/>
      <c r="O810" s="506" t="str">
        <f>IF(Tabla1[[#This Row],[Descripción]]="","",_xlfn.XLOOKUP(Tabla1[[#This Row],[Descripción]],Tabla10[Descripción],Tabla10[Precio Unitario],0))</f>
        <v/>
      </c>
      <c r="P810" s="506" t="str">
        <f>IF(Tabla1[[#This Row],[Cantidad de Insumos]]="","",Tabla1[[#This Row],[Precio Unitario]]*Tabla1[[#This Row],[Cantidad de Insumos]])</f>
        <v/>
      </c>
      <c r="Q810" s="506" t="str">
        <f>IF(Tabla1[[#This Row],[Descripción]]="","",_xlfn.XLOOKUP(Tabla1[[#This Row],[Descripción]],Tabla10[Descripción],Tabla10[CODIGO PRESUPUESTARIO],0))</f>
        <v/>
      </c>
      <c r="R810" s="507"/>
    </row>
    <row r="811" spans="2:18" s="271" customFormat="1" x14ac:dyDescent="0.3">
      <c r="B811" s="190" t="str">
        <f>IF('Formulario PPGR3'!$G811="","",CONCATENATE('Formulario PPGR3'!$C811,".",'Formulario PPGR3'!$D811,".",'Formulario PPGR3'!$E811,".",'Formulario PPGR3'!$F811))</f>
        <v/>
      </c>
      <c r="C811" s="190" t="str">
        <f>IF('Formulario PPGR3'!$G811="","",'Formulario PPGR1'!#REF!)</f>
        <v/>
      </c>
      <c r="D811" s="190" t="str">
        <f>IF('Formulario PPGR3'!$G811="","",'Formulario PPGR1'!#REF!)</f>
        <v/>
      </c>
      <c r="E811" s="190" t="str">
        <f>IF('Formulario PPGR3'!$G811="","",'Formulario PPGR1'!#REF!)</f>
        <v/>
      </c>
      <c r="F811" s="190" t="str">
        <f>IF('Formulario PPGR3'!$G811="","",'Formulario PPGR1'!#REF!)</f>
        <v/>
      </c>
      <c r="G811" s="241"/>
      <c r="H811" s="503" t="str">
        <f>IF(Tabla1[[#This Row],[Código_Actividad]]="","",_xlfn.XLOOKUP(Tabla1[[#This Row],[Código_Actividad]],Tabla2[Código],Tabla2[Actividades Programables Presupuestables],"",0))</f>
        <v/>
      </c>
      <c r="I811" s="504" t="str">
        <f>IFERROR(VLOOKUP('Formulario PPGR3'!$G811,'Formulario PPGR2'!$H$9:$V$269,15,FALSE),"")</f>
        <v/>
      </c>
      <c r="J811" s="509"/>
      <c r="K811" s="507" t="str">
        <f>IF(Tabla1[[#This Row],[Insumos]]="","",_xlfn.XLOOKUP(Tabla1[[#This Row],[Insumos]],Tabla10[Insumo],Tabla10[InsumoAbrev],"",0))</f>
        <v/>
      </c>
      <c r="L811" s="508"/>
      <c r="M811" s="505" t="str">
        <f>IF(Tabla1[[#This Row],[Descripción]]="","",_xlfn.XLOOKUP(Tabla1[[#This Row],[Descripción]],Tabla10[Descripción],Tabla10[Unidad de Medida],"",0))</f>
        <v/>
      </c>
      <c r="N811" s="295"/>
      <c r="O811" s="506" t="str">
        <f>IF(Tabla1[[#This Row],[Descripción]]="","",_xlfn.XLOOKUP(Tabla1[[#This Row],[Descripción]],Tabla10[Descripción],Tabla10[Precio Unitario],0))</f>
        <v/>
      </c>
      <c r="P811" s="506" t="str">
        <f>IF(Tabla1[[#This Row],[Cantidad de Insumos]]="","",Tabla1[[#This Row],[Precio Unitario]]*Tabla1[[#This Row],[Cantidad de Insumos]])</f>
        <v/>
      </c>
      <c r="Q811" s="506" t="str">
        <f>IF(Tabla1[[#This Row],[Descripción]]="","",_xlfn.XLOOKUP(Tabla1[[#This Row],[Descripción]],Tabla10[Descripción],Tabla10[CODIGO PRESUPUESTARIO],0))</f>
        <v/>
      </c>
      <c r="R811" s="507"/>
    </row>
    <row r="812" spans="2:18" s="271" customFormat="1" x14ac:dyDescent="0.3">
      <c r="B812" s="190" t="str">
        <f>IF('Formulario PPGR3'!$G812="","",CONCATENATE('Formulario PPGR3'!$C812,".",'Formulario PPGR3'!$D812,".",'Formulario PPGR3'!$E812,".",'Formulario PPGR3'!$F812))</f>
        <v/>
      </c>
      <c r="C812" s="190" t="str">
        <f>IF('Formulario PPGR3'!$G812="","",'Formulario PPGR1'!#REF!)</f>
        <v/>
      </c>
      <c r="D812" s="190" t="str">
        <f>IF('Formulario PPGR3'!$G812="","",'Formulario PPGR1'!#REF!)</f>
        <v/>
      </c>
      <c r="E812" s="190" t="str">
        <f>IF('Formulario PPGR3'!$G812="","",'Formulario PPGR1'!#REF!)</f>
        <v/>
      </c>
      <c r="F812" s="190" t="str">
        <f>IF('Formulario PPGR3'!$G812="","",'Formulario PPGR1'!#REF!)</f>
        <v/>
      </c>
      <c r="G812" s="241"/>
      <c r="H812" s="503" t="str">
        <f>IF(Tabla1[[#This Row],[Código_Actividad]]="","",_xlfn.XLOOKUP(Tabla1[[#This Row],[Código_Actividad]],Tabla2[Código],Tabla2[Actividades Programables Presupuestables],"",0))</f>
        <v/>
      </c>
      <c r="I812" s="504" t="str">
        <f>IFERROR(VLOOKUP('Formulario PPGR3'!$G812,'Formulario PPGR2'!$H$9:$V$269,15,FALSE),"")</f>
        <v/>
      </c>
      <c r="J812" s="509"/>
      <c r="K812" s="507" t="str">
        <f>IF(Tabla1[[#This Row],[Insumos]]="","",_xlfn.XLOOKUP(Tabla1[[#This Row],[Insumos]],Tabla10[Insumo],Tabla10[InsumoAbrev],"",0))</f>
        <v/>
      </c>
      <c r="L812" s="508"/>
      <c r="M812" s="505" t="str">
        <f>IF(Tabla1[[#This Row],[Descripción]]="","",_xlfn.XLOOKUP(Tabla1[[#This Row],[Descripción]],Tabla10[Descripción],Tabla10[Unidad de Medida],"",0))</f>
        <v/>
      </c>
      <c r="N812" s="295"/>
      <c r="O812" s="506" t="str">
        <f>IF(Tabla1[[#This Row],[Descripción]]="","",_xlfn.XLOOKUP(Tabla1[[#This Row],[Descripción]],Tabla10[Descripción],Tabla10[Precio Unitario],0))</f>
        <v/>
      </c>
      <c r="P812" s="506" t="str">
        <f>IF(Tabla1[[#This Row],[Cantidad de Insumos]]="","",Tabla1[[#This Row],[Precio Unitario]]*Tabla1[[#This Row],[Cantidad de Insumos]])</f>
        <v/>
      </c>
      <c r="Q812" s="506" t="str">
        <f>IF(Tabla1[[#This Row],[Descripción]]="","",_xlfn.XLOOKUP(Tabla1[[#This Row],[Descripción]],Tabla10[Descripción],Tabla10[CODIGO PRESUPUESTARIO],0))</f>
        <v/>
      </c>
      <c r="R812" s="507"/>
    </row>
    <row r="813" spans="2:18" s="271" customFormat="1" x14ac:dyDescent="0.3">
      <c r="B813" s="190" t="str">
        <f>IF('Formulario PPGR3'!$G813="","",CONCATENATE('Formulario PPGR3'!$C813,".",'Formulario PPGR3'!$D813,".",'Formulario PPGR3'!$E813,".",'Formulario PPGR3'!$F813))</f>
        <v/>
      </c>
      <c r="C813" s="190" t="str">
        <f>IF('Formulario PPGR3'!$G813="","",'Formulario PPGR1'!#REF!)</f>
        <v/>
      </c>
      <c r="D813" s="190" t="str">
        <f>IF('Formulario PPGR3'!$G813="","",'Formulario PPGR1'!#REF!)</f>
        <v/>
      </c>
      <c r="E813" s="190" t="str">
        <f>IF('Formulario PPGR3'!$G813="","",'Formulario PPGR1'!#REF!)</f>
        <v/>
      </c>
      <c r="F813" s="190" t="str">
        <f>IF('Formulario PPGR3'!$G813="","",'Formulario PPGR1'!#REF!)</f>
        <v/>
      </c>
      <c r="G813" s="241"/>
      <c r="H813" s="503" t="str">
        <f>IF(Tabla1[[#This Row],[Código_Actividad]]="","",_xlfn.XLOOKUP(Tabla1[[#This Row],[Código_Actividad]],Tabla2[Código],Tabla2[Actividades Programables Presupuestables],"",0))</f>
        <v/>
      </c>
      <c r="I813" s="504" t="str">
        <f>IFERROR(VLOOKUP('Formulario PPGR3'!$G813,'Formulario PPGR2'!$H$9:$V$269,15,FALSE),"")</f>
        <v/>
      </c>
      <c r="J813" s="509"/>
      <c r="K813" s="507" t="str">
        <f>IF(Tabla1[[#This Row],[Insumos]]="","",_xlfn.XLOOKUP(Tabla1[[#This Row],[Insumos]],Tabla10[Insumo],Tabla10[InsumoAbrev],"",0))</f>
        <v/>
      </c>
      <c r="L813" s="508"/>
      <c r="M813" s="505" t="str">
        <f>IF(Tabla1[[#This Row],[Descripción]]="","",_xlfn.XLOOKUP(Tabla1[[#This Row],[Descripción]],Tabla10[Descripción],Tabla10[Unidad de Medida],"",0))</f>
        <v/>
      </c>
      <c r="N813" s="295"/>
      <c r="O813" s="506" t="str">
        <f>IF(Tabla1[[#This Row],[Descripción]]="","",_xlfn.XLOOKUP(Tabla1[[#This Row],[Descripción]],Tabla10[Descripción],Tabla10[Precio Unitario],0))</f>
        <v/>
      </c>
      <c r="P813" s="506" t="str">
        <f>IF(Tabla1[[#This Row],[Cantidad de Insumos]]="","",Tabla1[[#This Row],[Precio Unitario]]*Tabla1[[#This Row],[Cantidad de Insumos]])</f>
        <v/>
      </c>
      <c r="Q813" s="506" t="str">
        <f>IF(Tabla1[[#This Row],[Descripción]]="","",_xlfn.XLOOKUP(Tabla1[[#This Row],[Descripción]],Tabla10[Descripción],Tabla10[CODIGO PRESUPUESTARIO],0))</f>
        <v/>
      </c>
      <c r="R813" s="507"/>
    </row>
    <row r="814" spans="2:18" s="271" customFormat="1" x14ac:dyDescent="0.3">
      <c r="B814" s="190" t="str">
        <f>IF('Formulario PPGR3'!$G814="","",CONCATENATE('Formulario PPGR3'!$C814,".",'Formulario PPGR3'!$D814,".",'Formulario PPGR3'!$E814,".",'Formulario PPGR3'!$F814))</f>
        <v/>
      </c>
      <c r="C814" s="190" t="str">
        <f>IF('Formulario PPGR3'!$G814="","",'Formulario PPGR1'!#REF!)</f>
        <v/>
      </c>
      <c r="D814" s="190" t="str">
        <f>IF('Formulario PPGR3'!$G814="","",'Formulario PPGR1'!#REF!)</f>
        <v/>
      </c>
      <c r="E814" s="190" t="str">
        <f>IF('Formulario PPGR3'!$G814="","",'Formulario PPGR1'!#REF!)</f>
        <v/>
      </c>
      <c r="F814" s="190" t="str">
        <f>IF('Formulario PPGR3'!$G814="","",'Formulario PPGR1'!#REF!)</f>
        <v/>
      </c>
      <c r="G814" s="241"/>
      <c r="H814" s="503" t="str">
        <f>IF(Tabla1[[#This Row],[Código_Actividad]]="","",_xlfn.XLOOKUP(Tabla1[[#This Row],[Código_Actividad]],Tabla2[Código],Tabla2[Actividades Programables Presupuestables],"",0))</f>
        <v/>
      </c>
      <c r="I814" s="504" t="str">
        <f>IFERROR(VLOOKUP('Formulario PPGR3'!$G814,'Formulario PPGR2'!$H$9:$V$269,15,FALSE),"")</f>
        <v/>
      </c>
      <c r="J814" s="509"/>
      <c r="K814" s="507" t="str">
        <f>IF(Tabla1[[#This Row],[Insumos]]="","",_xlfn.XLOOKUP(Tabla1[[#This Row],[Insumos]],Tabla10[Insumo],Tabla10[InsumoAbrev],"",0))</f>
        <v/>
      </c>
      <c r="L814" s="508"/>
      <c r="M814" s="505" t="str">
        <f>IF(Tabla1[[#This Row],[Descripción]]="","",_xlfn.XLOOKUP(Tabla1[[#This Row],[Descripción]],Tabla10[Descripción],Tabla10[Unidad de Medida],"",0))</f>
        <v/>
      </c>
      <c r="N814" s="295"/>
      <c r="O814" s="506" t="str">
        <f>IF(Tabla1[[#This Row],[Descripción]]="","",_xlfn.XLOOKUP(Tabla1[[#This Row],[Descripción]],Tabla10[Descripción],Tabla10[Precio Unitario],0))</f>
        <v/>
      </c>
      <c r="P814" s="506" t="str">
        <f>IF(Tabla1[[#This Row],[Cantidad de Insumos]]="","",Tabla1[[#This Row],[Precio Unitario]]*Tabla1[[#This Row],[Cantidad de Insumos]])</f>
        <v/>
      </c>
      <c r="Q814" s="506" t="str">
        <f>IF(Tabla1[[#This Row],[Descripción]]="","",_xlfn.XLOOKUP(Tabla1[[#This Row],[Descripción]],Tabla10[Descripción],Tabla10[CODIGO PRESUPUESTARIO],0))</f>
        <v/>
      </c>
      <c r="R814" s="507"/>
    </row>
    <row r="815" spans="2:18" s="271" customFormat="1" x14ac:dyDescent="0.3">
      <c r="B815" s="190" t="str">
        <f>IF('Formulario PPGR3'!$G815="","",CONCATENATE('Formulario PPGR3'!$C815,".",'Formulario PPGR3'!$D815,".",'Formulario PPGR3'!$E815,".",'Formulario PPGR3'!$F815))</f>
        <v/>
      </c>
      <c r="C815" s="190" t="str">
        <f>IF('Formulario PPGR3'!$G815="","",'Formulario PPGR1'!#REF!)</f>
        <v/>
      </c>
      <c r="D815" s="190" t="str">
        <f>IF('Formulario PPGR3'!$G815="","",'Formulario PPGR1'!#REF!)</f>
        <v/>
      </c>
      <c r="E815" s="190" t="str">
        <f>IF('Formulario PPGR3'!$G815="","",'Formulario PPGR1'!#REF!)</f>
        <v/>
      </c>
      <c r="F815" s="190" t="str">
        <f>IF('Formulario PPGR3'!$G815="","",'Formulario PPGR1'!#REF!)</f>
        <v/>
      </c>
      <c r="G815" s="241"/>
      <c r="H815" s="503" t="str">
        <f>IF(Tabla1[[#This Row],[Código_Actividad]]="","",_xlfn.XLOOKUP(Tabla1[[#This Row],[Código_Actividad]],Tabla2[Código],Tabla2[Actividades Programables Presupuestables],"",0))</f>
        <v/>
      </c>
      <c r="I815" s="504" t="str">
        <f>IFERROR(VLOOKUP('Formulario PPGR3'!$G815,'Formulario PPGR2'!$H$9:$V$269,15,FALSE),"")</f>
        <v/>
      </c>
      <c r="J815" s="509"/>
      <c r="K815" s="507" t="str">
        <f>IF(Tabla1[[#This Row],[Insumos]]="","",_xlfn.XLOOKUP(Tabla1[[#This Row],[Insumos]],Tabla10[Insumo],Tabla10[InsumoAbrev],"",0))</f>
        <v/>
      </c>
      <c r="L815" s="508"/>
      <c r="M815" s="505" t="str">
        <f>IF(Tabla1[[#This Row],[Descripción]]="","",_xlfn.XLOOKUP(Tabla1[[#This Row],[Descripción]],Tabla10[Descripción],Tabla10[Unidad de Medida],"",0))</f>
        <v/>
      </c>
      <c r="N815" s="295"/>
      <c r="O815" s="506" t="str">
        <f>IF(Tabla1[[#This Row],[Descripción]]="","",_xlfn.XLOOKUP(Tabla1[[#This Row],[Descripción]],Tabla10[Descripción],Tabla10[Precio Unitario],0))</f>
        <v/>
      </c>
      <c r="P815" s="506" t="str">
        <f>IF(Tabla1[[#This Row],[Cantidad de Insumos]]="","",Tabla1[[#This Row],[Precio Unitario]]*Tabla1[[#This Row],[Cantidad de Insumos]])</f>
        <v/>
      </c>
      <c r="Q815" s="506" t="str">
        <f>IF(Tabla1[[#This Row],[Descripción]]="","",_xlfn.XLOOKUP(Tabla1[[#This Row],[Descripción]],Tabla10[Descripción],Tabla10[CODIGO PRESUPUESTARIO],0))</f>
        <v/>
      </c>
      <c r="R815" s="507"/>
    </row>
    <row r="816" spans="2:18" s="271" customFormat="1" x14ac:dyDescent="0.3">
      <c r="B816" s="190" t="str">
        <f>IF('Formulario PPGR3'!$G816="","",CONCATENATE('Formulario PPGR3'!$C816,".",'Formulario PPGR3'!$D816,".",'Formulario PPGR3'!$E816,".",'Formulario PPGR3'!$F816))</f>
        <v/>
      </c>
      <c r="C816" s="190" t="str">
        <f>IF('Formulario PPGR3'!$G816="","",'Formulario PPGR1'!#REF!)</f>
        <v/>
      </c>
      <c r="D816" s="190" t="str">
        <f>IF('Formulario PPGR3'!$G816="","",'Formulario PPGR1'!#REF!)</f>
        <v/>
      </c>
      <c r="E816" s="190" t="str">
        <f>IF('Formulario PPGR3'!$G816="","",'Formulario PPGR1'!#REF!)</f>
        <v/>
      </c>
      <c r="F816" s="190" t="str">
        <f>IF('Formulario PPGR3'!$G816="","",'Formulario PPGR1'!#REF!)</f>
        <v/>
      </c>
      <c r="G816" s="241"/>
      <c r="H816" s="503" t="str">
        <f>IF(Tabla1[[#This Row],[Código_Actividad]]="","",_xlfn.XLOOKUP(Tabla1[[#This Row],[Código_Actividad]],Tabla2[Código],Tabla2[Actividades Programables Presupuestables],"",0))</f>
        <v/>
      </c>
      <c r="I816" s="504" t="str">
        <f>IFERROR(VLOOKUP('Formulario PPGR3'!$G816,'Formulario PPGR2'!$H$9:$V$269,15,FALSE),"")</f>
        <v/>
      </c>
      <c r="J816" s="509"/>
      <c r="K816" s="507" t="str">
        <f>IF(Tabla1[[#This Row],[Insumos]]="","",_xlfn.XLOOKUP(Tabla1[[#This Row],[Insumos]],Tabla10[Insumo],Tabla10[InsumoAbrev],"",0))</f>
        <v/>
      </c>
      <c r="L816" s="508"/>
      <c r="M816" s="505" t="str">
        <f>IF(Tabla1[[#This Row],[Descripción]]="","",_xlfn.XLOOKUP(Tabla1[[#This Row],[Descripción]],Tabla10[Descripción],Tabla10[Unidad de Medida],"",0))</f>
        <v/>
      </c>
      <c r="N816" s="295"/>
      <c r="O816" s="506" t="str">
        <f>IF(Tabla1[[#This Row],[Descripción]]="","",_xlfn.XLOOKUP(Tabla1[[#This Row],[Descripción]],Tabla10[Descripción],Tabla10[Precio Unitario],0))</f>
        <v/>
      </c>
      <c r="P816" s="506" t="str">
        <f>IF(Tabla1[[#This Row],[Cantidad de Insumos]]="","",Tabla1[[#This Row],[Precio Unitario]]*Tabla1[[#This Row],[Cantidad de Insumos]])</f>
        <v/>
      </c>
      <c r="Q816" s="506" t="str">
        <f>IF(Tabla1[[#This Row],[Descripción]]="","",_xlfn.XLOOKUP(Tabla1[[#This Row],[Descripción]],Tabla10[Descripción],Tabla10[CODIGO PRESUPUESTARIO],0))</f>
        <v/>
      </c>
      <c r="R816" s="507"/>
    </row>
    <row r="817" spans="2:18" s="271" customFormat="1" x14ac:dyDescent="0.3">
      <c r="B817" s="190" t="str">
        <f>IF('Formulario PPGR3'!$G817="","",CONCATENATE('Formulario PPGR3'!$C817,".",'Formulario PPGR3'!$D817,".",'Formulario PPGR3'!$E817,".",'Formulario PPGR3'!$F817))</f>
        <v/>
      </c>
      <c r="C817" s="190" t="str">
        <f>IF('Formulario PPGR3'!$G817="","",'Formulario PPGR1'!#REF!)</f>
        <v/>
      </c>
      <c r="D817" s="190" t="str">
        <f>IF('Formulario PPGR3'!$G817="","",'Formulario PPGR1'!#REF!)</f>
        <v/>
      </c>
      <c r="E817" s="190" t="str">
        <f>IF('Formulario PPGR3'!$G817="","",'Formulario PPGR1'!#REF!)</f>
        <v/>
      </c>
      <c r="F817" s="190" t="str">
        <f>IF('Formulario PPGR3'!$G817="","",'Formulario PPGR1'!#REF!)</f>
        <v/>
      </c>
      <c r="G817" s="241"/>
      <c r="H817" s="503" t="str">
        <f>IF(Tabla1[[#This Row],[Código_Actividad]]="","",_xlfn.XLOOKUP(Tabla1[[#This Row],[Código_Actividad]],Tabla2[Código],Tabla2[Actividades Programables Presupuestables],"",0))</f>
        <v/>
      </c>
      <c r="I817" s="504" t="str">
        <f>IFERROR(VLOOKUP('Formulario PPGR3'!$G817,'Formulario PPGR2'!$H$9:$V$269,15,FALSE),"")</f>
        <v/>
      </c>
      <c r="J817" s="509"/>
      <c r="K817" s="507" t="str">
        <f>IF(Tabla1[[#This Row],[Insumos]]="","",_xlfn.XLOOKUP(Tabla1[[#This Row],[Insumos]],Tabla10[Insumo],Tabla10[InsumoAbrev],"",0))</f>
        <v/>
      </c>
      <c r="L817" s="508"/>
      <c r="M817" s="505" t="str">
        <f>IF(Tabla1[[#This Row],[Descripción]]="","",_xlfn.XLOOKUP(Tabla1[[#This Row],[Descripción]],Tabla10[Descripción],Tabla10[Unidad de Medida],"",0))</f>
        <v/>
      </c>
      <c r="N817" s="295"/>
      <c r="O817" s="506" t="str">
        <f>IF(Tabla1[[#This Row],[Descripción]]="","",_xlfn.XLOOKUP(Tabla1[[#This Row],[Descripción]],Tabla10[Descripción],Tabla10[Precio Unitario],0))</f>
        <v/>
      </c>
      <c r="P817" s="506" t="str">
        <f>IF(Tabla1[[#This Row],[Cantidad de Insumos]]="","",Tabla1[[#This Row],[Precio Unitario]]*Tabla1[[#This Row],[Cantidad de Insumos]])</f>
        <v/>
      </c>
      <c r="Q817" s="506" t="str">
        <f>IF(Tabla1[[#This Row],[Descripción]]="","",_xlfn.XLOOKUP(Tabla1[[#This Row],[Descripción]],Tabla10[Descripción],Tabla10[CODIGO PRESUPUESTARIO],0))</f>
        <v/>
      </c>
      <c r="R817" s="507"/>
    </row>
    <row r="818" spans="2:18" s="271" customFormat="1" x14ac:dyDescent="0.3">
      <c r="B818" s="190" t="str">
        <f>IF('Formulario PPGR3'!$G818="","",CONCATENATE('Formulario PPGR3'!$C818,".",'Formulario PPGR3'!$D818,".",'Formulario PPGR3'!$E818,".",'Formulario PPGR3'!$F818))</f>
        <v/>
      </c>
      <c r="C818" s="190" t="str">
        <f>IF('Formulario PPGR3'!$G818="","",'Formulario PPGR1'!#REF!)</f>
        <v/>
      </c>
      <c r="D818" s="190" t="str">
        <f>IF('Formulario PPGR3'!$G818="","",'Formulario PPGR1'!#REF!)</f>
        <v/>
      </c>
      <c r="E818" s="190" t="str">
        <f>IF('Formulario PPGR3'!$G818="","",'Formulario PPGR1'!#REF!)</f>
        <v/>
      </c>
      <c r="F818" s="190" t="str">
        <f>IF('Formulario PPGR3'!$G818="","",'Formulario PPGR1'!#REF!)</f>
        <v/>
      </c>
      <c r="G818" s="241"/>
      <c r="H818" s="503" t="str">
        <f>IF(Tabla1[[#This Row],[Código_Actividad]]="","",_xlfn.XLOOKUP(Tabla1[[#This Row],[Código_Actividad]],Tabla2[Código],Tabla2[Actividades Programables Presupuestables],"",0))</f>
        <v/>
      </c>
      <c r="I818" s="504" t="str">
        <f>IFERROR(VLOOKUP('Formulario PPGR3'!$G818,'Formulario PPGR2'!$H$9:$V$269,15,FALSE),"")</f>
        <v/>
      </c>
      <c r="J818" s="509"/>
      <c r="K818" s="507" t="str">
        <f>IF(Tabla1[[#This Row],[Insumos]]="","",_xlfn.XLOOKUP(Tabla1[[#This Row],[Insumos]],Tabla10[Insumo],Tabla10[InsumoAbrev],"",0))</f>
        <v/>
      </c>
      <c r="L818" s="508"/>
      <c r="M818" s="505" t="str">
        <f>IF(Tabla1[[#This Row],[Descripción]]="","",_xlfn.XLOOKUP(Tabla1[[#This Row],[Descripción]],Tabla10[Descripción],Tabla10[Unidad de Medida],"",0))</f>
        <v/>
      </c>
      <c r="N818" s="295"/>
      <c r="O818" s="506" t="str">
        <f>IF(Tabla1[[#This Row],[Descripción]]="","",_xlfn.XLOOKUP(Tabla1[[#This Row],[Descripción]],Tabla10[Descripción],Tabla10[Precio Unitario],0))</f>
        <v/>
      </c>
      <c r="P818" s="506" t="str">
        <f>IF(Tabla1[[#This Row],[Cantidad de Insumos]]="","",Tabla1[[#This Row],[Precio Unitario]]*Tabla1[[#This Row],[Cantidad de Insumos]])</f>
        <v/>
      </c>
      <c r="Q818" s="506" t="str">
        <f>IF(Tabla1[[#This Row],[Descripción]]="","",_xlfn.XLOOKUP(Tabla1[[#This Row],[Descripción]],Tabla10[Descripción],Tabla10[CODIGO PRESUPUESTARIO],0))</f>
        <v/>
      </c>
      <c r="R818" s="507"/>
    </row>
    <row r="819" spans="2:18" s="271" customFormat="1" x14ac:dyDescent="0.3">
      <c r="B819" s="190" t="str">
        <f>IF('Formulario PPGR3'!$G819="","",CONCATENATE('Formulario PPGR3'!$C819,".",'Formulario PPGR3'!$D819,".",'Formulario PPGR3'!$E819,".",'Formulario PPGR3'!$F819))</f>
        <v/>
      </c>
      <c r="C819" s="190" t="str">
        <f>IF('Formulario PPGR3'!$G819="","",'Formulario PPGR1'!#REF!)</f>
        <v/>
      </c>
      <c r="D819" s="190" t="str">
        <f>IF('Formulario PPGR3'!$G819="","",'Formulario PPGR1'!#REF!)</f>
        <v/>
      </c>
      <c r="E819" s="190" t="str">
        <f>IF('Formulario PPGR3'!$G819="","",'Formulario PPGR1'!#REF!)</f>
        <v/>
      </c>
      <c r="F819" s="190" t="str">
        <f>IF('Formulario PPGR3'!$G819="","",'Formulario PPGR1'!#REF!)</f>
        <v/>
      </c>
      <c r="G819" s="241"/>
      <c r="H819" s="503" t="str">
        <f>IF(Tabla1[[#This Row],[Código_Actividad]]="","",_xlfn.XLOOKUP(Tabla1[[#This Row],[Código_Actividad]],Tabla2[Código],Tabla2[Actividades Programables Presupuestables],"",0))</f>
        <v/>
      </c>
      <c r="I819" s="504" t="str">
        <f>IFERROR(VLOOKUP('Formulario PPGR3'!$G819,'Formulario PPGR2'!$H$9:$V$269,15,FALSE),"")</f>
        <v/>
      </c>
      <c r="J819" s="509"/>
      <c r="K819" s="507" t="str">
        <f>IF(Tabla1[[#This Row],[Insumos]]="","",_xlfn.XLOOKUP(Tabla1[[#This Row],[Insumos]],Tabla10[Insumo],Tabla10[InsumoAbrev],"",0))</f>
        <v/>
      </c>
      <c r="L819" s="508"/>
      <c r="M819" s="505" t="str">
        <f>IF(Tabla1[[#This Row],[Descripción]]="","",_xlfn.XLOOKUP(Tabla1[[#This Row],[Descripción]],Tabla10[Descripción],Tabla10[Unidad de Medida],"",0))</f>
        <v/>
      </c>
      <c r="N819" s="295"/>
      <c r="O819" s="506" t="str">
        <f>IF(Tabla1[[#This Row],[Descripción]]="","",_xlfn.XLOOKUP(Tabla1[[#This Row],[Descripción]],Tabla10[Descripción],Tabla10[Precio Unitario],0))</f>
        <v/>
      </c>
      <c r="P819" s="506" t="str">
        <f>IF(Tabla1[[#This Row],[Cantidad de Insumos]]="","",Tabla1[[#This Row],[Precio Unitario]]*Tabla1[[#This Row],[Cantidad de Insumos]])</f>
        <v/>
      </c>
      <c r="Q819" s="506" t="str">
        <f>IF(Tabla1[[#This Row],[Descripción]]="","",_xlfn.XLOOKUP(Tabla1[[#This Row],[Descripción]],Tabla10[Descripción],Tabla10[CODIGO PRESUPUESTARIO],0))</f>
        <v/>
      </c>
      <c r="R819" s="507"/>
    </row>
    <row r="820" spans="2:18" s="271" customFormat="1" x14ac:dyDescent="0.3">
      <c r="B820" s="190" t="str">
        <f>IF('Formulario PPGR3'!$G820="","",CONCATENATE('Formulario PPGR3'!$C820,".",'Formulario PPGR3'!$D820,".",'Formulario PPGR3'!$E820,".",'Formulario PPGR3'!$F820))</f>
        <v/>
      </c>
      <c r="C820" s="190" t="str">
        <f>IF('Formulario PPGR3'!$G820="","",'Formulario PPGR1'!#REF!)</f>
        <v/>
      </c>
      <c r="D820" s="190" t="str">
        <f>IF('Formulario PPGR3'!$G820="","",'Formulario PPGR1'!#REF!)</f>
        <v/>
      </c>
      <c r="E820" s="190" t="str">
        <f>IF('Formulario PPGR3'!$G820="","",'Formulario PPGR1'!#REF!)</f>
        <v/>
      </c>
      <c r="F820" s="190" t="str">
        <f>IF('Formulario PPGR3'!$G820="","",'Formulario PPGR1'!#REF!)</f>
        <v/>
      </c>
      <c r="G820" s="241"/>
      <c r="H820" s="503" t="str">
        <f>IF(Tabla1[[#This Row],[Código_Actividad]]="","",_xlfn.XLOOKUP(Tabla1[[#This Row],[Código_Actividad]],Tabla2[Código],Tabla2[Actividades Programables Presupuestables],"",0))</f>
        <v/>
      </c>
      <c r="I820" s="504" t="str">
        <f>IFERROR(VLOOKUP('Formulario PPGR3'!$G820,'Formulario PPGR2'!$H$9:$V$269,15,FALSE),"")</f>
        <v/>
      </c>
      <c r="J820" s="509"/>
      <c r="K820" s="507" t="str">
        <f>IF(Tabla1[[#This Row],[Insumos]]="","",_xlfn.XLOOKUP(Tabla1[[#This Row],[Insumos]],Tabla10[Insumo],Tabla10[InsumoAbrev],"",0))</f>
        <v/>
      </c>
      <c r="L820" s="508"/>
      <c r="M820" s="505" t="str">
        <f>IF(Tabla1[[#This Row],[Descripción]]="","",_xlfn.XLOOKUP(Tabla1[[#This Row],[Descripción]],Tabla10[Descripción],Tabla10[Unidad de Medida],"",0))</f>
        <v/>
      </c>
      <c r="N820" s="295"/>
      <c r="O820" s="506" t="str">
        <f>IF(Tabla1[[#This Row],[Descripción]]="","",_xlfn.XLOOKUP(Tabla1[[#This Row],[Descripción]],Tabla10[Descripción],Tabla10[Precio Unitario],0))</f>
        <v/>
      </c>
      <c r="P820" s="506" t="str">
        <f>IF(Tabla1[[#This Row],[Cantidad de Insumos]]="","",Tabla1[[#This Row],[Precio Unitario]]*Tabla1[[#This Row],[Cantidad de Insumos]])</f>
        <v/>
      </c>
      <c r="Q820" s="506" t="str">
        <f>IF(Tabla1[[#This Row],[Descripción]]="","",_xlfn.XLOOKUP(Tabla1[[#This Row],[Descripción]],Tabla10[Descripción],Tabla10[CODIGO PRESUPUESTARIO],0))</f>
        <v/>
      </c>
      <c r="R820" s="507"/>
    </row>
    <row r="821" spans="2:18" s="271" customFormat="1" x14ac:dyDescent="0.3">
      <c r="B821" s="190" t="str">
        <f>IF('Formulario PPGR3'!$G821="","",CONCATENATE('Formulario PPGR3'!$C821,".",'Formulario PPGR3'!$D821,".",'Formulario PPGR3'!$E821,".",'Formulario PPGR3'!$F821))</f>
        <v/>
      </c>
      <c r="C821" s="190" t="str">
        <f>IF('Formulario PPGR3'!$G821="","",'Formulario PPGR1'!#REF!)</f>
        <v/>
      </c>
      <c r="D821" s="190" t="str">
        <f>IF('Formulario PPGR3'!$G821="","",'Formulario PPGR1'!#REF!)</f>
        <v/>
      </c>
      <c r="E821" s="190" t="str">
        <f>IF('Formulario PPGR3'!$G821="","",'Formulario PPGR1'!#REF!)</f>
        <v/>
      </c>
      <c r="F821" s="190" t="str">
        <f>IF('Formulario PPGR3'!$G821="","",'Formulario PPGR1'!#REF!)</f>
        <v/>
      </c>
      <c r="G821" s="241"/>
      <c r="H821" s="503" t="str">
        <f>IF(Tabla1[[#This Row],[Código_Actividad]]="","",_xlfn.XLOOKUP(Tabla1[[#This Row],[Código_Actividad]],Tabla2[Código],Tabla2[Actividades Programables Presupuestables],"",0))</f>
        <v/>
      </c>
      <c r="I821" s="504" t="str">
        <f>IFERROR(VLOOKUP('Formulario PPGR3'!$G821,'Formulario PPGR2'!$H$9:$V$269,15,FALSE),"")</f>
        <v/>
      </c>
      <c r="J821" s="509"/>
      <c r="K821" s="507" t="str">
        <f>IF(Tabla1[[#This Row],[Insumos]]="","",_xlfn.XLOOKUP(Tabla1[[#This Row],[Insumos]],Tabla10[Insumo],Tabla10[InsumoAbrev],"",0))</f>
        <v/>
      </c>
      <c r="L821" s="508"/>
      <c r="M821" s="505" t="str">
        <f>IF(Tabla1[[#This Row],[Descripción]]="","",_xlfn.XLOOKUP(Tabla1[[#This Row],[Descripción]],Tabla10[Descripción],Tabla10[Unidad de Medida],"",0))</f>
        <v/>
      </c>
      <c r="N821" s="295"/>
      <c r="O821" s="506" t="str">
        <f>IF(Tabla1[[#This Row],[Descripción]]="","",_xlfn.XLOOKUP(Tabla1[[#This Row],[Descripción]],Tabla10[Descripción],Tabla10[Precio Unitario],0))</f>
        <v/>
      </c>
      <c r="P821" s="506" t="str">
        <f>IF(Tabla1[[#This Row],[Cantidad de Insumos]]="","",Tabla1[[#This Row],[Precio Unitario]]*Tabla1[[#This Row],[Cantidad de Insumos]])</f>
        <v/>
      </c>
      <c r="Q821" s="506" t="str">
        <f>IF(Tabla1[[#This Row],[Descripción]]="","",_xlfn.XLOOKUP(Tabla1[[#This Row],[Descripción]],Tabla10[Descripción],Tabla10[CODIGO PRESUPUESTARIO],0))</f>
        <v/>
      </c>
      <c r="R821" s="507"/>
    </row>
    <row r="822" spans="2:18" s="271" customFormat="1" x14ac:dyDescent="0.3">
      <c r="B822" s="190" t="str">
        <f>IF('Formulario PPGR3'!$G822="","",CONCATENATE('Formulario PPGR3'!$C822,".",'Formulario PPGR3'!$D822,".",'Formulario PPGR3'!$E822,".",'Formulario PPGR3'!$F822))</f>
        <v/>
      </c>
      <c r="C822" s="190" t="str">
        <f>IF('Formulario PPGR3'!$G822="","",'Formulario PPGR1'!#REF!)</f>
        <v/>
      </c>
      <c r="D822" s="190" t="str">
        <f>IF('Formulario PPGR3'!$G822="","",'Formulario PPGR1'!#REF!)</f>
        <v/>
      </c>
      <c r="E822" s="190" t="str">
        <f>IF('Formulario PPGR3'!$G822="","",'Formulario PPGR1'!#REF!)</f>
        <v/>
      </c>
      <c r="F822" s="190" t="str">
        <f>IF('Formulario PPGR3'!$G822="","",'Formulario PPGR1'!#REF!)</f>
        <v/>
      </c>
      <c r="G822" s="241"/>
      <c r="H822" s="503" t="str">
        <f>IF(Tabla1[[#This Row],[Código_Actividad]]="","",_xlfn.XLOOKUP(Tabla1[[#This Row],[Código_Actividad]],Tabla2[Código],Tabla2[Actividades Programables Presupuestables],"",0))</f>
        <v/>
      </c>
      <c r="I822" s="504" t="str">
        <f>IFERROR(VLOOKUP('Formulario PPGR3'!$G822,'Formulario PPGR2'!$H$9:$V$269,15,FALSE),"")</f>
        <v/>
      </c>
      <c r="J822" s="509"/>
      <c r="K822" s="507" t="str">
        <f>IF(Tabla1[[#This Row],[Insumos]]="","",_xlfn.XLOOKUP(Tabla1[[#This Row],[Insumos]],Tabla10[Insumo],Tabla10[InsumoAbrev],"",0))</f>
        <v/>
      </c>
      <c r="L822" s="508"/>
      <c r="M822" s="505" t="str">
        <f>IF(Tabla1[[#This Row],[Descripción]]="","",_xlfn.XLOOKUP(Tabla1[[#This Row],[Descripción]],Tabla10[Descripción],Tabla10[Unidad de Medida],"",0))</f>
        <v/>
      </c>
      <c r="N822" s="295"/>
      <c r="O822" s="506" t="str">
        <f>IF(Tabla1[[#This Row],[Descripción]]="","",_xlfn.XLOOKUP(Tabla1[[#This Row],[Descripción]],Tabla10[Descripción],Tabla10[Precio Unitario],0))</f>
        <v/>
      </c>
      <c r="P822" s="506" t="str">
        <f>IF(Tabla1[[#This Row],[Cantidad de Insumos]]="","",Tabla1[[#This Row],[Precio Unitario]]*Tabla1[[#This Row],[Cantidad de Insumos]])</f>
        <v/>
      </c>
      <c r="Q822" s="506" t="str">
        <f>IF(Tabla1[[#This Row],[Descripción]]="","",_xlfn.XLOOKUP(Tabla1[[#This Row],[Descripción]],Tabla10[Descripción],Tabla10[CODIGO PRESUPUESTARIO],0))</f>
        <v/>
      </c>
      <c r="R822" s="507"/>
    </row>
    <row r="823" spans="2:18" s="271" customFormat="1" x14ac:dyDescent="0.3">
      <c r="B823" s="190" t="str">
        <f>IF('Formulario PPGR3'!$G823="","",CONCATENATE('Formulario PPGR3'!$C823,".",'Formulario PPGR3'!$D823,".",'Formulario PPGR3'!$E823,".",'Formulario PPGR3'!$F823))</f>
        <v/>
      </c>
      <c r="C823" s="190" t="str">
        <f>IF('Formulario PPGR3'!$G823="","",'Formulario PPGR1'!#REF!)</f>
        <v/>
      </c>
      <c r="D823" s="190" t="str">
        <f>IF('Formulario PPGR3'!$G823="","",'Formulario PPGR1'!#REF!)</f>
        <v/>
      </c>
      <c r="E823" s="190" t="str">
        <f>IF('Formulario PPGR3'!$G823="","",'Formulario PPGR1'!#REF!)</f>
        <v/>
      </c>
      <c r="F823" s="190" t="str">
        <f>IF('Formulario PPGR3'!$G823="","",'Formulario PPGR1'!#REF!)</f>
        <v/>
      </c>
      <c r="G823" s="241"/>
      <c r="H823" s="503" t="str">
        <f>IF(Tabla1[[#This Row],[Código_Actividad]]="","",_xlfn.XLOOKUP(Tabla1[[#This Row],[Código_Actividad]],Tabla2[Código],Tabla2[Actividades Programables Presupuestables],"",0))</f>
        <v/>
      </c>
      <c r="I823" s="504" t="str">
        <f>IFERROR(VLOOKUP('Formulario PPGR3'!$G823,'Formulario PPGR2'!$H$9:$V$269,15,FALSE),"")</f>
        <v/>
      </c>
      <c r="J823" s="509"/>
      <c r="K823" s="507" t="str">
        <f>IF(Tabla1[[#This Row],[Insumos]]="","",_xlfn.XLOOKUP(Tabla1[[#This Row],[Insumos]],Tabla10[Insumo],Tabla10[InsumoAbrev],"",0))</f>
        <v/>
      </c>
      <c r="L823" s="508"/>
      <c r="M823" s="505" t="str">
        <f>IF(Tabla1[[#This Row],[Descripción]]="","",_xlfn.XLOOKUP(Tabla1[[#This Row],[Descripción]],Tabla10[Descripción],Tabla10[Unidad de Medida],"",0))</f>
        <v/>
      </c>
      <c r="N823" s="295"/>
      <c r="O823" s="506" t="str">
        <f>IF(Tabla1[[#This Row],[Descripción]]="","",_xlfn.XLOOKUP(Tabla1[[#This Row],[Descripción]],Tabla10[Descripción],Tabla10[Precio Unitario],0))</f>
        <v/>
      </c>
      <c r="P823" s="506" t="str">
        <f>IF(Tabla1[[#This Row],[Cantidad de Insumos]]="","",Tabla1[[#This Row],[Precio Unitario]]*Tabla1[[#This Row],[Cantidad de Insumos]])</f>
        <v/>
      </c>
      <c r="Q823" s="506" t="str">
        <f>IF(Tabla1[[#This Row],[Descripción]]="","",_xlfn.XLOOKUP(Tabla1[[#This Row],[Descripción]],Tabla10[Descripción],Tabla10[CODIGO PRESUPUESTARIO],0))</f>
        <v/>
      </c>
      <c r="R823" s="507"/>
    </row>
    <row r="824" spans="2:18" s="271" customFormat="1" x14ac:dyDescent="0.3">
      <c r="B824" s="190" t="str">
        <f>IF('Formulario PPGR3'!$G824="","",CONCATENATE('Formulario PPGR3'!$C824,".",'Formulario PPGR3'!$D824,".",'Formulario PPGR3'!$E824,".",'Formulario PPGR3'!$F824))</f>
        <v/>
      </c>
      <c r="C824" s="190" t="str">
        <f>IF('Formulario PPGR3'!$G824="","",'Formulario PPGR1'!#REF!)</f>
        <v/>
      </c>
      <c r="D824" s="190" t="str">
        <f>IF('Formulario PPGR3'!$G824="","",'Formulario PPGR1'!#REF!)</f>
        <v/>
      </c>
      <c r="E824" s="190" t="str">
        <f>IF('Formulario PPGR3'!$G824="","",'Formulario PPGR1'!#REF!)</f>
        <v/>
      </c>
      <c r="F824" s="190" t="str">
        <f>IF('Formulario PPGR3'!$G824="","",'Formulario PPGR1'!#REF!)</f>
        <v/>
      </c>
      <c r="G824" s="241"/>
      <c r="H824" s="503" t="str">
        <f>IF(Tabla1[[#This Row],[Código_Actividad]]="","",_xlfn.XLOOKUP(Tabla1[[#This Row],[Código_Actividad]],Tabla2[Código],Tabla2[Actividades Programables Presupuestables],"",0))</f>
        <v/>
      </c>
      <c r="I824" s="504" t="str">
        <f>IFERROR(VLOOKUP('Formulario PPGR3'!$G824,'Formulario PPGR2'!$H$9:$V$269,15,FALSE),"")</f>
        <v/>
      </c>
      <c r="J824" s="509"/>
      <c r="K824" s="507" t="str">
        <f>IF(Tabla1[[#This Row],[Insumos]]="","",_xlfn.XLOOKUP(Tabla1[[#This Row],[Insumos]],Tabla10[Insumo],Tabla10[InsumoAbrev],"",0))</f>
        <v/>
      </c>
      <c r="L824" s="508"/>
      <c r="M824" s="505" t="str">
        <f>IF(Tabla1[[#This Row],[Descripción]]="","",_xlfn.XLOOKUP(Tabla1[[#This Row],[Descripción]],Tabla10[Descripción],Tabla10[Unidad de Medida],"",0))</f>
        <v/>
      </c>
      <c r="N824" s="295"/>
      <c r="O824" s="506" t="str">
        <f>IF(Tabla1[[#This Row],[Descripción]]="","",_xlfn.XLOOKUP(Tabla1[[#This Row],[Descripción]],Tabla10[Descripción],Tabla10[Precio Unitario],0))</f>
        <v/>
      </c>
      <c r="P824" s="506" t="str">
        <f>IF(Tabla1[[#This Row],[Cantidad de Insumos]]="","",Tabla1[[#This Row],[Precio Unitario]]*Tabla1[[#This Row],[Cantidad de Insumos]])</f>
        <v/>
      </c>
      <c r="Q824" s="506" t="str">
        <f>IF(Tabla1[[#This Row],[Descripción]]="","",_xlfn.XLOOKUP(Tabla1[[#This Row],[Descripción]],Tabla10[Descripción],Tabla10[CODIGO PRESUPUESTARIO],0))</f>
        <v/>
      </c>
      <c r="R824" s="507"/>
    </row>
    <row r="825" spans="2:18" s="271" customFormat="1" x14ac:dyDescent="0.3">
      <c r="B825" s="190" t="str">
        <f>IF('Formulario PPGR3'!$G825="","",CONCATENATE('Formulario PPGR3'!$C825,".",'Formulario PPGR3'!$D825,".",'Formulario PPGR3'!$E825,".",'Formulario PPGR3'!$F825))</f>
        <v/>
      </c>
      <c r="C825" s="190" t="str">
        <f>IF('Formulario PPGR3'!$G825="","",'Formulario PPGR1'!#REF!)</f>
        <v/>
      </c>
      <c r="D825" s="190" t="str">
        <f>IF('Formulario PPGR3'!$G825="","",'Formulario PPGR1'!#REF!)</f>
        <v/>
      </c>
      <c r="E825" s="190" t="str">
        <f>IF('Formulario PPGR3'!$G825="","",'Formulario PPGR1'!#REF!)</f>
        <v/>
      </c>
      <c r="F825" s="190" t="str">
        <f>IF('Formulario PPGR3'!$G825="","",'Formulario PPGR1'!#REF!)</f>
        <v/>
      </c>
      <c r="G825" s="241"/>
      <c r="H825" s="503" t="str">
        <f>IF(Tabla1[[#This Row],[Código_Actividad]]="","",_xlfn.XLOOKUP(Tabla1[[#This Row],[Código_Actividad]],Tabla2[Código],Tabla2[Actividades Programables Presupuestables],"",0))</f>
        <v/>
      </c>
      <c r="I825" s="504" t="str">
        <f>IFERROR(VLOOKUP('Formulario PPGR3'!$G825,'Formulario PPGR2'!$H$9:$V$269,15,FALSE),"")</f>
        <v/>
      </c>
      <c r="J825" s="509"/>
      <c r="K825" s="507" t="str">
        <f>IF(Tabla1[[#This Row],[Insumos]]="","",_xlfn.XLOOKUP(Tabla1[[#This Row],[Insumos]],Tabla10[Insumo],Tabla10[InsumoAbrev],"",0))</f>
        <v/>
      </c>
      <c r="L825" s="508"/>
      <c r="M825" s="505" t="str">
        <f>IF(Tabla1[[#This Row],[Descripción]]="","",_xlfn.XLOOKUP(Tabla1[[#This Row],[Descripción]],Tabla10[Descripción],Tabla10[Unidad de Medida],"",0))</f>
        <v/>
      </c>
      <c r="N825" s="295"/>
      <c r="O825" s="506" t="str">
        <f>IF(Tabla1[[#This Row],[Descripción]]="","",_xlfn.XLOOKUP(Tabla1[[#This Row],[Descripción]],Tabla10[Descripción],Tabla10[Precio Unitario],0))</f>
        <v/>
      </c>
      <c r="P825" s="506" t="str">
        <f>IF(Tabla1[[#This Row],[Cantidad de Insumos]]="","",Tabla1[[#This Row],[Precio Unitario]]*Tabla1[[#This Row],[Cantidad de Insumos]])</f>
        <v/>
      </c>
      <c r="Q825" s="506" t="str">
        <f>IF(Tabla1[[#This Row],[Descripción]]="","",_xlfn.XLOOKUP(Tabla1[[#This Row],[Descripción]],Tabla10[Descripción],Tabla10[CODIGO PRESUPUESTARIO],0))</f>
        <v/>
      </c>
      <c r="R825" s="507"/>
    </row>
    <row r="826" spans="2:18" s="271" customFormat="1" x14ac:dyDescent="0.3">
      <c r="B826" s="190" t="str">
        <f>IF('Formulario PPGR3'!$G826="","",CONCATENATE('Formulario PPGR3'!$C826,".",'Formulario PPGR3'!$D826,".",'Formulario PPGR3'!$E826,".",'Formulario PPGR3'!$F826))</f>
        <v/>
      </c>
      <c r="C826" s="190" t="str">
        <f>IF('Formulario PPGR3'!$G826="","",'Formulario PPGR1'!#REF!)</f>
        <v/>
      </c>
      <c r="D826" s="190" t="str">
        <f>IF('Formulario PPGR3'!$G826="","",'Formulario PPGR1'!#REF!)</f>
        <v/>
      </c>
      <c r="E826" s="190" t="str">
        <f>IF('Formulario PPGR3'!$G826="","",'Formulario PPGR1'!#REF!)</f>
        <v/>
      </c>
      <c r="F826" s="190" t="str">
        <f>IF('Formulario PPGR3'!$G826="","",'Formulario PPGR1'!#REF!)</f>
        <v/>
      </c>
      <c r="G826" s="241"/>
      <c r="H826" s="503" t="str">
        <f>IF(Tabla1[[#This Row],[Código_Actividad]]="","",_xlfn.XLOOKUP(Tabla1[[#This Row],[Código_Actividad]],Tabla2[Código],Tabla2[Actividades Programables Presupuestables],"",0))</f>
        <v/>
      </c>
      <c r="I826" s="504" t="str">
        <f>IFERROR(VLOOKUP('Formulario PPGR3'!$G826,'Formulario PPGR2'!$H$9:$V$269,15,FALSE),"")</f>
        <v/>
      </c>
      <c r="J826" s="509"/>
      <c r="K826" s="507" t="str">
        <f>IF(Tabla1[[#This Row],[Insumos]]="","",_xlfn.XLOOKUP(Tabla1[[#This Row],[Insumos]],Tabla10[Insumo],Tabla10[InsumoAbrev],"",0))</f>
        <v/>
      </c>
      <c r="L826" s="508"/>
      <c r="M826" s="505" t="str">
        <f>IF(Tabla1[[#This Row],[Descripción]]="","",_xlfn.XLOOKUP(Tabla1[[#This Row],[Descripción]],Tabla10[Descripción],Tabla10[Unidad de Medida],"",0))</f>
        <v/>
      </c>
      <c r="N826" s="295"/>
      <c r="O826" s="506" t="str">
        <f>IF(Tabla1[[#This Row],[Descripción]]="","",_xlfn.XLOOKUP(Tabla1[[#This Row],[Descripción]],Tabla10[Descripción],Tabla10[Precio Unitario],0))</f>
        <v/>
      </c>
      <c r="P826" s="506" t="str">
        <f>IF(Tabla1[[#This Row],[Cantidad de Insumos]]="","",Tabla1[[#This Row],[Precio Unitario]]*Tabla1[[#This Row],[Cantidad de Insumos]])</f>
        <v/>
      </c>
      <c r="Q826" s="506" t="str">
        <f>IF(Tabla1[[#This Row],[Descripción]]="","",_xlfn.XLOOKUP(Tabla1[[#This Row],[Descripción]],Tabla10[Descripción],Tabla10[CODIGO PRESUPUESTARIO],0))</f>
        <v/>
      </c>
      <c r="R826" s="507"/>
    </row>
    <row r="827" spans="2:18" s="271" customFormat="1" x14ac:dyDescent="0.3">
      <c r="B827" s="190" t="str">
        <f>IF('Formulario PPGR3'!$G827="","",CONCATENATE('Formulario PPGR3'!$C827,".",'Formulario PPGR3'!$D827,".",'Formulario PPGR3'!$E827,".",'Formulario PPGR3'!$F827))</f>
        <v/>
      </c>
      <c r="C827" s="190" t="str">
        <f>IF('Formulario PPGR3'!$G827="","",'Formulario PPGR1'!#REF!)</f>
        <v/>
      </c>
      <c r="D827" s="190" t="str">
        <f>IF('Formulario PPGR3'!$G827="","",'Formulario PPGR1'!#REF!)</f>
        <v/>
      </c>
      <c r="E827" s="190" t="str">
        <f>IF('Formulario PPGR3'!$G827="","",'Formulario PPGR1'!#REF!)</f>
        <v/>
      </c>
      <c r="F827" s="190" t="str">
        <f>IF('Formulario PPGR3'!$G827="","",'Formulario PPGR1'!#REF!)</f>
        <v/>
      </c>
      <c r="G827" s="241"/>
      <c r="H827" s="503" t="str">
        <f>IF(Tabla1[[#This Row],[Código_Actividad]]="","",_xlfn.XLOOKUP(Tabla1[[#This Row],[Código_Actividad]],Tabla2[Código],Tabla2[Actividades Programables Presupuestables],"",0))</f>
        <v/>
      </c>
      <c r="I827" s="504" t="str">
        <f>IFERROR(VLOOKUP('Formulario PPGR3'!$G827,'Formulario PPGR2'!$H$9:$V$269,15,FALSE),"")</f>
        <v/>
      </c>
      <c r="J827" s="509"/>
      <c r="K827" s="507" t="str">
        <f>IF(Tabla1[[#This Row],[Insumos]]="","",_xlfn.XLOOKUP(Tabla1[[#This Row],[Insumos]],Tabla10[Insumo],Tabla10[InsumoAbrev],"",0))</f>
        <v/>
      </c>
      <c r="L827" s="508"/>
      <c r="M827" s="505" t="str">
        <f>IF(Tabla1[[#This Row],[Descripción]]="","",_xlfn.XLOOKUP(Tabla1[[#This Row],[Descripción]],Tabla10[Descripción],Tabla10[Unidad de Medida],"",0))</f>
        <v/>
      </c>
      <c r="N827" s="295"/>
      <c r="O827" s="506" t="str">
        <f>IF(Tabla1[[#This Row],[Descripción]]="","",_xlfn.XLOOKUP(Tabla1[[#This Row],[Descripción]],Tabla10[Descripción],Tabla10[Precio Unitario],0))</f>
        <v/>
      </c>
      <c r="P827" s="506" t="str">
        <f>IF(Tabla1[[#This Row],[Cantidad de Insumos]]="","",Tabla1[[#This Row],[Precio Unitario]]*Tabla1[[#This Row],[Cantidad de Insumos]])</f>
        <v/>
      </c>
      <c r="Q827" s="506" t="str">
        <f>IF(Tabla1[[#This Row],[Descripción]]="","",_xlfn.XLOOKUP(Tabla1[[#This Row],[Descripción]],Tabla10[Descripción],Tabla10[CODIGO PRESUPUESTARIO],0))</f>
        <v/>
      </c>
      <c r="R827" s="507"/>
    </row>
    <row r="828" spans="2:18" s="271" customFormat="1" x14ac:dyDescent="0.3">
      <c r="B828" s="190" t="str">
        <f>IF('Formulario PPGR3'!$G828="","",CONCATENATE('Formulario PPGR3'!$C828,".",'Formulario PPGR3'!$D828,".",'Formulario PPGR3'!$E828,".",'Formulario PPGR3'!$F828))</f>
        <v/>
      </c>
      <c r="C828" s="190" t="str">
        <f>IF('Formulario PPGR3'!$G828="","",'Formulario PPGR1'!#REF!)</f>
        <v/>
      </c>
      <c r="D828" s="190" t="str">
        <f>IF('Formulario PPGR3'!$G828="","",'Formulario PPGR1'!#REF!)</f>
        <v/>
      </c>
      <c r="E828" s="190" t="str">
        <f>IF('Formulario PPGR3'!$G828="","",'Formulario PPGR1'!#REF!)</f>
        <v/>
      </c>
      <c r="F828" s="190" t="str">
        <f>IF('Formulario PPGR3'!$G828="","",'Formulario PPGR1'!#REF!)</f>
        <v/>
      </c>
      <c r="G828" s="241"/>
      <c r="H828" s="503" t="str">
        <f>IF(Tabla1[[#This Row],[Código_Actividad]]="","",_xlfn.XLOOKUP(Tabla1[[#This Row],[Código_Actividad]],Tabla2[Código],Tabla2[Actividades Programables Presupuestables],"",0))</f>
        <v/>
      </c>
      <c r="I828" s="504" t="str">
        <f>IFERROR(VLOOKUP('Formulario PPGR3'!$G828,'Formulario PPGR2'!$H$9:$V$269,15,FALSE),"")</f>
        <v/>
      </c>
      <c r="J828" s="509"/>
      <c r="K828" s="507" t="str">
        <f>IF(Tabla1[[#This Row],[Insumos]]="","",_xlfn.XLOOKUP(Tabla1[[#This Row],[Insumos]],Tabla10[Insumo],Tabla10[InsumoAbrev],"",0))</f>
        <v/>
      </c>
      <c r="L828" s="508"/>
      <c r="M828" s="505" t="str">
        <f>IF(Tabla1[[#This Row],[Descripción]]="","",_xlfn.XLOOKUP(Tabla1[[#This Row],[Descripción]],Tabla10[Descripción],Tabla10[Unidad de Medida],"",0))</f>
        <v/>
      </c>
      <c r="N828" s="295"/>
      <c r="O828" s="506" t="str">
        <f>IF(Tabla1[[#This Row],[Descripción]]="","",_xlfn.XLOOKUP(Tabla1[[#This Row],[Descripción]],Tabla10[Descripción],Tabla10[Precio Unitario],0))</f>
        <v/>
      </c>
      <c r="P828" s="506" t="str">
        <f>IF(Tabla1[[#This Row],[Cantidad de Insumos]]="","",Tabla1[[#This Row],[Precio Unitario]]*Tabla1[[#This Row],[Cantidad de Insumos]])</f>
        <v/>
      </c>
      <c r="Q828" s="506" t="str">
        <f>IF(Tabla1[[#This Row],[Descripción]]="","",_xlfn.XLOOKUP(Tabla1[[#This Row],[Descripción]],Tabla10[Descripción],Tabla10[CODIGO PRESUPUESTARIO],0))</f>
        <v/>
      </c>
      <c r="R828" s="507"/>
    </row>
    <row r="829" spans="2:18" s="271" customFormat="1" x14ac:dyDescent="0.3">
      <c r="B829" s="190" t="str">
        <f>IF('Formulario PPGR3'!$G829="","",CONCATENATE('Formulario PPGR3'!$C829,".",'Formulario PPGR3'!$D829,".",'Formulario PPGR3'!$E829,".",'Formulario PPGR3'!$F829))</f>
        <v/>
      </c>
      <c r="C829" s="190" t="str">
        <f>IF('Formulario PPGR3'!$G829="","",'Formulario PPGR1'!#REF!)</f>
        <v/>
      </c>
      <c r="D829" s="190" t="str">
        <f>IF('Formulario PPGR3'!$G829="","",'Formulario PPGR1'!#REF!)</f>
        <v/>
      </c>
      <c r="E829" s="190" t="str">
        <f>IF('Formulario PPGR3'!$G829="","",'Formulario PPGR1'!#REF!)</f>
        <v/>
      </c>
      <c r="F829" s="190" t="str">
        <f>IF('Formulario PPGR3'!$G829="","",'Formulario PPGR1'!#REF!)</f>
        <v/>
      </c>
      <c r="G829" s="241"/>
      <c r="H829" s="503" t="str">
        <f>IF(Tabla1[[#This Row],[Código_Actividad]]="","",_xlfn.XLOOKUP(Tabla1[[#This Row],[Código_Actividad]],Tabla2[Código],Tabla2[Actividades Programables Presupuestables],"",0))</f>
        <v/>
      </c>
      <c r="I829" s="504" t="str">
        <f>IFERROR(VLOOKUP('Formulario PPGR3'!$G829,'Formulario PPGR2'!$H$9:$V$269,15,FALSE),"")</f>
        <v/>
      </c>
      <c r="J829" s="509"/>
      <c r="K829" s="507" t="str">
        <f>IF(Tabla1[[#This Row],[Insumos]]="","",_xlfn.XLOOKUP(Tabla1[[#This Row],[Insumos]],Tabla10[Insumo],Tabla10[InsumoAbrev],"",0))</f>
        <v/>
      </c>
      <c r="L829" s="508"/>
      <c r="M829" s="505" t="str">
        <f>IF(Tabla1[[#This Row],[Descripción]]="","",_xlfn.XLOOKUP(Tabla1[[#This Row],[Descripción]],Tabla10[Descripción],Tabla10[Unidad de Medida],"",0))</f>
        <v/>
      </c>
      <c r="N829" s="295"/>
      <c r="O829" s="506" t="str">
        <f>IF(Tabla1[[#This Row],[Descripción]]="","",_xlfn.XLOOKUP(Tabla1[[#This Row],[Descripción]],Tabla10[Descripción],Tabla10[Precio Unitario],0))</f>
        <v/>
      </c>
      <c r="P829" s="506" t="str">
        <f>IF(Tabla1[[#This Row],[Cantidad de Insumos]]="","",Tabla1[[#This Row],[Precio Unitario]]*Tabla1[[#This Row],[Cantidad de Insumos]])</f>
        <v/>
      </c>
      <c r="Q829" s="506" t="str">
        <f>IF(Tabla1[[#This Row],[Descripción]]="","",_xlfn.XLOOKUP(Tabla1[[#This Row],[Descripción]],Tabla10[Descripción],Tabla10[CODIGO PRESUPUESTARIO],0))</f>
        <v/>
      </c>
      <c r="R829" s="507"/>
    </row>
    <row r="830" spans="2:18" s="271" customFormat="1" x14ac:dyDescent="0.3">
      <c r="B830" s="190" t="str">
        <f>IF('Formulario PPGR3'!$G830="","",CONCATENATE('Formulario PPGR3'!$C830,".",'Formulario PPGR3'!$D830,".",'Formulario PPGR3'!$E830,".",'Formulario PPGR3'!$F830))</f>
        <v/>
      </c>
      <c r="C830" s="190" t="str">
        <f>IF('Formulario PPGR3'!$G830="","",'Formulario PPGR1'!#REF!)</f>
        <v/>
      </c>
      <c r="D830" s="190" t="str">
        <f>IF('Formulario PPGR3'!$G830="","",'Formulario PPGR1'!#REF!)</f>
        <v/>
      </c>
      <c r="E830" s="190" t="str">
        <f>IF('Formulario PPGR3'!$G830="","",'Formulario PPGR1'!#REF!)</f>
        <v/>
      </c>
      <c r="F830" s="190" t="str">
        <f>IF('Formulario PPGR3'!$G830="","",'Formulario PPGR1'!#REF!)</f>
        <v/>
      </c>
      <c r="G830" s="241"/>
      <c r="H830" s="503" t="str">
        <f>IF(Tabla1[[#This Row],[Código_Actividad]]="","",_xlfn.XLOOKUP(Tabla1[[#This Row],[Código_Actividad]],Tabla2[Código],Tabla2[Actividades Programables Presupuestables],"",0))</f>
        <v/>
      </c>
      <c r="I830" s="504" t="str">
        <f>IFERROR(VLOOKUP('Formulario PPGR3'!$G830,'Formulario PPGR2'!$H$9:$V$269,15,FALSE),"")</f>
        <v/>
      </c>
      <c r="J830" s="509"/>
      <c r="K830" s="507" t="str">
        <f>IF(Tabla1[[#This Row],[Insumos]]="","",_xlfn.XLOOKUP(Tabla1[[#This Row],[Insumos]],Tabla10[Insumo],Tabla10[InsumoAbrev],"",0))</f>
        <v/>
      </c>
      <c r="L830" s="508"/>
      <c r="M830" s="505" t="str">
        <f>IF(Tabla1[[#This Row],[Descripción]]="","",_xlfn.XLOOKUP(Tabla1[[#This Row],[Descripción]],Tabla10[Descripción],Tabla10[Unidad de Medida],"",0))</f>
        <v/>
      </c>
      <c r="N830" s="295"/>
      <c r="O830" s="506" t="str">
        <f>IF(Tabla1[[#This Row],[Descripción]]="","",_xlfn.XLOOKUP(Tabla1[[#This Row],[Descripción]],Tabla10[Descripción],Tabla10[Precio Unitario],0))</f>
        <v/>
      </c>
      <c r="P830" s="506" t="str">
        <f>IF(Tabla1[[#This Row],[Cantidad de Insumos]]="","",Tabla1[[#This Row],[Precio Unitario]]*Tabla1[[#This Row],[Cantidad de Insumos]])</f>
        <v/>
      </c>
      <c r="Q830" s="506" t="str">
        <f>IF(Tabla1[[#This Row],[Descripción]]="","",_xlfn.XLOOKUP(Tabla1[[#This Row],[Descripción]],Tabla10[Descripción],Tabla10[CODIGO PRESUPUESTARIO],0))</f>
        <v/>
      </c>
      <c r="R830" s="507"/>
    </row>
    <row r="831" spans="2:18" s="271" customFormat="1" x14ac:dyDescent="0.3">
      <c r="B831" s="190" t="str">
        <f>IF('Formulario PPGR3'!$G831="","",CONCATENATE('Formulario PPGR3'!$C831,".",'Formulario PPGR3'!$D831,".",'Formulario PPGR3'!$E831,".",'Formulario PPGR3'!$F831))</f>
        <v/>
      </c>
      <c r="C831" s="190" t="str">
        <f>IF('Formulario PPGR3'!$G831="","",'Formulario PPGR1'!#REF!)</f>
        <v/>
      </c>
      <c r="D831" s="190" t="str">
        <f>IF('Formulario PPGR3'!$G831="","",'Formulario PPGR1'!#REF!)</f>
        <v/>
      </c>
      <c r="E831" s="190" t="str">
        <f>IF('Formulario PPGR3'!$G831="","",'Formulario PPGR1'!#REF!)</f>
        <v/>
      </c>
      <c r="F831" s="190" t="str">
        <f>IF('Formulario PPGR3'!$G831="","",'Formulario PPGR1'!#REF!)</f>
        <v/>
      </c>
      <c r="G831" s="241"/>
      <c r="H831" s="503" t="str">
        <f>IF(Tabla1[[#This Row],[Código_Actividad]]="","",_xlfn.XLOOKUP(Tabla1[[#This Row],[Código_Actividad]],Tabla2[Código],Tabla2[Actividades Programables Presupuestables],"",0))</f>
        <v/>
      </c>
      <c r="I831" s="504" t="str">
        <f>IFERROR(VLOOKUP('Formulario PPGR3'!$G831,'Formulario PPGR2'!$H$9:$V$269,15,FALSE),"")</f>
        <v/>
      </c>
      <c r="J831" s="509"/>
      <c r="K831" s="507" t="str">
        <f>IF(Tabla1[[#This Row],[Insumos]]="","",_xlfn.XLOOKUP(Tabla1[[#This Row],[Insumos]],Tabla10[Insumo],Tabla10[InsumoAbrev],"",0))</f>
        <v/>
      </c>
      <c r="L831" s="508"/>
      <c r="M831" s="505" t="str">
        <f>IF(Tabla1[[#This Row],[Descripción]]="","",_xlfn.XLOOKUP(Tabla1[[#This Row],[Descripción]],Tabla10[Descripción],Tabla10[Unidad de Medida],"",0))</f>
        <v/>
      </c>
      <c r="N831" s="295"/>
      <c r="O831" s="506" t="str">
        <f>IF(Tabla1[[#This Row],[Descripción]]="","",_xlfn.XLOOKUP(Tabla1[[#This Row],[Descripción]],Tabla10[Descripción],Tabla10[Precio Unitario],0))</f>
        <v/>
      </c>
      <c r="P831" s="506" t="str">
        <f>IF(Tabla1[[#This Row],[Cantidad de Insumos]]="","",Tabla1[[#This Row],[Precio Unitario]]*Tabla1[[#This Row],[Cantidad de Insumos]])</f>
        <v/>
      </c>
      <c r="Q831" s="506" t="str">
        <f>IF(Tabla1[[#This Row],[Descripción]]="","",_xlfn.XLOOKUP(Tabla1[[#This Row],[Descripción]],Tabla10[Descripción],Tabla10[CODIGO PRESUPUESTARIO],0))</f>
        <v/>
      </c>
      <c r="R831" s="507"/>
    </row>
    <row r="832" spans="2:18" s="271" customFormat="1" x14ac:dyDescent="0.3">
      <c r="B832" s="190" t="str">
        <f>IF('Formulario PPGR3'!$G832="","",CONCATENATE('Formulario PPGR3'!$C832,".",'Formulario PPGR3'!$D832,".",'Formulario PPGR3'!$E832,".",'Formulario PPGR3'!$F832))</f>
        <v/>
      </c>
      <c r="C832" s="190" t="str">
        <f>IF('Formulario PPGR3'!$G832="","",'Formulario PPGR1'!#REF!)</f>
        <v/>
      </c>
      <c r="D832" s="190" t="str">
        <f>IF('Formulario PPGR3'!$G832="","",'Formulario PPGR1'!#REF!)</f>
        <v/>
      </c>
      <c r="E832" s="190" t="str">
        <f>IF('Formulario PPGR3'!$G832="","",'Formulario PPGR1'!#REF!)</f>
        <v/>
      </c>
      <c r="F832" s="190" t="str">
        <f>IF('Formulario PPGR3'!$G832="","",'Formulario PPGR1'!#REF!)</f>
        <v/>
      </c>
      <c r="G832" s="241"/>
      <c r="H832" s="503" t="str">
        <f>IF(Tabla1[[#This Row],[Código_Actividad]]="","",_xlfn.XLOOKUP(Tabla1[[#This Row],[Código_Actividad]],Tabla2[Código],Tabla2[Actividades Programables Presupuestables],"",0))</f>
        <v/>
      </c>
      <c r="I832" s="504" t="str">
        <f>IFERROR(VLOOKUP('Formulario PPGR3'!$G832,'Formulario PPGR2'!$H$9:$V$269,15,FALSE),"")</f>
        <v/>
      </c>
      <c r="J832" s="509"/>
      <c r="K832" s="507" t="str">
        <f>IF(Tabla1[[#This Row],[Insumos]]="","",_xlfn.XLOOKUP(Tabla1[[#This Row],[Insumos]],Tabla10[Insumo],Tabla10[InsumoAbrev],"",0))</f>
        <v/>
      </c>
      <c r="L832" s="508"/>
      <c r="M832" s="505" t="str">
        <f>IF(Tabla1[[#This Row],[Descripción]]="","",_xlfn.XLOOKUP(Tabla1[[#This Row],[Descripción]],Tabla10[Descripción],Tabla10[Unidad de Medida],"",0))</f>
        <v/>
      </c>
      <c r="N832" s="295"/>
      <c r="O832" s="506" t="str">
        <f>IF(Tabla1[[#This Row],[Descripción]]="","",_xlfn.XLOOKUP(Tabla1[[#This Row],[Descripción]],Tabla10[Descripción],Tabla10[Precio Unitario],0))</f>
        <v/>
      </c>
      <c r="P832" s="506" t="str">
        <f>IF(Tabla1[[#This Row],[Cantidad de Insumos]]="","",Tabla1[[#This Row],[Precio Unitario]]*Tabla1[[#This Row],[Cantidad de Insumos]])</f>
        <v/>
      </c>
      <c r="Q832" s="506" t="str">
        <f>IF(Tabla1[[#This Row],[Descripción]]="","",_xlfn.XLOOKUP(Tabla1[[#This Row],[Descripción]],Tabla10[Descripción],Tabla10[CODIGO PRESUPUESTARIO],0))</f>
        <v/>
      </c>
      <c r="R832" s="507"/>
    </row>
    <row r="833" spans="2:18" s="271" customFormat="1" x14ac:dyDescent="0.3">
      <c r="B833" s="190" t="str">
        <f>IF('Formulario PPGR3'!$G833="","",CONCATENATE('Formulario PPGR3'!$C833,".",'Formulario PPGR3'!$D833,".",'Formulario PPGR3'!$E833,".",'Formulario PPGR3'!$F833))</f>
        <v/>
      </c>
      <c r="C833" s="190" t="str">
        <f>IF('Formulario PPGR3'!$G833="","",'Formulario PPGR1'!#REF!)</f>
        <v/>
      </c>
      <c r="D833" s="190" t="str">
        <f>IF('Formulario PPGR3'!$G833="","",'Formulario PPGR1'!#REF!)</f>
        <v/>
      </c>
      <c r="E833" s="190" t="str">
        <f>IF('Formulario PPGR3'!$G833="","",'Formulario PPGR1'!#REF!)</f>
        <v/>
      </c>
      <c r="F833" s="190" t="str">
        <f>IF('Formulario PPGR3'!$G833="","",'Formulario PPGR1'!#REF!)</f>
        <v/>
      </c>
      <c r="G833" s="241"/>
      <c r="H833" s="503" t="str">
        <f>IF(Tabla1[[#This Row],[Código_Actividad]]="","",_xlfn.XLOOKUP(Tabla1[[#This Row],[Código_Actividad]],Tabla2[Código],Tabla2[Actividades Programables Presupuestables],"",0))</f>
        <v/>
      </c>
      <c r="I833" s="504" t="str">
        <f>IFERROR(VLOOKUP('Formulario PPGR3'!$G833,'Formulario PPGR2'!$H$9:$V$269,15,FALSE),"")</f>
        <v/>
      </c>
      <c r="J833" s="509"/>
      <c r="K833" s="507" t="str">
        <f>IF(Tabla1[[#This Row],[Insumos]]="","",_xlfn.XLOOKUP(Tabla1[[#This Row],[Insumos]],Tabla10[Insumo],Tabla10[InsumoAbrev],"",0))</f>
        <v/>
      </c>
      <c r="L833" s="508"/>
      <c r="M833" s="505" t="str">
        <f>IF(Tabla1[[#This Row],[Descripción]]="","",_xlfn.XLOOKUP(Tabla1[[#This Row],[Descripción]],Tabla10[Descripción],Tabla10[Unidad de Medida],"",0))</f>
        <v/>
      </c>
      <c r="N833" s="295"/>
      <c r="O833" s="506" t="str">
        <f>IF(Tabla1[[#This Row],[Descripción]]="","",_xlfn.XLOOKUP(Tabla1[[#This Row],[Descripción]],Tabla10[Descripción],Tabla10[Precio Unitario],0))</f>
        <v/>
      </c>
      <c r="P833" s="506" t="str">
        <f>IF(Tabla1[[#This Row],[Cantidad de Insumos]]="","",Tabla1[[#This Row],[Precio Unitario]]*Tabla1[[#This Row],[Cantidad de Insumos]])</f>
        <v/>
      </c>
      <c r="Q833" s="506" t="str">
        <f>IF(Tabla1[[#This Row],[Descripción]]="","",_xlfn.XLOOKUP(Tabla1[[#This Row],[Descripción]],Tabla10[Descripción],Tabla10[CODIGO PRESUPUESTARIO],0))</f>
        <v/>
      </c>
      <c r="R833" s="507"/>
    </row>
    <row r="834" spans="2:18" s="271" customFormat="1" x14ac:dyDescent="0.3">
      <c r="B834" s="190" t="str">
        <f>IF('Formulario PPGR3'!$G834="","",CONCATENATE('Formulario PPGR3'!$C834,".",'Formulario PPGR3'!$D834,".",'Formulario PPGR3'!$E834,".",'Formulario PPGR3'!$F834))</f>
        <v/>
      </c>
      <c r="C834" s="190" t="str">
        <f>IF('Formulario PPGR3'!$G834="","",'Formulario PPGR1'!#REF!)</f>
        <v/>
      </c>
      <c r="D834" s="190" t="str">
        <f>IF('Formulario PPGR3'!$G834="","",'Formulario PPGR1'!#REF!)</f>
        <v/>
      </c>
      <c r="E834" s="190" t="str">
        <f>IF('Formulario PPGR3'!$G834="","",'Formulario PPGR1'!#REF!)</f>
        <v/>
      </c>
      <c r="F834" s="190" t="str">
        <f>IF('Formulario PPGR3'!$G834="","",'Formulario PPGR1'!#REF!)</f>
        <v/>
      </c>
      <c r="G834" s="241"/>
      <c r="H834" s="503" t="str">
        <f>IF(Tabla1[[#This Row],[Código_Actividad]]="","",_xlfn.XLOOKUP(Tabla1[[#This Row],[Código_Actividad]],Tabla2[Código],Tabla2[Actividades Programables Presupuestables],"",0))</f>
        <v/>
      </c>
      <c r="I834" s="504" t="str">
        <f>IFERROR(VLOOKUP('Formulario PPGR3'!$G834,'Formulario PPGR2'!$H$9:$V$269,15,FALSE),"")</f>
        <v/>
      </c>
      <c r="J834" s="509"/>
      <c r="K834" s="507" t="str">
        <f>IF(Tabla1[[#This Row],[Insumos]]="","",_xlfn.XLOOKUP(Tabla1[[#This Row],[Insumos]],Tabla10[Insumo],Tabla10[InsumoAbrev],"",0))</f>
        <v/>
      </c>
      <c r="L834" s="508"/>
      <c r="M834" s="505" t="str">
        <f>IF(Tabla1[[#This Row],[Descripción]]="","",_xlfn.XLOOKUP(Tabla1[[#This Row],[Descripción]],Tabla10[Descripción],Tabla10[Unidad de Medida],"",0))</f>
        <v/>
      </c>
      <c r="N834" s="295"/>
      <c r="O834" s="506" t="str">
        <f>IF(Tabla1[[#This Row],[Descripción]]="","",_xlfn.XLOOKUP(Tabla1[[#This Row],[Descripción]],Tabla10[Descripción],Tabla10[Precio Unitario],0))</f>
        <v/>
      </c>
      <c r="P834" s="506" t="str">
        <f>IF(Tabla1[[#This Row],[Cantidad de Insumos]]="","",Tabla1[[#This Row],[Precio Unitario]]*Tabla1[[#This Row],[Cantidad de Insumos]])</f>
        <v/>
      </c>
      <c r="Q834" s="506" t="str">
        <f>IF(Tabla1[[#This Row],[Descripción]]="","",_xlfn.XLOOKUP(Tabla1[[#This Row],[Descripción]],Tabla10[Descripción],Tabla10[CODIGO PRESUPUESTARIO],0))</f>
        <v/>
      </c>
      <c r="R834" s="507"/>
    </row>
    <row r="835" spans="2:18" s="271" customFormat="1" x14ac:dyDescent="0.3">
      <c r="B835" s="190" t="str">
        <f>IF('Formulario PPGR3'!$G835="","",CONCATENATE('Formulario PPGR3'!$C835,".",'Formulario PPGR3'!$D835,".",'Formulario PPGR3'!$E835,".",'Formulario PPGR3'!$F835))</f>
        <v/>
      </c>
      <c r="C835" s="190" t="str">
        <f>IF('Formulario PPGR3'!$G835="","",'Formulario PPGR1'!#REF!)</f>
        <v/>
      </c>
      <c r="D835" s="190" t="str">
        <f>IF('Formulario PPGR3'!$G835="","",'Formulario PPGR1'!#REF!)</f>
        <v/>
      </c>
      <c r="E835" s="190" t="str">
        <f>IF('Formulario PPGR3'!$G835="","",'Formulario PPGR1'!#REF!)</f>
        <v/>
      </c>
      <c r="F835" s="190" t="str">
        <f>IF('Formulario PPGR3'!$G835="","",'Formulario PPGR1'!#REF!)</f>
        <v/>
      </c>
      <c r="G835" s="241"/>
      <c r="H835" s="503" t="str">
        <f>IF(Tabla1[[#This Row],[Código_Actividad]]="","",_xlfn.XLOOKUP(Tabla1[[#This Row],[Código_Actividad]],Tabla2[Código],Tabla2[Actividades Programables Presupuestables],"",0))</f>
        <v/>
      </c>
      <c r="I835" s="504" t="str">
        <f>IFERROR(VLOOKUP('Formulario PPGR3'!$G835,'Formulario PPGR2'!$H$9:$V$269,15,FALSE),"")</f>
        <v/>
      </c>
      <c r="J835" s="509"/>
      <c r="K835" s="507" t="str">
        <f>IF(Tabla1[[#This Row],[Insumos]]="","",_xlfn.XLOOKUP(Tabla1[[#This Row],[Insumos]],Tabla10[Insumo],Tabla10[InsumoAbrev],"",0))</f>
        <v/>
      </c>
      <c r="L835" s="508"/>
      <c r="M835" s="505" t="str">
        <f>IF(Tabla1[[#This Row],[Descripción]]="","",_xlfn.XLOOKUP(Tabla1[[#This Row],[Descripción]],Tabla10[Descripción],Tabla10[Unidad de Medida],"",0))</f>
        <v/>
      </c>
      <c r="N835" s="295"/>
      <c r="O835" s="506" t="str">
        <f>IF(Tabla1[[#This Row],[Descripción]]="","",_xlfn.XLOOKUP(Tabla1[[#This Row],[Descripción]],Tabla10[Descripción],Tabla10[Precio Unitario],0))</f>
        <v/>
      </c>
      <c r="P835" s="506" t="str">
        <f>IF(Tabla1[[#This Row],[Cantidad de Insumos]]="","",Tabla1[[#This Row],[Precio Unitario]]*Tabla1[[#This Row],[Cantidad de Insumos]])</f>
        <v/>
      </c>
      <c r="Q835" s="506" t="str">
        <f>IF(Tabla1[[#This Row],[Descripción]]="","",_xlfn.XLOOKUP(Tabla1[[#This Row],[Descripción]],Tabla10[Descripción],Tabla10[CODIGO PRESUPUESTARIO],0))</f>
        <v/>
      </c>
      <c r="R835" s="507"/>
    </row>
    <row r="836" spans="2:18" s="271" customFormat="1" x14ac:dyDescent="0.3">
      <c r="B836" s="190" t="str">
        <f>IF('Formulario PPGR3'!$G836="","",CONCATENATE('Formulario PPGR3'!$C836,".",'Formulario PPGR3'!$D836,".",'Formulario PPGR3'!$E836,".",'Formulario PPGR3'!$F836))</f>
        <v/>
      </c>
      <c r="C836" s="190" t="str">
        <f>IF('Formulario PPGR3'!$G836="","",'Formulario PPGR1'!#REF!)</f>
        <v/>
      </c>
      <c r="D836" s="190" t="str">
        <f>IF('Formulario PPGR3'!$G836="","",'Formulario PPGR1'!#REF!)</f>
        <v/>
      </c>
      <c r="E836" s="190" t="str">
        <f>IF('Formulario PPGR3'!$G836="","",'Formulario PPGR1'!#REF!)</f>
        <v/>
      </c>
      <c r="F836" s="190" t="str">
        <f>IF('Formulario PPGR3'!$G836="","",'Formulario PPGR1'!#REF!)</f>
        <v/>
      </c>
      <c r="G836" s="241"/>
      <c r="H836" s="503" t="str">
        <f>IF(Tabla1[[#This Row],[Código_Actividad]]="","",_xlfn.XLOOKUP(Tabla1[[#This Row],[Código_Actividad]],Tabla2[Código],Tabla2[Actividades Programables Presupuestables],"",0))</f>
        <v/>
      </c>
      <c r="I836" s="504" t="str">
        <f>IFERROR(VLOOKUP('Formulario PPGR3'!$G836,'Formulario PPGR2'!$H$9:$V$269,15,FALSE),"")</f>
        <v/>
      </c>
      <c r="J836" s="509"/>
      <c r="K836" s="507" t="str">
        <f>IF(Tabla1[[#This Row],[Insumos]]="","",_xlfn.XLOOKUP(Tabla1[[#This Row],[Insumos]],Tabla10[Insumo],Tabla10[InsumoAbrev],"",0))</f>
        <v/>
      </c>
      <c r="L836" s="508"/>
      <c r="M836" s="505" t="str">
        <f>IF(Tabla1[[#This Row],[Descripción]]="","",_xlfn.XLOOKUP(Tabla1[[#This Row],[Descripción]],Tabla10[Descripción],Tabla10[Unidad de Medida],"",0))</f>
        <v/>
      </c>
      <c r="N836" s="295"/>
      <c r="O836" s="506" t="str">
        <f>IF(Tabla1[[#This Row],[Descripción]]="","",_xlfn.XLOOKUP(Tabla1[[#This Row],[Descripción]],Tabla10[Descripción],Tabla10[Precio Unitario],0))</f>
        <v/>
      </c>
      <c r="P836" s="506" t="str">
        <f>IF(Tabla1[[#This Row],[Cantidad de Insumos]]="","",Tabla1[[#This Row],[Precio Unitario]]*Tabla1[[#This Row],[Cantidad de Insumos]])</f>
        <v/>
      </c>
      <c r="Q836" s="506" t="str">
        <f>IF(Tabla1[[#This Row],[Descripción]]="","",_xlfn.XLOOKUP(Tabla1[[#This Row],[Descripción]],Tabla10[Descripción],Tabla10[CODIGO PRESUPUESTARIO],0))</f>
        <v/>
      </c>
      <c r="R836" s="507"/>
    </row>
    <row r="837" spans="2:18" s="271" customFormat="1" x14ac:dyDescent="0.3">
      <c r="B837" s="190" t="str">
        <f>IF('Formulario PPGR3'!$G837="","",CONCATENATE('Formulario PPGR3'!$C837,".",'Formulario PPGR3'!$D837,".",'Formulario PPGR3'!$E837,".",'Formulario PPGR3'!$F837))</f>
        <v/>
      </c>
      <c r="C837" s="190" t="str">
        <f>IF('Formulario PPGR3'!$G837="","",'Formulario PPGR1'!#REF!)</f>
        <v/>
      </c>
      <c r="D837" s="190" t="str">
        <f>IF('Formulario PPGR3'!$G837="","",'Formulario PPGR1'!#REF!)</f>
        <v/>
      </c>
      <c r="E837" s="190" t="str">
        <f>IF('Formulario PPGR3'!$G837="","",'Formulario PPGR1'!#REF!)</f>
        <v/>
      </c>
      <c r="F837" s="190" t="str">
        <f>IF('Formulario PPGR3'!$G837="","",'Formulario PPGR1'!#REF!)</f>
        <v/>
      </c>
      <c r="G837" s="241"/>
      <c r="H837" s="503" t="str">
        <f>IF(Tabla1[[#This Row],[Código_Actividad]]="","",_xlfn.XLOOKUP(Tabla1[[#This Row],[Código_Actividad]],Tabla2[Código],Tabla2[Actividades Programables Presupuestables],"",0))</f>
        <v/>
      </c>
      <c r="I837" s="504" t="str">
        <f>IFERROR(VLOOKUP('Formulario PPGR3'!$G837,'Formulario PPGR2'!$H$9:$V$269,15,FALSE),"")</f>
        <v/>
      </c>
      <c r="J837" s="509"/>
      <c r="K837" s="507" t="str">
        <f>IF(Tabla1[[#This Row],[Insumos]]="","",_xlfn.XLOOKUP(Tabla1[[#This Row],[Insumos]],Tabla10[Insumo],Tabla10[InsumoAbrev],"",0))</f>
        <v/>
      </c>
      <c r="L837" s="508"/>
      <c r="M837" s="505" t="str">
        <f>IF(Tabla1[[#This Row],[Descripción]]="","",_xlfn.XLOOKUP(Tabla1[[#This Row],[Descripción]],Tabla10[Descripción],Tabla10[Unidad de Medida],"",0))</f>
        <v/>
      </c>
      <c r="N837" s="295"/>
      <c r="O837" s="506" t="str">
        <f>IF(Tabla1[[#This Row],[Descripción]]="","",_xlfn.XLOOKUP(Tabla1[[#This Row],[Descripción]],Tabla10[Descripción],Tabla10[Precio Unitario],0))</f>
        <v/>
      </c>
      <c r="P837" s="506" t="str">
        <f>IF(Tabla1[[#This Row],[Cantidad de Insumos]]="","",Tabla1[[#This Row],[Precio Unitario]]*Tabla1[[#This Row],[Cantidad de Insumos]])</f>
        <v/>
      </c>
      <c r="Q837" s="506" t="str">
        <f>IF(Tabla1[[#This Row],[Descripción]]="","",_xlfn.XLOOKUP(Tabla1[[#This Row],[Descripción]],Tabla10[Descripción],Tabla10[CODIGO PRESUPUESTARIO],0))</f>
        <v/>
      </c>
      <c r="R837" s="507"/>
    </row>
    <row r="838" spans="2:18" s="271" customFormat="1" x14ac:dyDescent="0.3">
      <c r="B838" s="190" t="str">
        <f>IF('Formulario PPGR3'!$G838="","",CONCATENATE('Formulario PPGR3'!$C838,".",'Formulario PPGR3'!$D838,".",'Formulario PPGR3'!$E838,".",'Formulario PPGR3'!$F838))</f>
        <v/>
      </c>
      <c r="C838" s="190" t="str">
        <f>IF('Formulario PPGR3'!$G838="","",'Formulario PPGR1'!#REF!)</f>
        <v/>
      </c>
      <c r="D838" s="190" t="str">
        <f>IF('Formulario PPGR3'!$G838="","",'Formulario PPGR1'!#REF!)</f>
        <v/>
      </c>
      <c r="E838" s="190" t="str">
        <f>IF('Formulario PPGR3'!$G838="","",'Formulario PPGR1'!#REF!)</f>
        <v/>
      </c>
      <c r="F838" s="190" t="str">
        <f>IF('Formulario PPGR3'!$G838="","",'Formulario PPGR1'!#REF!)</f>
        <v/>
      </c>
      <c r="G838" s="241"/>
      <c r="H838" s="503" t="str">
        <f>IF(Tabla1[[#This Row],[Código_Actividad]]="","",_xlfn.XLOOKUP(Tabla1[[#This Row],[Código_Actividad]],Tabla2[Código],Tabla2[Actividades Programables Presupuestables],"",0))</f>
        <v/>
      </c>
      <c r="I838" s="504" t="str">
        <f>IFERROR(VLOOKUP('Formulario PPGR3'!$G838,'Formulario PPGR2'!$H$9:$V$269,15,FALSE),"")</f>
        <v/>
      </c>
      <c r="J838" s="509"/>
      <c r="K838" s="507" t="str">
        <f>IF(Tabla1[[#This Row],[Insumos]]="","",_xlfn.XLOOKUP(Tabla1[[#This Row],[Insumos]],Tabla10[Insumo],Tabla10[InsumoAbrev],"",0))</f>
        <v/>
      </c>
      <c r="L838" s="508"/>
      <c r="M838" s="505" t="str">
        <f>IF(Tabla1[[#This Row],[Descripción]]="","",_xlfn.XLOOKUP(Tabla1[[#This Row],[Descripción]],Tabla10[Descripción],Tabla10[Unidad de Medida],"",0))</f>
        <v/>
      </c>
      <c r="N838" s="295"/>
      <c r="O838" s="506" t="str">
        <f>IF(Tabla1[[#This Row],[Descripción]]="","",_xlfn.XLOOKUP(Tabla1[[#This Row],[Descripción]],Tabla10[Descripción],Tabla10[Precio Unitario],0))</f>
        <v/>
      </c>
      <c r="P838" s="506" t="str">
        <f>IF(Tabla1[[#This Row],[Cantidad de Insumos]]="","",Tabla1[[#This Row],[Precio Unitario]]*Tabla1[[#This Row],[Cantidad de Insumos]])</f>
        <v/>
      </c>
      <c r="Q838" s="506" t="str">
        <f>IF(Tabla1[[#This Row],[Descripción]]="","",_xlfn.XLOOKUP(Tabla1[[#This Row],[Descripción]],Tabla10[Descripción],Tabla10[CODIGO PRESUPUESTARIO],0))</f>
        <v/>
      </c>
      <c r="R838" s="507"/>
    </row>
    <row r="839" spans="2:18" s="271" customFormat="1" x14ac:dyDescent="0.3">
      <c r="B839" s="190" t="str">
        <f>IF('Formulario PPGR3'!$G839="","",CONCATENATE('Formulario PPGR3'!$C839,".",'Formulario PPGR3'!$D839,".",'Formulario PPGR3'!$E839,".",'Formulario PPGR3'!$F839))</f>
        <v/>
      </c>
      <c r="C839" s="190" t="str">
        <f>IF('Formulario PPGR3'!$G839="","",'Formulario PPGR1'!#REF!)</f>
        <v/>
      </c>
      <c r="D839" s="190" t="str">
        <f>IF('Formulario PPGR3'!$G839="","",'Formulario PPGR1'!#REF!)</f>
        <v/>
      </c>
      <c r="E839" s="190" t="str">
        <f>IF('Formulario PPGR3'!$G839="","",'Formulario PPGR1'!#REF!)</f>
        <v/>
      </c>
      <c r="F839" s="190" t="str">
        <f>IF('Formulario PPGR3'!$G839="","",'Formulario PPGR1'!#REF!)</f>
        <v/>
      </c>
      <c r="G839" s="241"/>
      <c r="H839" s="503" t="str">
        <f>IF(Tabla1[[#This Row],[Código_Actividad]]="","",_xlfn.XLOOKUP(Tabla1[[#This Row],[Código_Actividad]],Tabla2[Código],Tabla2[Actividades Programables Presupuestables],"",0))</f>
        <v/>
      </c>
      <c r="I839" s="504" t="str">
        <f>IFERROR(VLOOKUP('Formulario PPGR3'!$G839,'Formulario PPGR2'!$H$9:$V$269,15,FALSE),"")</f>
        <v/>
      </c>
      <c r="J839" s="509"/>
      <c r="K839" s="507" t="str">
        <f>IF(Tabla1[[#This Row],[Insumos]]="","",_xlfn.XLOOKUP(Tabla1[[#This Row],[Insumos]],Tabla10[Insumo],Tabla10[InsumoAbrev],"",0))</f>
        <v/>
      </c>
      <c r="L839" s="508"/>
      <c r="M839" s="505" t="str">
        <f>IF(Tabla1[[#This Row],[Descripción]]="","",_xlfn.XLOOKUP(Tabla1[[#This Row],[Descripción]],Tabla10[Descripción],Tabla10[Unidad de Medida],"",0))</f>
        <v/>
      </c>
      <c r="N839" s="295"/>
      <c r="O839" s="506" t="str">
        <f>IF(Tabla1[[#This Row],[Descripción]]="","",_xlfn.XLOOKUP(Tabla1[[#This Row],[Descripción]],Tabla10[Descripción],Tabla10[Precio Unitario],0))</f>
        <v/>
      </c>
      <c r="P839" s="506" t="str">
        <f>IF(Tabla1[[#This Row],[Cantidad de Insumos]]="","",Tabla1[[#This Row],[Precio Unitario]]*Tabla1[[#This Row],[Cantidad de Insumos]])</f>
        <v/>
      </c>
      <c r="Q839" s="506" t="str">
        <f>IF(Tabla1[[#This Row],[Descripción]]="","",_xlfn.XLOOKUP(Tabla1[[#This Row],[Descripción]],Tabla10[Descripción],Tabla10[CODIGO PRESUPUESTARIO],0))</f>
        <v/>
      </c>
      <c r="R839" s="507"/>
    </row>
    <row r="840" spans="2:18" s="271" customFormat="1" x14ac:dyDescent="0.3">
      <c r="B840" s="190" t="str">
        <f>IF('Formulario PPGR3'!$G840="","",CONCATENATE('Formulario PPGR3'!$C840,".",'Formulario PPGR3'!$D840,".",'Formulario PPGR3'!$E840,".",'Formulario PPGR3'!$F840))</f>
        <v/>
      </c>
      <c r="C840" s="190" t="str">
        <f>IF('Formulario PPGR3'!$G840="","",'Formulario PPGR1'!#REF!)</f>
        <v/>
      </c>
      <c r="D840" s="190" t="str">
        <f>IF('Formulario PPGR3'!$G840="","",'Formulario PPGR1'!#REF!)</f>
        <v/>
      </c>
      <c r="E840" s="190" t="str">
        <f>IF('Formulario PPGR3'!$G840="","",'Formulario PPGR1'!#REF!)</f>
        <v/>
      </c>
      <c r="F840" s="190" t="str">
        <f>IF('Formulario PPGR3'!$G840="","",'Formulario PPGR1'!#REF!)</f>
        <v/>
      </c>
      <c r="G840" s="241"/>
      <c r="H840" s="503" t="str">
        <f>IF(Tabla1[[#This Row],[Código_Actividad]]="","",_xlfn.XLOOKUP(Tabla1[[#This Row],[Código_Actividad]],Tabla2[Código],Tabla2[Actividades Programables Presupuestables],"",0))</f>
        <v/>
      </c>
      <c r="I840" s="504" t="str">
        <f>IFERROR(VLOOKUP('Formulario PPGR3'!$G840,'Formulario PPGR2'!$H$9:$V$269,15,FALSE),"")</f>
        <v/>
      </c>
      <c r="J840" s="509"/>
      <c r="K840" s="507" t="str">
        <f>IF(Tabla1[[#This Row],[Insumos]]="","",_xlfn.XLOOKUP(Tabla1[[#This Row],[Insumos]],Tabla10[Insumo],Tabla10[InsumoAbrev],"",0))</f>
        <v/>
      </c>
      <c r="L840" s="508"/>
      <c r="M840" s="505" t="str">
        <f>IF(Tabla1[[#This Row],[Descripción]]="","",_xlfn.XLOOKUP(Tabla1[[#This Row],[Descripción]],Tabla10[Descripción],Tabla10[Unidad de Medida],"",0))</f>
        <v/>
      </c>
      <c r="N840" s="295"/>
      <c r="O840" s="506" t="str">
        <f>IF(Tabla1[[#This Row],[Descripción]]="","",_xlfn.XLOOKUP(Tabla1[[#This Row],[Descripción]],Tabla10[Descripción],Tabla10[Precio Unitario],0))</f>
        <v/>
      </c>
      <c r="P840" s="506" t="str">
        <f>IF(Tabla1[[#This Row],[Cantidad de Insumos]]="","",Tabla1[[#This Row],[Precio Unitario]]*Tabla1[[#This Row],[Cantidad de Insumos]])</f>
        <v/>
      </c>
      <c r="Q840" s="506" t="str">
        <f>IF(Tabla1[[#This Row],[Descripción]]="","",_xlfn.XLOOKUP(Tabla1[[#This Row],[Descripción]],Tabla10[Descripción],Tabla10[CODIGO PRESUPUESTARIO],0))</f>
        <v/>
      </c>
      <c r="R840" s="507"/>
    </row>
    <row r="841" spans="2:18" s="271" customFormat="1" x14ac:dyDescent="0.3">
      <c r="B841" s="190" t="str">
        <f>IF('Formulario PPGR3'!$G841="","",CONCATENATE('Formulario PPGR3'!$C841,".",'Formulario PPGR3'!$D841,".",'Formulario PPGR3'!$E841,".",'Formulario PPGR3'!$F841))</f>
        <v/>
      </c>
      <c r="C841" s="190" t="str">
        <f>IF('Formulario PPGR3'!$G841="","",'Formulario PPGR1'!#REF!)</f>
        <v/>
      </c>
      <c r="D841" s="190" t="str">
        <f>IF('Formulario PPGR3'!$G841="","",'Formulario PPGR1'!#REF!)</f>
        <v/>
      </c>
      <c r="E841" s="190" t="str">
        <f>IF('Formulario PPGR3'!$G841="","",'Formulario PPGR1'!#REF!)</f>
        <v/>
      </c>
      <c r="F841" s="190" t="str">
        <f>IF('Formulario PPGR3'!$G841="","",'Formulario PPGR1'!#REF!)</f>
        <v/>
      </c>
      <c r="G841" s="241"/>
      <c r="H841" s="503" t="str">
        <f>IF(Tabla1[[#This Row],[Código_Actividad]]="","",_xlfn.XLOOKUP(Tabla1[[#This Row],[Código_Actividad]],Tabla2[Código],Tabla2[Actividades Programables Presupuestables],"",0))</f>
        <v/>
      </c>
      <c r="I841" s="504" t="str">
        <f>IFERROR(VLOOKUP('Formulario PPGR3'!$G841,'Formulario PPGR2'!$H$9:$V$269,15,FALSE),"")</f>
        <v/>
      </c>
      <c r="J841" s="509"/>
      <c r="K841" s="507" t="str">
        <f>IF(Tabla1[[#This Row],[Insumos]]="","",_xlfn.XLOOKUP(Tabla1[[#This Row],[Insumos]],Tabla10[Insumo],Tabla10[InsumoAbrev],"",0))</f>
        <v/>
      </c>
      <c r="L841" s="508"/>
      <c r="M841" s="505" t="str">
        <f>IF(Tabla1[[#This Row],[Descripción]]="","",_xlfn.XLOOKUP(Tabla1[[#This Row],[Descripción]],Tabla10[Descripción],Tabla10[Unidad de Medida],"",0))</f>
        <v/>
      </c>
      <c r="N841" s="295"/>
      <c r="O841" s="506" t="str">
        <f>IF(Tabla1[[#This Row],[Descripción]]="","",_xlfn.XLOOKUP(Tabla1[[#This Row],[Descripción]],Tabla10[Descripción],Tabla10[Precio Unitario],0))</f>
        <v/>
      </c>
      <c r="P841" s="506" t="str">
        <f>IF(Tabla1[[#This Row],[Cantidad de Insumos]]="","",Tabla1[[#This Row],[Precio Unitario]]*Tabla1[[#This Row],[Cantidad de Insumos]])</f>
        <v/>
      </c>
      <c r="Q841" s="506" t="str">
        <f>IF(Tabla1[[#This Row],[Descripción]]="","",_xlfn.XLOOKUP(Tabla1[[#This Row],[Descripción]],Tabla10[Descripción],Tabla10[CODIGO PRESUPUESTARIO],0))</f>
        <v/>
      </c>
      <c r="R841" s="507"/>
    </row>
    <row r="842" spans="2:18" s="271" customFormat="1" x14ac:dyDescent="0.3">
      <c r="B842" s="190" t="str">
        <f>IF('Formulario PPGR3'!$G842="","",CONCATENATE('Formulario PPGR3'!$C842,".",'Formulario PPGR3'!$D842,".",'Formulario PPGR3'!$E842,".",'Formulario PPGR3'!$F842))</f>
        <v/>
      </c>
      <c r="C842" s="190" t="str">
        <f>IF('Formulario PPGR3'!$G842="","",'Formulario PPGR1'!#REF!)</f>
        <v/>
      </c>
      <c r="D842" s="190" t="str">
        <f>IF('Formulario PPGR3'!$G842="","",'Formulario PPGR1'!#REF!)</f>
        <v/>
      </c>
      <c r="E842" s="190" t="str">
        <f>IF('Formulario PPGR3'!$G842="","",'Formulario PPGR1'!#REF!)</f>
        <v/>
      </c>
      <c r="F842" s="190" t="str">
        <f>IF('Formulario PPGR3'!$G842="","",'Formulario PPGR1'!#REF!)</f>
        <v/>
      </c>
      <c r="G842" s="241"/>
      <c r="H842" s="503" t="str">
        <f>IF(Tabla1[[#This Row],[Código_Actividad]]="","",_xlfn.XLOOKUP(Tabla1[[#This Row],[Código_Actividad]],Tabla2[Código],Tabla2[Actividades Programables Presupuestables],"",0))</f>
        <v/>
      </c>
      <c r="I842" s="504" t="str">
        <f>IFERROR(VLOOKUP('Formulario PPGR3'!$G842,'Formulario PPGR2'!$H$9:$V$269,15,FALSE),"")</f>
        <v/>
      </c>
      <c r="J842" s="509"/>
      <c r="K842" s="507" t="str">
        <f>IF(Tabla1[[#This Row],[Insumos]]="","",_xlfn.XLOOKUP(Tabla1[[#This Row],[Insumos]],Tabla10[Insumo],Tabla10[InsumoAbrev],"",0))</f>
        <v/>
      </c>
      <c r="L842" s="508"/>
      <c r="M842" s="505" t="str">
        <f>IF(Tabla1[[#This Row],[Descripción]]="","",_xlfn.XLOOKUP(Tabla1[[#This Row],[Descripción]],Tabla10[Descripción],Tabla10[Unidad de Medida],"",0))</f>
        <v/>
      </c>
      <c r="N842" s="295"/>
      <c r="O842" s="506" t="str">
        <f>IF(Tabla1[[#This Row],[Descripción]]="","",_xlfn.XLOOKUP(Tabla1[[#This Row],[Descripción]],Tabla10[Descripción],Tabla10[Precio Unitario],0))</f>
        <v/>
      </c>
      <c r="P842" s="506" t="str">
        <f>IF(Tabla1[[#This Row],[Cantidad de Insumos]]="","",Tabla1[[#This Row],[Precio Unitario]]*Tabla1[[#This Row],[Cantidad de Insumos]])</f>
        <v/>
      </c>
      <c r="Q842" s="506" t="str">
        <f>IF(Tabla1[[#This Row],[Descripción]]="","",_xlfn.XLOOKUP(Tabla1[[#This Row],[Descripción]],Tabla10[Descripción],Tabla10[CODIGO PRESUPUESTARIO],0))</f>
        <v/>
      </c>
      <c r="R842" s="507"/>
    </row>
    <row r="843" spans="2:18" s="271" customFormat="1" x14ac:dyDescent="0.3">
      <c r="B843" s="190" t="str">
        <f>IF('Formulario PPGR3'!$G843="","",CONCATENATE('Formulario PPGR3'!$C843,".",'Formulario PPGR3'!$D843,".",'Formulario PPGR3'!$E843,".",'Formulario PPGR3'!$F843))</f>
        <v/>
      </c>
      <c r="C843" s="190" t="str">
        <f>IF('Formulario PPGR3'!$G843="","",'Formulario PPGR1'!#REF!)</f>
        <v/>
      </c>
      <c r="D843" s="190" t="str">
        <f>IF('Formulario PPGR3'!$G843="","",'Formulario PPGR1'!#REF!)</f>
        <v/>
      </c>
      <c r="E843" s="190" t="str">
        <f>IF('Formulario PPGR3'!$G843="","",'Formulario PPGR1'!#REF!)</f>
        <v/>
      </c>
      <c r="F843" s="190" t="str">
        <f>IF('Formulario PPGR3'!$G843="","",'Formulario PPGR1'!#REF!)</f>
        <v/>
      </c>
      <c r="G843" s="241"/>
      <c r="H843" s="503" t="str">
        <f>IF(Tabla1[[#This Row],[Código_Actividad]]="","",_xlfn.XLOOKUP(Tabla1[[#This Row],[Código_Actividad]],Tabla2[Código],Tabla2[Actividades Programables Presupuestables],"",0))</f>
        <v/>
      </c>
      <c r="I843" s="504" t="str">
        <f>IFERROR(VLOOKUP('Formulario PPGR3'!$G843,'Formulario PPGR2'!$H$9:$V$269,15,FALSE),"")</f>
        <v/>
      </c>
      <c r="J843" s="509"/>
      <c r="K843" s="507" t="str">
        <f>IF(Tabla1[[#This Row],[Insumos]]="","",_xlfn.XLOOKUP(Tabla1[[#This Row],[Insumos]],Tabla10[Insumo],Tabla10[InsumoAbrev],"",0))</f>
        <v/>
      </c>
      <c r="L843" s="508"/>
      <c r="M843" s="505" t="str">
        <f>IF(Tabla1[[#This Row],[Descripción]]="","",_xlfn.XLOOKUP(Tabla1[[#This Row],[Descripción]],Tabla10[Descripción],Tabla10[Unidad de Medida],"",0))</f>
        <v/>
      </c>
      <c r="N843" s="295"/>
      <c r="O843" s="506" t="str">
        <f>IF(Tabla1[[#This Row],[Descripción]]="","",_xlfn.XLOOKUP(Tabla1[[#This Row],[Descripción]],Tabla10[Descripción],Tabla10[Precio Unitario],0))</f>
        <v/>
      </c>
      <c r="P843" s="506" t="str">
        <f>IF(Tabla1[[#This Row],[Cantidad de Insumos]]="","",Tabla1[[#This Row],[Precio Unitario]]*Tabla1[[#This Row],[Cantidad de Insumos]])</f>
        <v/>
      </c>
      <c r="Q843" s="506" t="str">
        <f>IF(Tabla1[[#This Row],[Descripción]]="","",_xlfn.XLOOKUP(Tabla1[[#This Row],[Descripción]],Tabla10[Descripción],Tabla10[CODIGO PRESUPUESTARIO],0))</f>
        <v/>
      </c>
      <c r="R843" s="507"/>
    </row>
    <row r="844" spans="2:18" s="271" customFormat="1" x14ac:dyDescent="0.3">
      <c r="B844" s="190" t="str">
        <f>IF('Formulario PPGR3'!$G844="","",CONCATENATE('Formulario PPGR3'!$C844,".",'Formulario PPGR3'!$D844,".",'Formulario PPGR3'!$E844,".",'Formulario PPGR3'!$F844))</f>
        <v/>
      </c>
      <c r="C844" s="190" t="str">
        <f>IF('Formulario PPGR3'!$G844="","",'Formulario PPGR1'!#REF!)</f>
        <v/>
      </c>
      <c r="D844" s="190" t="str">
        <f>IF('Formulario PPGR3'!$G844="","",'Formulario PPGR1'!#REF!)</f>
        <v/>
      </c>
      <c r="E844" s="190" t="str">
        <f>IF('Formulario PPGR3'!$G844="","",'Formulario PPGR1'!#REF!)</f>
        <v/>
      </c>
      <c r="F844" s="190" t="str">
        <f>IF('Formulario PPGR3'!$G844="","",'Formulario PPGR1'!#REF!)</f>
        <v/>
      </c>
      <c r="G844" s="241"/>
      <c r="H844" s="503" t="str">
        <f>IF(Tabla1[[#This Row],[Código_Actividad]]="","",_xlfn.XLOOKUP(Tabla1[[#This Row],[Código_Actividad]],Tabla2[Código],Tabla2[Actividades Programables Presupuestables],"",0))</f>
        <v/>
      </c>
      <c r="I844" s="504" t="str">
        <f>IFERROR(VLOOKUP('Formulario PPGR3'!$G844,'Formulario PPGR2'!$H$9:$V$269,15,FALSE),"")</f>
        <v/>
      </c>
      <c r="J844" s="509"/>
      <c r="K844" s="507" t="str">
        <f>IF(Tabla1[[#This Row],[Insumos]]="","",_xlfn.XLOOKUP(Tabla1[[#This Row],[Insumos]],Tabla10[Insumo],Tabla10[InsumoAbrev],"",0))</f>
        <v/>
      </c>
      <c r="L844" s="508"/>
      <c r="M844" s="505" t="str">
        <f>IF(Tabla1[[#This Row],[Descripción]]="","",_xlfn.XLOOKUP(Tabla1[[#This Row],[Descripción]],Tabla10[Descripción],Tabla10[Unidad de Medida],"",0))</f>
        <v/>
      </c>
      <c r="N844" s="295"/>
      <c r="O844" s="506" t="str">
        <f>IF(Tabla1[[#This Row],[Descripción]]="","",_xlfn.XLOOKUP(Tabla1[[#This Row],[Descripción]],Tabla10[Descripción],Tabla10[Precio Unitario],0))</f>
        <v/>
      </c>
      <c r="P844" s="506" t="str">
        <f>IF(Tabla1[[#This Row],[Cantidad de Insumos]]="","",Tabla1[[#This Row],[Precio Unitario]]*Tabla1[[#This Row],[Cantidad de Insumos]])</f>
        <v/>
      </c>
      <c r="Q844" s="506" t="str">
        <f>IF(Tabla1[[#This Row],[Descripción]]="","",_xlfn.XLOOKUP(Tabla1[[#This Row],[Descripción]],Tabla10[Descripción],Tabla10[CODIGO PRESUPUESTARIO],0))</f>
        <v/>
      </c>
      <c r="R844" s="507"/>
    </row>
    <row r="845" spans="2:18" s="271" customFormat="1" x14ac:dyDescent="0.3">
      <c r="B845" s="190" t="str">
        <f>IF('Formulario PPGR3'!$G845="","",CONCATENATE('Formulario PPGR3'!$C845,".",'Formulario PPGR3'!$D845,".",'Formulario PPGR3'!$E845,".",'Formulario PPGR3'!$F845))</f>
        <v/>
      </c>
      <c r="C845" s="190" t="str">
        <f>IF('Formulario PPGR3'!$G845="","",'Formulario PPGR1'!#REF!)</f>
        <v/>
      </c>
      <c r="D845" s="190" t="str">
        <f>IF('Formulario PPGR3'!$G845="","",'Formulario PPGR1'!#REF!)</f>
        <v/>
      </c>
      <c r="E845" s="190" t="str">
        <f>IF('Formulario PPGR3'!$G845="","",'Formulario PPGR1'!#REF!)</f>
        <v/>
      </c>
      <c r="F845" s="190" t="str">
        <f>IF('Formulario PPGR3'!$G845="","",'Formulario PPGR1'!#REF!)</f>
        <v/>
      </c>
      <c r="G845" s="241"/>
      <c r="H845" s="503" t="str">
        <f>IF(Tabla1[[#This Row],[Código_Actividad]]="","",_xlfn.XLOOKUP(Tabla1[[#This Row],[Código_Actividad]],Tabla2[Código],Tabla2[Actividades Programables Presupuestables],"",0))</f>
        <v/>
      </c>
      <c r="I845" s="504" t="str">
        <f>IFERROR(VLOOKUP('Formulario PPGR3'!$G845,'Formulario PPGR2'!$H$9:$V$269,15,FALSE),"")</f>
        <v/>
      </c>
      <c r="J845" s="509"/>
      <c r="K845" s="507" t="str">
        <f>IF(Tabla1[[#This Row],[Insumos]]="","",_xlfn.XLOOKUP(Tabla1[[#This Row],[Insumos]],Tabla10[Insumo],Tabla10[InsumoAbrev],"",0))</f>
        <v/>
      </c>
      <c r="L845" s="508"/>
      <c r="M845" s="505" t="str">
        <f>IF(Tabla1[[#This Row],[Descripción]]="","",_xlfn.XLOOKUP(Tabla1[[#This Row],[Descripción]],Tabla10[Descripción],Tabla10[Unidad de Medida],"",0))</f>
        <v/>
      </c>
      <c r="N845" s="295"/>
      <c r="O845" s="506" t="str">
        <f>IF(Tabla1[[#This Row],[Descripción]]="","",_xlfn.XLOOKUP(Tabla1[[#This Row],[Descripción]],Tabla10[Descripción],Tabla10[Precio Unitario],0))</f>
        <v/>
      </c>
      <c r="P845" s="506" t="str">
        <f>IF(Tabla1[[#This Row],[Cantidad de Insumos]]="","",Tabla1[[#This Row],[Precio Unitario]]*Tabla1[[#This Row],[Cantidad de Insumos]])</f>
        <v/>
      </c>
      <c r="Q845" s="506" t="str">
        <f>IF(Tabla1[[#This Row],[Descripción]]="","",_xlfn.XLOOKUP(Tabla1[[#This Row],[Descripción]],Tabla10[Descripción],Tabla10[CODIGO PRESUPUESTARIO],0))</f>
        <v/>
      </c>
      <c r="R845" s="507"/>
    </row>
    <row r="846" spans="2:18" s="271" customFormat="1" x14ac:dyDescent="0.3">
      <c r="B846" s="190" t="str">
        <f>IF('Formulario PPGR3'!$G846="","",CONCATENATE('Formulario PPGR3'!$C846,".",'Formulario PPGR3'!$D846,".",'Formulario PPGR3'!$E846,".",'Formulario PPGR3'!$F846))</f>
        <v/>
      </c>
      <c r="C846" s="190" t="str">
        <f>IF('Formulario PPGR3'!$G846="","",'Formulario PPGR1'!#REF!)</f>
        <v/>
      </c>
      <c r="D846" s="190" t="str">
        <f>IF('Formulario PPGR3'!$G846="","",'Formulario PPGR1'!#REF!)</f>
        <v/>
      </c>
      <c r="E846" s="190" t="str">
        <f>IF('Formulario PPGR3'!$G846="","",'Formulario PPGR1'!#REF!)</f>
        <v/>
      </c>
      <c r="F846" s="190" t="str">
        <f>IF('Formulario PPGR3'!$G846="","",'Formulario PPGR1'!#REF!)</f>
        <v/>
      </c>
      <c r="G846" s="241"/>
      <c r="H846" s="503" t="str">
        <f>IF(Tabla1[[#This Row],[Código_Actividad]]="","",_xlfn.XLOOKUP(Tabla1[[#This Row],[Código_Actividad]],Tabla2[Código],Tabla2[Actividades Programables Presupuestables],"",0))</f>
        <v/>
      </c>
      <c r="I846" s="504" t="str">
        <f>IFERROR(VLOOKUP('Formulario PPGR3'!$G846,'Formulario PPGR2'!$H$9:$V$269,15,FALSE),"")</f>
        <v/>
      </c>
      <c r="J846" s="509"/>
      <c r="K846" s="507" t="str">
        <f>IF(Tabla1[[#This Row],[Insumos]]="","",_xlfn.XLOOKUP(Tabla1[[#This Row],[Insumos]],Tabla10[Insumo],Tabla10[InsumoAbrev],"",0))</f>
        <v/>
      </c>
      <c r="L846" s="508"/>
      <c r="M846" s="505" t="str">
        <f>IF(Tabla1[[#This Row],[Descripción]]="","",_xlfn.XLOOKUP(Tabla1[[#This Row],[Descripción]],Tabla10[Descripción],Tabla10[Unidad de Medida],"",0))</f>
        <v/>
      </c>
      <c r="N846" s="295"/>
      <c r="O846" s="506" t="str">
        <f>IF(Tabla1[[#This Row],[Descripción]]="","",_xlfn.XLOOKUP(Tabla1[[#This Row],[Descripción]],Tabla10[Descripción],Tabla10[Precio Unitario],0))</f>
        <v/>
      </c>
      <c r="P846" s="506" t="str">
        <f>IF(Tabla1[[#This Row],[Cantidad de Insumos]]="","",Tabla1[[#This Row],[Precio Unitario]]*Tabla1[[#This Row],[Cantidad de Insumos]])</f>
        <v/>
      </c>
      <c r="Q846" s="506" t="str">
        <f>IF(Tabla1[[#This Row],[Descripción]]="","",_xlfn.XLOOKUP(Tabla1[[#This Row],[Descripción]],Tabla10[Descripción],Tabla10[CODIGO PRESUPUESTARIO],0))</f>
        <v/>
      </c>
      <c r="R846" s="507"/>
    </row>
    <row r="847" spans="2:18" s="271" customFormat="1" x14ac:dyDescent="0.3">
      <c r="B847" s="190" t="str">
        <f>IF('Formulario PPGR3'!$G847="","",CONCATENATE('Formulario PPGR3'!$C847,".",'Formulario PPGR3'!$D847,".",'Formulario PPGR3'!$E847,".",'Formulario PPGR3'!$F847))</f>
        <v/>
      </c>
      <c r="C847" s="190" t="str">
        <f>IF('Formulario PPGR3'!$G847="","",'Formulario PPGR1'!#REF!)</f>
        <v/>
      </c>
      <c r="D847" s="190" t="str">
        <f>IF('Formulario PPGR3'!$G847="","",'Formulario PPGR1'!#REF!)</f>
        <v/>
      </c>
      <c r="E847" s="190" t="str">
        <f>IF('Formulario PPGR3'!$G847="","",'Formulario PPGR1'!#REF!)</f>
        <v/>
      </c>
      <c r="F847" s="190" t="str">
        <f>IF('Formulario PPGR3'!$G847="","",'Formulario PPGR1'!#REF!)</f>
        <v/>
      </c>
      <c r="G847" s="241"/>
      <c r="H847" s="503" t="str">
        <f>IF(Tabla1[[#This Row],[Código_Actividad]]="","",_xlfn.XLOOKUP(Tabla1[[#This Row],[Código_Actividad]],Tabla2[Código],Tabla2[Actividades Programables Presupuestables],"",0))</f>
        <v/>
      </c>
      <c r="I847" s="504" t="str">
        <f>IFERROR(VLOOKUP('Formulario PPGR3'!$G847,'Formulario PPGR2'!$H$9:$V$269,15,FALSE),"")</f>
        <v/>
      </c>
      <c r="J847" s="509"/>
      <c r="K847" s="507" t="str">
        <f>IF(Tabla1[[#This Row],[Insumos]]="","",_xlfn.XLOOKUP(Tabla1[[#This Row],[Insumos]],Tabla10[Insumo],Tabla10[InsumoAbrev],"",0))</f>
        <v/>
      </c>
      <c r="L847" s="508"/>
      <c r="M847" s="505" t="str">
        <f>IF(Tabla1[[#This Row],[Descripción]]="","",_xlfn.XLOOKUP(Tabla1[[#This Row],[Descripción]],Tabla10[Descripción],Tabla10[Unidad de Medida],"",0))</f>
        <v/>
      </c>
      <c r="N847" s="295"/>
      <c r="O847" s="506" t="str">
        <f>IF(Tabla1[[#This Row],[Descripción]]="","",_xlfn.XLOOKUP(Tabla1[[#This Row],[Descripción]],Tabla10[Descripción],Tabla10[Precio Unitario],0))</f>
        <v/>
      </c>
      <c r="P847" s="506" t="str">
        <f>IF(Tabla1[[#This Row],[Cantidad de Insumos]]="","",Tabla1[[#This Row],[Precio Unitario]]*Tabla1[[#This Row],[Cantidad de Insumos]])</f>
        <v/>
      </c>
      <c r="Q847" s="506" t="str">
        <f>IF(Tabla1[[#This Row],[Descripción]]="","",_xlfn.XLOOKUP(Tabla1[[#This Row],[Descripción]],Tabla10[Descripción],Tabla10[CODIGO PRESUPUESTARIO],0))</f>
        <v/>
      </c>
      <c r="R847" s="507"/>
    </row>
    <row r="848" spans="2:18" s="271" customFormat="1" x14ac:dyDescent="0.3">
      <c r="B848" s="190" t="str">
        <f>IF('Formulario PPGR3'!$G848="","",CONCATENATE('Formulario PPGR3'!$C848,".",'Formulario PPGR3'!$D848,".",'Formulario PPGR3'!$E848,".",'Formulario PPGR3'!$F848))</f>
        <v/>
      </c>
      <c r="C848" s="190" t="str">
        <f>IF('Formulario PPGR3'!$G848="","",'Formulario PPGR1'!#REF!)</f>
        <v/>
      </c>
      <c r="D848" s="190" t="str">
        <f>IF('Formulario PPGR3'!$G848="","",'Formulario PPGR1'!#REF!)</f>
        <v/>
      </c>
      <c r="E848" s="190" t="str">
        <f>IF('Formulario PPGR3'!$G848="","",'Formulario PPGR1'!#REF!)</f>
        <v/>
      </c>
      <c r="F848" s="190" t="str">
        <f>IF('Formulario PPGR3'!$G848="","",'Formulario PPGR1'!#REF!)</f>
        <v/>
      </c>
      <c r="G848" s="241"/>
      <c r="H848" s="503" t="str">
        <f>IF(Tabla1[[#This Row],[Código_Actividad]]="","",_xlfn.XLOOKUP(Tabla1[[#This Row],[Código_Actividad]],Tabla2[Código],Tabla2[Actividades Programables Presupuestables],"",0))</f>
        <v/>
      </c>
      <c r="I848" s="504" t="str">
        <f>IFERROR(VLOOKUP('Formulario PPGR3'!$G848,'Formulario PPGR2'!$H$9:$V$269,15,FALSE),"")</f>
        <v/>
      </c>
      <c r="J848" s="509"/>
      <c r="K848" s="507" t="str">
        <f>IF(Tabla1[[#This Row],[Insumos]]="","",_xlfn.XLOOKUP(Tabla1[[#This Row],[Insumos]],Tabla10[Insumo],Tabla10[InsumoAbrev],"",0))</f>
        <v/>
      </c>
      <c r="L848" s="508"/>
      <c r="M848" s="505" t="str">
        <f>IF(Tabla1[[#This Row],[Descripción]]="","",_xlfn.XLOOKUP(Tabla1[[#This Row],[Descripción]],Tabla10[Descripción],Tabla10[Unidad de Medida],"",0))</f>
        <v/>
      </c>
      <c r="N848" s="295"/>
      <c r="O848" s="506" t="str">
        <f>IF(Tabla1[[#This Row],[Descripción]]="","",_xlfn.XLOOKUP(Tabla1[[#This Row],[Descripción]],Tabla10[Descripción],Tabla10[Precio Unitario],0))</f>
        <v/>
      </c>
      <c r="P848" s="506" t="str">
        <f>IF(Tabla1[[#This Row],[Cantidad de Insumos]]="","",Tabla1[[#This Row],[Precio Unitario]]*Tabla1[[#This Row],[Cantidad de Insumos]])</f>
        <v/>
      </c>
      <c r="Q848" s="506" t="str">
        <f>IF(Tabla1[[#This Row],[Descripción]]="","",_xlfn.XLOOKUP(Tabla1[[#This Row],[Descripción]],Tabla10[Descripción],Tabla10[CODIGO PRESUPUESTARIO],0))</f>
        <v/>
      </c>
      <c r="R848" s="507"/>
    </row>
    <row r="849" spans="2:18" s="271" customFormat="1" x14ac:dyDescent="0.3">
      <c r="B849" s="190" t="str">
        <f>IF('Formulario PPGR3'!$G849="","",CONCATENATE('Formulario PPGR3'!$C849,".",'Formulario PPGR3'!$D849,".",'Formulario PPGR3'!$E849,".",'Formulario PPGR3'!$F849))</f>
        <v/>
      </c>
      <c r="C849" s="190" t="str">
        <f>IF('Formulario PPGR3'!$G849="","",'Formulario PPGR1'!#REF!)</f>
        <v/>
      </c>
      <c r="D849" s="190" t="str">
        <f>IF('Formulario PPGR3'!$G849="","",'Formulario PPGR1'!#REF!)</f>
        <v/>
      </c>
      <c r="E849" s="190" t="str">
        <f>IF('Formulario PPGR3'!$G849="","",'Formulario PPGR1'!#REF!)</f>
        <v/>
      </c>
      <c r="F849" s="190" t="str">
        <f>IF('Formulario PPGR3'!$G849="","",'Formulario PPGR1'!#REF!)</f>
        <v/>
      </c>
      <c r="G849" s="241"/>
      <c r="H849" s="503" t="str">
        <f>IF(Tabla1[[#This Row],[Código_Actividad]]="","",_xlfn.XLOOKUP(Tabla1[[#This Row],[Código_Actividad]],Tabla2[Código],Tabla2[Actividades Programables Presupuestables],"",0))</f>
        <v/>
      </c>
      <c r="I849" s="504" t="str">
        <f>IFERROR(VLOOKUP('Formulario PPGR3'!$G849,'Formulario PPGR2'!$H$9:$V$269,15,FALSE),"")</f>
        <v/>
      </c>
      <c r="J849" s="509"/>
      <c r="K849" s="507" t="str">
        <f>IF(Tabla1[[#This Row],[Insumos]]="","",_xlfn.XLOOKUP(Tabla1[[#This Row],[Insumos]],Tabla10[Insumo],Tabla10[InsumoAbrev],"",0))</f>
        <v/>
      </c>
      <c r="L849" s="508"/>
      <c r="M849" s="505" t="str">
        <f>IF(Tabla1[[#This Row],[Descripción]]="","",_xlfn.XLOOKUP(Tabla1[[#This Row],[Descripción]],Tabla10[Descripción],Tabla10[Unidad de Medida],"",0))</f>
        <v/>
      </c>
      <c r="N849" s="295"/>
      <c r="O849" s="506" t="str">
        <f>IF(Tabla1[[#This Row],[Descripción]]="","",_xlfn.XLOOKUP(Tabla1[[#This Row],[Descripción]],Tabla10[Descripción],Tabla10[Precio Unitario],0))</f>
        <v/>
      </c>
      <c r="P849" s="506" t="str">
        <f>IF(Tabla1[[#This Row],[Cantidad de Insumos]]="","",Tabla1[[#This Row],[Precio Unitario]]*Tabla1[[#This Row],[Cantidad de Insumos]])</f>
        <v/>
      </c>
      <c r="Q849" s="506" t="str">
        <f>IF(Tabla1[[#This Row],[Descripción]]="","",_xlfn.XLOOKUP(Tabla1[[#This Row],[Descripción]],Tabla10[Descripción],Tabla10[CODIGO PRESUPUESTARIO],0))</f>
        <v/>
      </c>
      <c r="R849" s="507"/>
    </row>
    <row r="850" spans="2:18" s="271" customFormat="1" x14ac:dyDescent="0.3">
      <c r="B850" s="190" t="str">
        <f>IF('Formulario PPGR3'!$G850="","",CONCATENATE('Formulario PPGR3'!$C850,".",'Formulario PPGR3'!$D850,".",'Formulario PPGR3'!$E850,".",'Formulario PPGR3'!$F850))</f>
        <v/>
      </c>
      <c r="C850" s="190" t="str">
        <f>IF('Formulario PPGR3'!$G850="","",'Formulario PPGR1'!#REF!)</f>
        <v/>
      </c>
      <c r="D850" s="190" t="str">
        <f>IF('Formulario PPGR3'!$G850="","",'Formulario PPGR1'!#REF!)</f>
        <v/>
      </c>
      <c r="E850" s="190" t="str">
        <f>IF('Formulario PPGR3'!$G850="","",'Formulario PPGR1'!#REF!)</f>
        <v/>
      </c>
      <c r="F850" s="190" t="str">
        <f>IF('Formulario PPGR3'!$G850="","",'Formulario PPGR1'!#REF!)</f>
        <v/>
      </c>
      <c r="G850" s="241"/>
      <c r="H850" s="503" t="str">
        <f>IF(Tabla1[[#This Row],[Código_Actividad]]="","",_xlfn.XLOOKUP(Tabla1[[#This Row],[Código_Actividad]],Tabla2[Código],Tabla2[Actividades Programables Presupuestables],"",0))</f>
        <v/>
      </c>
      <c r="I850" s="504" t="str">
        <f>IFERROR(VLOOKUP('Formulario PPGR3'!$G850,'Formulario PPGR2'!$H$9:$V$269,15,FALSE),"")</f>
        <v/>
      </c>
      <c r="J850" s="509"/>
      <c r="K850" s="507" t="str">
        <f>IF(Tabla1[[#This Row],[Insumos]]="","",_xlfn.XLOOKUP(Tabla1[[#This Row],[Insumos]],Tabla10[Insumo],Tabla10[InsumoAbrev],"",0))</f>
        <v/>
      </c>
      <c r="L850" s="508"/>
      <c r="M850" s="505" t="str">
        <f>IF(Tabla1[[#This Row],[Descripción]]="","",_xlfn.XLOOKUP(Tabla1[[#This Row],[Descripción]],Tabla10[Descripción],Tabla10[Unidad de Medida],"",0))</f>
        <v/>
      </c>
      <c r="N850" s="295"/>
      <c r="O850" s="506" t="str">
        <f>IF(Tabla1[[#This Row],[Descripción]]="","",_xlfn.XLOOKUP(Tabla1[[#This Row],[Descripción]],Tabla10[Descripción],Tabla10[Precio Unitario],0))</f>
        <v/>
      </c>
      <c r="P850" s="506" t="str">
        <f>IF(Tabla1[[#This Row],[Cantidad de Insumos]]="","",Tabla1[[#This Row],[Precio Unitario]]*Tabla1[[#This Row],[Cantidad de Insumos]])</f>
        <v/>
      </c>
      <c r="Q850" s="506" t="str">
        <f>IF(Tabla1[[#This Row],[Descripción]]="","",_xlfn.XLOOKUP(Tabla1[[#This Row],[Descripción]],Tabla10[Descripción],Tabla10[CODIGO PRESUPUESTARIO],0))</f>
        <v/>
      </c>
      <c r="R850" s="507"/>
    </row>
    <row r="851" spans="2:18" s="271" customFormat="1" x14ac:dyDescent="0.3">
      <c r="B851" s="190" t="str">
        <f>IF('Formulario PPGR3'!$G851="","",CONCATENATE('Formulario PPGR3'!$C851,".",'Formulario PPGR3'!$D851,".",'Formulario PPGR3'!$E851,".",'Formulario PPGR3'!$F851))</f>
        <v/>
      </c>
      <c r="C851" s="190" t="str">
        <f>IF('Formulario PPGR3'!$G851="","",'Formulario PPGR1'!#REF!)</f>
        <v/>
      </c>
      <c r="D851" s="190" t="str">
        <f>IF('Formulario PPGR3'!$G851="","",'Formulario PPGR1'!#REF!)</f>
        <v/>
      </c>
      <c r="E851" s="190" t="str">
        <f>IF('Formulario PPGR3'!$G851="","",'Formulario PPGR1'!#REF!)</f>
        <v/>
      </c>
      <c r="F851" s="190" t="str">
        <f>IF('Formulario PPGR3'!$G851="","",'Formulario PPGR1'!#REF!)</f>
        <v/>
      </c>
      <c r="G851" s="241"/>
      <c r="H851" s="503" t="str">
        <f>IF(Tabla1[[#This Row],[Código_Actividad]]="","",_xlfn.XLOOKUP(Tabla1[[#This Row],[Código_Actividad]],Tabla2[Código],Tabla2[Actividades Programables Presupuestables],"",0))</f>
        <v/>
      </c>
      <c r="I851" s="504" t="str">
        <f>IFERROR(VLOOKUP('Formulario PPGR3'!$G851,'Formulario PPGR2'!$H$9:$V$269,15,FALSE),"")</f>
        <v/>
      </c>
      <c r="J851" s="509"/>
      <c r="K851" s="507" t="str">
        <f>IF(Tabla1[[#This Row],[Insumos]]="","",_xlfn.XLOOKUP(Tabla1[[#This Row],[Insumos]],Tabla10[Insumo],Tabla10[InsumoAbrev],"",0))</f>
        <v/>
      </c>
      <c r="L851" s="508"/>
      <c r="M851" s="505" t="str">
        <f>IF(Tabla1[[#This Row],[Descripción]]="","",_xlfn.XLOOKUP(Tabla1[[#This Row],[Descripción]],Tabla10[Descripción],Tabla10[Unidad de Medida],"",0))</f>
        <v/>
      </c>
      <c r="N851" s="295"/>
      <c r="O851" s="506" t="str">
        <f>IF(Tabla1[[#This Row],[Descripción]]="","",_xlfn.XLOOKUP(Tabla1[[#This Row],[Descripción]],Tabla10[Descripción],Tabla10[Precio Unitario],0))</f>
        <v/>
      </c>
      <c r="P851" s="506" t="str">
        <f>IF(Tabla1[[#This Row],[Cantidad de Insumos]]="","",Tabla1[[#This Row],[Precio Unitario]]*Tabla1[[#This Row],[Cantidad de Insumos]])</f>
        <v/>
      </c>
      <c r="Q851" s="506" t="str">
        <f>IF(Tabla1[[#This Row],[Descripción]]="","",_xlfn.XLOOKUP(Tabla1[[#This Row],[Descripción]],Tabla10[Descripción],Tabla10[CODIGO PRESUPUESTARIO],0))</f>
        <v/>
      </c>
      <c r="R851" s="507"/>
    </row>
    <row r="852" spans="2:18" s="271" customFormat="1" x14ac:dyDescent="0.3">
      <c r="B852" s="190" t="str">
        <f>IF('Formulario PPGR3'!$G852="","",CONCATENATE('Formulario PPGR3'!$C852,".",'Formulario PPGR3'!$D852,".",'Formulario PPGR3'!$E852,".",'Formulario PPGR3'!$F852))</f>
        <v/>
      </c>
      <c r="C852" s="190" t="str">
        <f>IF('Formulario PPGR3'!$G852="","",'Formulario PPGR1'!#REF!)</f>
        <v/>
      </c>
      <c r="D852" s="190" t="str">
        <f>IF('Formulario PPGR3'!$G852="","",'Formulario PPGR1'!#REF!)</f>
        <v/>
      </c>
      <c r="E852" s="190" t="str">
        <f>IF('Formulario PPGR3'!$G852="","",'Formulario PPGR1'!#REF!)</f>
        <v/>
      </c>
      <c r="F852" s="190" t="str">
        <f>IF('Formulario PPGR3'!$G852="","",'Formulario PPGR1'!#REF!)</f>
        <v/>
      </c>
      <c r="G852" s="241"/>
      <c r="H852" s="503" t="str">
        <f>IF(Tabla1[[#This Row],[Código_Actividad]]="","",_xlfn.XLOOKUP(Tabla1[[#This Row],[Código_Actividad]],Tabla2[Código],Tabla2[Actividades Programables Presupuestables],"",0))</f>
        <v/>
      </c>
      <c r="I852" s="504" t="str">
        <f>IFERROR(VLOOKUP('Formulario PPGR3'!$G852,'Formulario PPGR2'!$H$9:$V$269,15,FALSE),"")</f>
        <v/>
      </c>
      <c r="J852" s="509"/>
      <c r="K852" s="507" t="str">
        <f>IF(Tabla1[[#This Row],[Insumos]]="","",_xlfn.XLOOKUP(Tabla1[[#This Row],[Insumos]],Tabla10[Insumo],Tabla10[InsumoAbrev],"",0))</f>
        <v/>
      </c>
      <c r="L852" s="508"/>
      <c r="M852" s="505" t="str">
        <f>IF(Tabla1[[#This Row],[Descripción]]="","",_xlfn.XLOOKUP(Tabla1[[#This Row],[Descripción]],Tabla10[Descripción],Tabla10[Unidad de Medida],"",0))</f>
        <v/>
      </c>
      <c r="N852" s="295"/>
      <c r="O852" s="506" t="str">
        <f>IF(Tabla1[[#This Row],[Descripción]]="","",_xlfn.XLOOKUP(Tabla1[[#This Row],[Descripción]],Tabla10[Descripción],Tabla10[Precio Unitario],0))</f>
        <v/>
      </c>
      <c r="P852" s="506" t="str">
        <f>IF(Tabla1[[#This Row],[Cantidad de Insumos]]="","",Tabla1[[#This Row],[Precio Unitario]]*Tabla1[[#This Row],[Cantidad de Insumos]])</f>
        <v/>
      </c>
      <c r="Q852" s="506" t="str">
        <f>IF(Tabla1[[#This Row],[Descripción]]="","",_xlfn.XLOOKUP(Tabla1[[#This Row],[Descripción]],Tabla10[Descripción],Tabla10[CODIGO PRESUPUESTARIO],0))</f>
        <v/>
      </c>
      <c r="R852" s="507"/>
    </row>
    <row r="853" spans="2:18" s="271" customFormat="1" x14ac:dyDescent="0.3">
      <c r="B853" s="190" t="str">
        <f>IF('Formulario PPGR3'!$G853="","",CONCATENATE('Formulario PPGR3'!$C853,".",'Formulario PPGR3'!$D853,".",'Formulario PPGR3'!$E853,".",'Formulario PPGR3'!$F853))</f>
        <v/>
      </c>
      <c r="C853" s="190" t="str">
        <f>IF('Formulario PPGR3'!$G853="","",'Formulario PPGR1'!#REF!)</f>
        <v/>
      </c>
      <c r="D853" s="190" t="str">
        <f>IF('Formulario PPGR3'!$G853="","",'Formulario PPGR1'!#REF!)</f>
        <v/>
      </c>
      <c r="E853" s="190" t="str">
        <f>IF('Formulario PPGR3'!$G853="","",'Formulario PPGR1'!#REF!)</f>
        <v/>
      </c>
      <c r="F853" s="190" t="str">
        <f>IF('Formulario PPGR3'!$G853="","",'Formulario PPGR1'!#REF!)</f>
        <v/>
      </c>
      <c r="G853" s="241"/>
      <c r="H853" s="503" t="str">
        <f>IF(Tabla1[[#This Row],[Código_Actividad]]="","",_xlfn.XLOOKUP(Tabla1[[#This Row],[Código_Actividad]],Tabla2[Código],Tabla2[Actividades Programables Presupuestables],"",0))</f>
        <v/>
      </c>
      <c r="I853" s="504" t="str">
        <f>IFERROR(VLOOKUP('Formulario PPGR3'!$G853,'Formulario PPGR2'!$H$9:$V$269,15,FALSE),"")</f>
        <v/>
      </c>
      <c r="J853" s="509"/>
      <c r="K853" s="507" t="str">
        <f>IF(Tabla1[[#This Row],[Insumos]]="","",_xlfn.XLOOKUP(Tabla1[[#This Row],[Insumos]],Tabla10[Insumo],Tabla10[InsumoAbrev],"",0))</f>
        <v/>
      </c>
      <c r="L853" s="508"/>
      <c r="M853" s="505" t="str">
        <f>IF(Tabla1[[#This Row],[Descripción]]="","",_xlfn.XLOOKUP(Tabla1[[#This Row],[Descripción]],Tabla10[Descripción],Tabla10[Unidad de Medida],"",0))</f>
        <v/>
      </c>
      <c r="N853" s="295"/>
      <c r="O853" s="506" t="str">
        <f>IF(Tabla1[[#This Row],[Descripción]]="","",_xlfn.XLOOKUP(Tabla1[[#This Row],[Descripción]],Tabla10[Descripción],Tabla10[Precio Unitario],0))</f>
        <v/>
      </c>
      <c r="P853" s="506" t="str">
        <f>IF(Tabla1[[#This Row],[Cantidad de Insumos]]="","",Tabla1[[#This Row],[Precio Unitario]]*Tabla1[[#This Row],[Cantidad de Insumos]])</f>
        <v/>
      </c>
      <c r="Q853" s="506" t="str">
        <f>IF(Tabla1[[#This Row],[Descripción]]="","",_xlfn.XLOOKUP(Tabla1[[#This Row],[Descripción]],Tabla10[Descripción],Tabla10[CODIGO PRESUPUESTARIO],0))</f>
        <v/>
      </c>
      <c r="R853" s="507"/>
    </row>
    <row r="854" spans="2:18" s="271" customFormat="1" x14ac:dyDescent="0.3">
      <c r="B854" s="190" t="str">
        <f>IF('Formulario PPGR3'!$G854="","",CONCATENATE('Formulario PPGR3'!$C854,".",'Formulario PPGR3'!$D854,".",'Formulario PPGR3'!$E854,".",'Formulario PPGR3'!$F854))</f>
        <v/>
      </c>
      <c r="C854" s="190" t="str">
        <f>IF('Formulario PPGR3'!$G854="","",'Formulario PPGR1'!#REF!)</f>
        <v/>
      </c>
      <c r="D854" s="190" t="str">
        <f>IF('Formulario PPGR3'!$G854="","",'Formulario PPGR1'!#REF!)</f>
        <v/>
      </c>
      <c r="E854" s="190" t="str">
        <f>IF('Formulario PPGR3'!$G854="","",'Formulario PPGR1'!#REF!)</f>
        <v/>
      </c>
      <c r="F854" s="190" t="str">
        <f>IF('Formulario PPGR3'!$G854="","",'Formulario PPGR1'!#REF!)</f>
        <v/>
      </c>
      <c r="G854" s="241"/>
      <c r="H854" s="503" t="str">
        <f>IF(Tabla1[[#This Row],[Código_Actividad]]="","",_xlfn.XLOOKUP(Tabla1[[#This Row],[Código_Actividad]],Tabla2[Código],Tabla2[Actividades Programables Presupuestables],"",0))</f>
        <v/>
      </c>
      <c r="I854" s="504" t="str">
        <f>IFERROR(VLOOKUP('Formulario PPGR3'!$G854,'Formulario PPGR2'!$H$9:$V$269,15,FALSE),"")</f>
        <v/>
      </c>
      <c r="J854" s="509"/>
      <c r="K854" s="507" t="str">
        <f>IF(Tabla1[[#This Row],[Insumos]]="","",_xlfn.XLOOKUP(Tabla1[[#This Row],[Insumos]],Tabla10[Insumo],Tabla10[InsumoAbrev],"",0))</f>
        <v/>
      </c>
      <c r="L854" s="508"/>
      <c r="M854" s="505" t="str">
        <f>IF(Tabla1[[#This Row],[Descripción]]="","",_xlfn.XLOOKUP(Tabla1[[#This Row],[Descripción]],Tabla10[Descripción],Tabla10[Unidad de Medida],"",0))</f>
        <v/>
      </c>
      <c r="N854" s="295"/>
      <c r="O854" s="506" t="str">
        <f>IF(Tabla1[[#This Row],[Descripción]]="","",_xlfn.XLOOKUP(Tabla1[[#This Row],[Descripción]],Tabla10[Descripción],Tabla10[Precio Unitario],0))</f>
        <v/>
      </c>
      <c r="P854" s="506" t="str">
        <f>IF(Tabla1[[#This Row],[Cantidad de Insumos]]="","",Tabla1[[#This Row],[Precio Unitario]]*Tabla1[[#This Row],[Cantidad de Insumos]])</f>
        <v/>
      </c>
      <c r="Q854" s="506" t="str">
        <f>IF(Tabla1[[#This Row],[Descripción]]="","",_xlfn.XLOOKUP(Tabla1[[#This Row],[Descripción]],Tabla10[Descripción],Tabla10[CODIGO PRESUPUESTARIO],0))</f>
        <v/>
      </c>
      <c r="R854" s="507"/>
    </row>
    <row r="855" spans="2:18" s="271" customFormat="1" x14ac:dyDescent="0.3">
      <c r="B855" s="190" t="str">
        <f>IF('Formulario PPGR3'!$G855="","",CONCATENATE('Formulario PPGR3'!$C855,".",'Formulario PPGR3'!$D855,".",'Formulario PPGR3'!$E855,".",'Formulario PPGR3'!$F855))</f>
        <v/>
      </c>
      <c r="C855" s="190" t="str">
        <f>IF('Formulario PPGR3'!$G855="","",'Formulario PPGR1'!#REF!)</f>
        <v/>
      </c>
      <c r="D855" s="190" t="str">
        <f>IF('Formulario PPGR3'!$G855="","",'Formulario PPGR1'!#REF!)</f>
        <v/>
      </c>
      <c r="E855" s="190" t="str">
        <f>IF('Formulario PPGR3'!$G855="","",'Formulario PPGR1'!#REF!)</f>
        <v/>
      </c>
      <c r="F855" s="190" t="str">
        <f>IF('Formulario PPGR3'!$G855="","",'Formulario PPGR1'!#REF!)</f>
        <v/>
      </c>
      <c r="G855" s="241"/>
      <c r="H855" s="503" t="str">
        <f>IF(Tabla1[[#This Row],[Código_Actividad]]="","",_xlfn.XLOOKUP(Tabla1[[#This Row],[Código_Actividad]],Tabla2[Código],Tabla2[Actividades Programables Presupuestables],"",0))</f>
        <v/>
      </c>
      <c r="I855" s="504" t="str">
        <f>IFERROR(VLOOKUP('Formulario PPGR3'!$G855,'Formulario PPGR2'!$H$9:$V$269,15,FALSE),"")</f>
        <v/>
      </c>
      <c r="J855" s="509"/>
      <c r="K855" s="507" t="str">
        <f>IF(Tabla1[[#This Row],[Insumos]]="","",_xlfn.XLOOKUP(Tabla1[[#This Row],[Insumos]],Tabla10[Insumo],Tabla10[InsumoAbrev],"",0))</f>
        <v/>
      </c>
      <c r="L855" s="508"/>
      <c r="M855" s="505" t="str">
        <f>IF(Tabla1[[#This Row],[Descripción]]="","",_xlfn.XLOOKUP(Tabla1[[#This Row],[Descripción]],Tabla10[Descripción],Tabla10[Unidad de Medida],"",0))</f>
        <v/>
      </c>
      <c r="N855" s="295"/>
      <c r="O855" s="506" t="str">
        <f>IF(Tabla1[[#This Row],[Descripción]]="","",_xlfn.XLOOKUP(Tabla1[[#This Row],[Descripción]],Tabla10[Descripción],Tabla10[Precio Unitario],0))</f>
        <v/>
      </c>
      <c r="P855" s="506" t="str">
        <f>IF(Tabla1[[#This Row],[Cantidad de Insumos]]="","",Tabla1[[#This Row],[Precio Unitario]]*Tabla1[[#This Row],[Cantidad de Insumos]])</f>
        <v/>
      </c>
      <c r="Q855" s="506" t="str">
        <f>IF(Tabla1[[#This Row],[Descripción]]="","",_xlfn.XLOOKUP(Tabla1[[#This Row],[Descripción]],Tabla10[Descripción],Tabla10[CODIGO PRESUPUESTARIO],0))</f>
        <v/>
      </c>
      <c r="R855" s="507"/>
    </row>
    <row r="856" spans="2:18" s="271" customFormat="1" x14ac:dyDescent="0.3">
      <c r="B856" s="190" t="str">
        <f>IF('Formulario PPGR3'!$G856="","",CONCATENATE('Formulario PPGR3'!$C856,".",'Formulario PPGR3'!$D856,".",'Formulario PPGR3'!$E856,".",'Formulario PPGR3'!$F856))</f>
        <v/>
      </c>
      <c r="C856" s="190" t="str">
        <f>IF('Formulario PPGR3'!$G856="","",'Formulario PPGR1'!#REF!)</f>
        <v/>
      </c>
      <c r="D856" s="190" t="str">
        <f>IF('Formulario PPGR3'!$G856="","",'Formulario PPGR1'!#REF!)</f>
        <v/>
      </c>
      <c r="E856" s="190" t="str">
        <f>IF('Formulario PPGR3'!$G856="","",'Formulario PPGR1'!#REF!)</f>
        <v/>
      </c>
      <c r="F856" s="190" t="str">
        <f>IF('Formulario PPGR3'!$G856="","",'Formulario PPGR1'!#REF!)</f>
        <v/>
      </c>
      <c r="G856" s="241"/>
      <c r="H856" s="503" t="str">
        <f>IF(Tabla1[[#This Row],[Código_Actividad]]="","",_xlfn.XLOOKUP(Tabla1[[#This Row],[Código_Actividad]],Tabla2[Código],Tabla2[Actividades Programables Presupuestables],"",0))</f>
        <v/>
      </c>
      <c r="I856" s="504" t="str">
        <f>IFERROR(VLOOKUP('Formulario PPGR3'!$G856,'Formulario PPGR2'!$H$9:$V$269,15,FALSE),"")</f>
        <v/>
      </c>
      <c r="J856" s="509"/>
      <c r="K856" s="507" t="str">
        <f>IF(Tabla1[[#This Row],[Insumos]]="","",_xlfn.XLOOKUP(Tabla1[[#This Row],[Insumos]],Tabla10[Insumo],Tabla10[InsumoAbrev],"",0))</f>
        <v/>
      </c>
      <c r="L856" s="508"/>
      <c r="M856" s="505" t="str">
        <f>IF(Tabla1[[#This Row],[Descripción]]="","",_xlfn.XLOOKUP(Tabla1[[#This Row],[Descripción]],Tabla10[Descripción],Tabla10[Unidad de Medida],"",0))</f>
        <v/>
      </c>
      <c r="N856" s="295"/>
      <c r="O856" s="506" t="str">
        <f>IF(Tabla1[[#This Row],[Descripción]]="","",_xlfn.XLOOKUP(Tabla1[[#This Row],[Descripción]],Tabla10[Descripción],Tabla10[Precio Unitario],0))</f>
        <v/>
      </c>
      <c r="P856" s="506" t="str">
        <f>IF(Tabla1[[#This Row],[Cantidad de Insumos]]="","",Tabla1[[#This Row],[Precio Unitario]]*Tabla1[[#This Row],[Cantidad de Insumos]])</f>
        <v/>
      </c>
      <c r="Q856" s="506" t="str">
        <f>IF(Tabla1[[#This Row],[Descripción]]="","",_xlfn.XLOOKUP(Tabla1[[#This Row],[Descripción]],Tabla10[Descripción],Tabla10[CODIGO PRESUPUESTARIO],0))</f>
        <v/>
      </c>
      <c r="R856" s="507"/>
    </row>
    <row r="857" spans="2:18" s="271" customFormat="1" x14ac:dyDescent="0.3">
      <c r="B857" s="190" t="str">
        <f>IF('Formulario PPGR3'!$G857="","",CONCATENATE('Formulario PPGR3'!$C857,".",'Formulario PPGR3'!$D857,".",'Formulario PPGR3'!$E857,".",'Formulario PPGR3'!$F857))</f>
        <v/>
      </c>
      <c r="C857" s="190" t="str">
        <f>IF('Formulario PPGR3'!$G857="","",'Formulario PPGR1'!#REF!)</f>
        <v/>
      </c>
      <c r="D857" s="190" t="str">
        <f>IF('Formulario PPGR3'!$G857="","",'Formulario PPGR1'!#REF!)</f>
        <v/>
      </c>
      <c r="E857" s="190" t="str">
        <f>IF('Formulario PPGR3'!$G857="","",'Formulario PPGR1'!#REF!)</f>
        <v/>
      </c>
      <c r="F857" s="190" t="str">
        <f>IF('Formulario PPGR3'!$G857="","",'Formulario PPGR1'!#REF!)</f>
        <v/>
      </c>
      <c r="G857" s="241"/>
      <c r="H857" s="503" t="str">
        <f>IF(Tabla1[[#This Row],[Código_Actividad]]="","",_xlfn.XLOOKUP(Tabla1[[#This Row],[Código_Actividad]],Tabla2[Código],Tabla2[Actividades Programables Presupuestables],"",0))</f>
        <v/>
      </c>
      <c r="I857" s="504" t="str">
        <f>IFERROR(VLOOKUP('Formulario PPGR3'!$G857,'Formulario PPGR2'!$H$9:$V$269,15,FALSE),"")</f>
        <v/>
      </c>
      <c r="J857" s="509"/>
      <c r="K857" s="507" t="str">
        <f>IF(Tabla1[[#This Row],[Insumos]]="","",_xlfn.XLOOKUP(Tabla1[[#This Row],[Insumos]],Tabla10[Insumo],Tabla10[InsumoAbrev],"",0))</f>
        <v/>
      </c>
      <c r="L857" s="508"/>
      <c r="M857" s="505" t="str">
        <f>IF(Tabla1[[#This Row],[Descripción]]="","",_xlfn.XLOOKUP(Tabla1[[#This Row],[Descripción]],Tabla10[Descripción],Tabla10[Unidad de Medida],"",0))</f>
        <v/>
      </c>
      <c r="N857" s="295"/>
      <c r="O857" s="506" t="str">
        <f>IF(Tabla1[[#This Row],[Descripción]]="","",_xlfn.XLOOKUP(Tabla1[[#This Row],[Descripción]],Tabla10[Descripción],Tabla10[Precio Unitario],0))</f>
        <v/>
      </c>
      <c r="P857" s="506" t="str">
        <f>IF(Tabla1[[#This Row],[Cantidad de Insumos]]="","",Tabla1[[#This Row],[Precio Unitario]]*Tabla1[[#This Row],[Cantidad de Insumos]])</f>
        <v/>
      </c>
      <c r="Q857" s="506" t="str">
        <f>IF(Tabla1[[#This Row],[Descripción]]="","",_xlfn.XLOOKUP(Tabla1[[#This Row],[Descripción]],Tabla10[Descripción],Tabla10[CODIGO PRESUPUESTARIO],0))</f>
        <v/>
      </c>
      <c r="R857" s="507"/>
    </row>
    <row r="858" spans="2:18" s="271" customFormat="1" x14ac:dyDescent="0.3">
      <c r="B858" s="190" t="str">
        <f>IF('Formulario PPGR3'!$G858="","",CONCATENATE('Formulario PPGR3'!$C858,".",'Formulario PPGR3'!$D858,".",'Formulario PPGR3'!$E858,".",'Formulario PPGR3'!$F858))</f>
        <v/>
      </c>
      <c r="C858" s="190" t="str">
        <f>IF('Formulario PPGR3'!$G858="","",'Formulario PPGR1'!#REF!)</f>
        <v/>
      </c>
      <c r="D858" s="190" t="str">
        <f>IF('Formulario PPGR3'!$G858="","",'Formulario PPGR1'!#REF!)</f>
        <v/>
      </c>
      <c r="E858" s="190" t="str">
        <f>IF('Formulario PPGR3'!$G858="","",'Formulario PPGR1'!#REF!)</f>
        <v/>
      </c>
      <c r="F858" s="190" t="str">
        <f>IF('Formulario PPGR3'!$G858="","",'Formulario PPGR1'!#REF!)</f>
        <v/>
      </c>
      <c r="G858" s="241"/>
      <c r="H858" s="503" t="str">
        <f>IF(Tabla1[[#This Row],[Código_Actividad]]="","",_xlfn.XLOOKUP(Tabla1[[#This Row],[Código_Actividad]],Tabla2[Código],Tabla2[Actividades Programables Presupuestables],"",0))</f>
        <v/>
      </c>
      <c r="I858" s="504" t="str">
        <f>IFERROR(VLOOKUP('Formulario PPGR3'!$G858,'Formulario PPGR2'!$H$9:$V$269,15,FALSE),"")</f>
        <v/>
      </c>
      <c r="J858" s="509"/>
      <c r="K858" s="507" t="str">
        <f>IF(Tabla1[[#This Row],[Insumos]]="","",_xlfn.XLOOKUP(Tabla1[[#This Row],[Insumos]],Tabla10[Insumo],Tabla10[InsumoAbrev],"",0))</f>
        <v/>
      </c>
      <c r="L858" s="508"/>
      <c r="M858" s="505" t="str">
        <f>IF(Tabla1[[#This Row],[Descripción]]="","",_xlfn.XLOOKUP(Tabla1[[#This Row],[Descripción]],Tabla10[Descripción],Tabla10[Unidad de Medida],"",0))</f>
        <v/>
      </c>
      <c r="N858" s="295"/>
      <c r="O858" s="506" t="str">
        <f>IF(Tabla1[[#This Row],[Descripción]]="","",_xlfn.XLOOKUP(Tabla1[[#This Row],[Descripción]],Tabla10[Descripción],Tabla10[Precio Unitario],0))</f>
        <v/>
      </c>
      <c r="P858" s="506" t="str">
        <f>IF(Tabla1[[#This Row],[Cantidad de Insumos]]="","",Tabla1[[#This Row],[Precio Unitario]]*Tabla1[[#This Row],[Cantidad de Insumos]])</f>
        <v/>
      </c>
      <c r="Q858" s="506" t="str">
        <f>IF(Tabla1[[#This Row],[Descripción]]="","",_xlfn.XLOOKUP(Tabla1[[#This Row],[Descripción]],Tabla10[Descripción],Tabla10[CODIGO PRESUPUESTARIO],0))</f>
        <v/>
      </c>
      <c r="R858" s="507"/>
    </row>
    <row r="859" spans="2:18" s="271" customFormat="1" x14ac:dyDescent="0.3">
      <c r="B859" s="190" t="str">
        <f>IF('Formulario PPGR3'!$G859="","",CONCATENATE('Formulario PPGR3'!$C859,".",'Formulario PPGR3'!$D859,".",'Formulario PPGR3'!$E859,".",'Formulario PPGR3'!$F859))</f>
        <v/>
      </c>
      <c r="C859" s="190" t="str">
        <f>IF('Formulario PPGR3'!$G859="","",'Formulario PPGR1'!#REF!)</f>
        <v/>
      </c>
      <c r="D859" s="190" t="str">
        <f>IF('Formulario PPGR3'!$G859="","",'Formulario PPGR1'!#REF!)</f>
        <v/>
      </c>
      <c r="E859" s="190" t="str">
        <f>IF('Formulario PPGR3'!$G859="","",'Formulario PPGR1'!#REF!)</f>
        <v/>
      </c>
      <c r="F859" s="190" t="str">
        <f>IF('Formulario PPGR3'!$G859="","",'Formulario PPGR1'!#REF!)</f>
        <v/>
      </c>
      <c r="G859" s="241"/>
      <c r="H859" s="503" t="str">
        <f>IF(Tabla1[[#This Row],[Código_Actividad]]="","",_xlfn.XLOOKUP(Tabla1[[#This Row],[Código_Actividad]],Tabla2[Código],Tabla2[Actividades Programables Presupuestables],"",0))</f>
        <v/>
      </c>
      <c r="I859" s="504" t="str">
        <f>IFERROR(VLOOKUP('Formulario PPGR3'!$G859,'Formulario PPGR2'!$H$9:$V$269,15,FALSE),"")</f>
        <v/>
      </c>
      <c r="J859" s="509"/>
      <c r="K859" s="507" t="str">
        <f>IF(Tabla1[[#This Row],[Insumos]]="","",_xlfn.XLOOKUP(Tabla1[[#This Row],[Insumos]],Tabla10[Insumo],Tabla10[InsumoAbrev],"",0))</f>
        <v/>
      </c>
      <c r="L859" s="508"/>
      <c r="M859" s="505" t="str">
        <f>IF(Tabla1[[#This Row],[Descripción]]="","",_xlfn.XLOOKUP(Tabla1[[#This Row],[Descripción]],Tabla10[Descripción],Tabla10[Unidad de Medida],"",0))</f>
        <v/>
      </c>
      <c r="N859" s="295"/>
      <c r="O859" s="506" t="str">
        <f>IF(Tabla1[[#This Row],[Descripción]]="","",_xlfn.XLOOKUP(Tabla1[[#This Row],[Descripción]],Tabla10[Descripción],Tabla10[Precio Unitario],0))</f>
        <v/>
      </c>
      <c r="P859" s="506" t="str">
        <f>IF(Tabla1[[#This Row],[Cantidad de Insumos]]="","",Tabla1[[#This Row],[Precio Unitario]]*Tabla1[[#This Row],[Cantidad de Insumos]])</f>
        <v/>
      </c>
      <c r="Q859" s="506" t="str">
        <f>IF(Tabla1[[#This Row],[Descripción]]="","",_xlfn.XLOOKUP(Tabla1[[#This Row],[Descripción]],Tabla10[Descripción],Tabla10[CODIGO PRESUPUESTARIO],0))</f>
        <v/>
      </c>
      <c r="R859" s="507"/>
    </row>
    <row r="860" spans="2:18" s="271" customFormat="1" x14ac:dyDescent="0.3">
      <c r="B860" s="190" t="str">
        <f>IF('Formulario PPGR3'!$G860="","",CONCATENATE('Formulario PPGR3'!$C860,".",'Formulario PPGR3'!$D860,".",'Formulario PPGR3'!$E860,".",'Formulario PPGR3'!$F860))</f>
        <v/>
      </c>
      <c r="C860" s="190" t="str">
        <f>IF('Formulario PPGR3'!$G860="","",'Formulario PPGR1'!#REF!)</f>
        <v/>
      </c>
      <c r="D860" s="190" t="str">
        <f>IF('Formulario PPGR3'!$G860="","",'Formulario PPGR1'!#REF!)</f>
        <v/>
      </c>
      <c r="E860" s="190" t="str">
        <f>IF('Formulario PPGR3'!$G860="","",'Formulario PPGR1'!#REF!)</f>
        <v/>
      </c>
      <c r="F860" s="190" t="str">
        <f>IF('Formulario PPGR3'!$G860="","",'Formulario PPGR1'!#REF!)</f>
        <v/>
      </c>
      <c r="G860" s="241"/>
      <c r="H860" s="503" t="str">
        <f>IF(Tabla1[[#This Row],[Código_Actividad]]="","",_xlfn.XLOOKUP(Tabla1[[#This Row],[Código_Actividad]],Tabla2[Código],Tabla2[Actividades Programables Presupuestables],"",0))</f>
        <v/>
      </c>
      <c r="I860" s="504" t="str">
        <f>IFERROR(VLOOKUP('Formulario PPGR3'!$G860,'Formulario PPGR2'!$H$9:$V$269,15,FALSE),"")</f>
        <v/>
      </c>
      <c r="J860" s="509"/>
      <c r="K860" s="507" t="str">
        <f>IF(Tabla1[[#This Row],[Insumos]]="","",_xlfn.XLOOKUP(Tabla1[[#This Row],[Insumos]],Tabla10[Insumo],Tabla10[InsumoAbrev],"",0))</f>
        <v/>
      </c>
      <c r="L860" s="508"/>
      <c r="M860" s="505" t="str">
        <f>IF(Tabla1[[#This Row],[Descripción]]="","",_xlfn.XLOOKUP(Tabla1[[#This Row],[Descripción]],Tabla10[Descripción],Tabla10[Unidad de Medida],"",0))</f>
        <v/>
      </c>
      <c r="N860" s="295"/>
      <c r="O860" s="506" t="str">
        <f>IF(Tabla1[[#This Row],[Descripción]]="","",_xlfn.XLOOKUP(Tabla1[[#This Row],[Descripción]],Tabla10[Descripción],Tabla10[Precio Unitario],0))</f>
        <v/>
      </c>
      <c r="P860" s="506" t="str">
        <f>IF(Tabla1[[#This Row],[Cantidad de Insumos]]="","",Tabla1[[#This Row],[Precio Unitario]]*Tabla1[[#This Row],[Cantidad de Insumos]])</f>
        <v/>
      </c>
      <c r="Q860" s="506" t="str">
        <f>IF(Tabla1[[#This Row],[Descripción]]="","",_xlfn.XLOOKUP(Tabla1[[#This Row],[Descripción]],Tabla10[Descripción],Tabla10[CODIGO PRESUPUESTARIO],0))</f>
        <v/>
      </c>
      <c r="R860" s="507"/>
    </row>
    <row r="861" spans="2:18" s="271" customFormat="1" x14ac:dyDescent="0.3">
      <c r="B861" s="190" t="str">
        <f>IF('Formulario PPGR3'!$G861="","",CONCATENATE('Formulario PPGR3'!$C861,".",'Formulario PPGR3'!$D861,".",'Formulario PPGR3'!$E861,".",'Formulario PPGR3'!$F861))</f>
        <v/>
      </c>
      <c r="C861" s="190" t="str">
        <f>IF('Formulario PPGR3'!$G861="","",'Formulario PPGR1'!#REF!)</f>
        <v/>
      </c>
      <c r="D861" s="190" t="str">
        <f>IF('Formulario PPGR3'!$G861="","",'Formulario PPGR1'!#REF!)</f>
        <v/>
      </c>
      <c r="E861" s="190" t="str">
        <f>IF('Formulario PPGR3'!$G861="","",'Formulario PPGR1'!#REF!)</f>
        <v/>
      </c>
      <c r="F861" s="190" t="str">
        <f>IF('Formulario PPGR3'!$G861="","",'Formulario PPGR1'!#REF!)</f>
        <v/>
      </c>
      <c r="G861" s="241"/>
      <c r="H861" s="503" t="str">
        <f>IF(Tabla1[[#This Row],[Código_Actividad]]="","",_xlfn.XLOOKUP(Tabla1[[#This Row],[Código_Actividad]],Tabla2[Código],Tabla2[Actividades Programables Presupuestables],"",0))</f>
        <v/>
      </c>
      <c r="I861" s="504" t="str">
        <f>IFERROR(VLOOKUP('Formulario PPGR3'!$G861,'Formulario PPGR2'!$H$9:$V$269,15,FALSE),"")</f>
        <v/>
      </c>
      <c r="J861" s="509"/>
      <c r="K861" s="507" t="str">
        <f>IF(Tabla1[[#This Row],[Insumos]]="","",_xlfn.XLOOKUP(Tabla1[[#This Row],[Insumos]],Tabla10[Insumo],Tabla10[InsumoAbrev],"",0))</f>
        <v/>
      </c>
      <c r="L861" s="508"/>
      <c r="M861" s="505" t="str">
        <f>IF(Tabla1[[#This Row],[Descripción]]="","",_xlfn.XLOOKUP(Tabla1[[#This Row],[Descripción]],Tabla10[Descripción],Tabla10[Unidad de Medida],"",0))</f>
        <v/>
      </c>
      <c r="N861" s="295"/>
      <c r="O861" s="506" t="str">
        <f>IF(Tabla1[[#This Row],[Descripción]]="","",_xlfn.XLOOKUP(Tabla1[[#This Row],[Descripción]],Tabla10[Descripción],Tabla10[Precio Unitario],0))</f>
        <v/>
      </c>
      <c r="P861" s="506" t="str">
        <f>IF(Tabla1[[#This Row],[Cantidad de Insumos]]="","",Tabla1[[#This Row],[Precio Unitario]]*Tabla1[[#This Row],[Cantidad de Insumos]])</f>
        <v/>
      </c>
      <c r="Q861" s="506" t="str">
        <f>IF(Tabla1[[#This Row],[Descripción]]="","",_xlfn.XLOOKUP(Tabla1[[#This Row],[Descripción]],Tabla10[Descripción],Tabla10[CODIGO PRESUPUESTARIO],0))</f>
        <v/>
      </c>
      <c r="R861" s="507"/>
    </row>
    <row r="862" spans="2:18" s="271" customFormat="1" x14ac:dyDescent="0.3">
      <c r="B862" s="190" t="str">
        <f>IF('Formulario PPGR3'!$G862="","",CONCATENATE('Formulario PPGR3'!$C862,".",'Formulario PPGR3'!$D862,".",'Formulario PPGR3'!$E862,".",'Formulario PPGR3'!$F862))</f>
        <v/>
      </c>
      <c r="C862" s="190" t="str">
        <f>IF('Formulario PPGR3'!$G862="","",'Formulario PPGR1'!#REF!)</f>
        <v/>
      </c>
      <c r="D862" s="190" t="str">
        <f>IF('Formulario PPGR3'!$G862="","",'Formulario PPGR1'!#REF!)</f>
        <v/>
      </c>
      <c r="E862" s="190" t="str">
        <f>IF('Formulario PPGR3'!$G862="","",'Formulario PPGR1'!#REF!)</f>
        <v/>
      </c>
      <c r="F862" s="190" t="str">
        <f>IF('Formulario PPGR3'!$G862="","",'Formulario PPGR1'!#REF!)</f>
        <v/>
      </c>
      <c r="G862" s="241"/>
      <c r="H862" s="503" t="str">
        <f>IF(Tabla1[[#This Row],[Código_Actividad]]="","",_xlfn.XLOOKUP(Tabla1[[#This Row],[Código_Actividad]],Tabla2[Código],Tabla2[Actividades Programables Presupuestables],"",0))</f>
        <v/>
      </c>
      <c r="I862" s="504" t="str">
        <f>IFERROR(VLOOKUP('Formulario PPGR3'!$G862,'Formulario PPGR2'!$H$9:$V$269,15,FALSE),"")</f>
        <v/>
      </c>
      <c r="J862" s="509"/>
      <c r="K862" s="507" t="str">
        <f>IF(Tabla1[[#This Row],[Insumos]]="","",_xlfn.XLOOKUP(Tabla1[[#This Row],[Insumos]],Tabla10[Insumo],Tabla10[InsumoAbrev],"",0))</f>
        <v/>
      </c>
      <c r="L862" s="508"/>
      <c r="M862" s="505" t="str">
        <f>IF(Tabla1[[#This Row],[Descripción]]="","",_xlfn.XLOOKUP(Tabla1[[#This Row],[Descripción]],Tabla10[Descripción],Tabla10[Unidad de Medida],"",0))</f>
        <v/>
      </c>
      <c r="N862" s="295"/>
      <c r="O862" s="506" t="str">
        <f>IF(Tabla1[[#This Row],[Descripción]]="","",_xlfn.XLOOKUP(Tabla1[[#This Row],[Descripción]],Tabla10[Descripción],Tabla10[Precio Unitario],0))</f>
        <v/>
      </c>
      <c r="P862" s="506" t="str">
        <f>IF(Tabla1[[#This Row],[Cantidad de Insumos]]="","",Tabla1[[#This Row],[Precio Unitario]]*Tabla1[[#This Row],[Cantidad de Insumos]])</f>
        <v/>
      </c>
      <c r="Q862" s="506" t="str">
        <f>IF(Tabla1[[#This Row],[Descripción]]="","",_xlfn.XLOOKUP(Tabla1[[#This Row],[Descripción]],Tabla10[Descripción],Tabla10[CODIGO PRESUPUESTARIO],0))</f>
        <v/>
      </c>
      <c r="R862" s="507"/>
    </row>
    <row r="863" spans="2:18" s="271" customFormat="1" x14ac:dyDescent="0.3">
      <c r="B863" s="190" t="str">
        <f>IF('Formulario PPGR3'!$G863="","",CONCATENATE('Formulario PPGR3'!$C863,".",'Formulario PPGR3'!$D863,".",'Formulario PPGR3'!$E863,".",'Formulario PPGR3'!$F863))</f>
        <v/>
      </c>
      <c r="C863" s="190" t="str">
        <f>IF('Formulario PPGR3'!$G863="","",'Formulario PPGR1'!#REF!)</f>
        <v/>
      </c>
      <c r="D863" s="190" t="str">
        <f>IF('Formulario PPGR3'!$G863="","",'Formulario PPGR1'!#REF!)</f>
        <v/>
      </c>
      <c r="E863" s="190" t="str">
        <f>IF('Formulario PPGR3'!$G863="","",'Formulario PPGR1'!#REF!)</f>
        <v/>
      </c>
      <c r="F863" s="190" t="str">
        <f>IF('Formulario PPGR3'!$G863="","",'Formulario PPGR1'!#REF!)</f>
        <v/>
      </c>
      <c r="G863" s="241"/>
      <c r="H863" s="503" t="str">
        <f>IF(Tabla1[[#This Row],[Código_Actividad]]="","",_xlfn.XLOOKUP(Tabla1[[#This Row],[Código_Actividad]],Tabla2[Código],Tabla2[Actividades Programables Presupuestables],"",0))</f>
        <v/>
      </c>
      <c r="I863" s="504" t="str">
        <f>IFERROR(VLOOKUP('Formulario PPGR3'!$G863,'Formulario PPGR2'!$H$9:$V$269,15,FALSE),"")</f>
        <v/>
      </c>
      <c r="J863" s="509"/>
      <c r="K863" s="507" t="str">
        <f>IF(Tabla1[[#This Row],[Insumos]]="","",_xlfn.XLOOKUP(Tabla1[[#This Row],[Insumos]],Tabla10[Insumo],Tabla10[InsumoAbrev],"",0))</f>
        <v/>
      </c>
      <c r="L863" s="508"/>
      <c r="M863" s="505" t="str">
        <f>IF(Tabla1[[#This Row],[Descripción]]="","",_xlfn.XLOOKUP(Tabla1[[#This Row],[Descripción]],Tabla10[Descripción],Tabla10[Unidad de Medida],"",0))</f>
        <v/>
      </c>
      <c r="N863" s="295"/>
      <c r="O863" s="506" t="str">
        <f>IF(Tabla1[[#This Row],[Descripción]]="","",_xlfn.XLOOKUP(Tabla1[[#This Row],[Descripción]],Tabla10[Descripción],Tabla10[Precio Unitario],0))</f>
        <v/>
      </c>
      <c r="P863" s="506" t="str">
        <f>IF(Tabla1[[#This Row],[Cantidad de Insumos]]="","",Tabla1[[#This Row],[Precio Unitario]]*Tabla1[[#This Row],[Cantidad de Insumos]])</f>
        <v/>
      </c>
      <c r="Q863" s="506" t="str">
        <f>IF(Tabla1[[#This Row],[Descripción]]="","",_xlfn.XLOOKUP(Tabla1[[#This Row],[Descripción]],Tabla10[Descripción],Tabla10[CODIGO PRESUPUESTARIO],0))</f>
        <v/>
      </c>
      <c r="R863" s="507"/>
    </row>
    <row r="864" spans="2:18" s="271" customFormat="1" x14ac:dyDescent="0.3">
      <c r="B864" s="190" t="str">
        <f>IF('Formulario PPGR3'!$G864="","",CONCATENATE('Formulario PPGR3'!$C864,".",'Formulario PPGR3'!$D864,".",'Formulario PPGR3'!$E864,".",'Formulario PPGR3'!$F864))</f>
        <v/>
      </c>
      <c r="C864" s="190" t="str">
        <f>IF('Formulario PPGR3'!$G864="","",'Formulario PPGR1'!#REF!)</f>
        <v/>
      </c>
      <c r="D864" s="190" t="str">
        <f>IF('Formulario PPGR3'!$G864="","",'Formulario PPGR1'!#REF!)</f>
        <v/>
      </c>
      <c r="E864" s="190" t="str">
        <f>IF('Formulario PPGR3'!$G864="","",'Formulario PPGR1'!#REF!)</f>
        <v/>
      </c>
      <c r="F864" s="190" t="str">
        <f>IF('Formulario PPGR3'!$G864="","",'Formulario PPGR1'!#REF!)</f>
        <v/>
      </c>
      <c r="G864" s="241"/>
      <c r="H864" s="503" t="str">
        <f>IF(Tabla1[[#This Row],[Código_Actividad]]="","",_xlfn.XLOOKUP(Tabla1[[#This Row],[Código_Actividad]],Tabla2[Código],Tabla2[Actividades Programables Presupuestables],"",0))</f>
        <v/>
      </c>
      <c r="I864" s="504" t="str">
        <f>IFERROR(VLOOKUP('Formulario PPGR3'!$G864,'Formulario PPGR2'!$H$9:$V$269,15,FALSE),"")</f>
        <v/>
      </c>
      <c r="J864" s="509"/>
      <c r="K864" s="507" t="str">
        <f>IF(Tabla1[[#This Row],[Insumos]]="","",_xlfn.XLOOKUP(Tabla1[[#This Row],[Insumos]],Tabla10[Insumo],Tabla10[InsumoAbrev],"",0))</f>
        <v/>
      </c>
      <c r="L864" s="508"/>
      <c r="M864" s="505" t="str">
        <f>IF(Tabla1[[#This Row],[Descripción]]="","",_xlfn.XLOOKUP(Tabla1[[#This Row],[Descripción]],Tabla10[Descripción],Tabla10[Unidad de Medida],"",0))</f>
        <v/>
      </c>
      <c r="N864" s="295"/>
      <c r="O864" s="506" t="str">
        <f>IF(Tabla1[[#This Row],[Descripción]]="","",_xlfn.XLOOKUP(Tabla1[[#This Row],[Descripción]],Tabla10[Descripción],Tabla10[Precio Unitario],0))</f>
        <v/>
      </c>
      <c r="P864" s="506" t="str">
        <f>IF(Tabla1[[#This Row],[Cantidad de Insumos]]="","",Tabla1[[#This Row],[Precio Unitario]]*Tabla1[[#This Row],[Cantidad de Insumos]])</f>
        <v/>
      </c>
      <c r="Q864" s="506" t="str">
        <f>IF(Tabla1[[#This Row],[Descripción]]="","",_xlfn.XLOOKUP(Tabla1[[#This Row],[Descripción]],Tabla10[Descripción],Tabla10[CODIGO PRESUPUESTARIO],0))</f>
        <v/>
      </c>
      <c r="R864" s="507"/>
    </row>
    <row r="865" spans="2:18" s="271" customFormat="1" x14ac:dyDescent="0.3">
      <c r="B865" s="190" t="str">
        <f>IF('Formulario PPGR3'!$G865="","",CONCATENATE('Formulario PPGR3'!$C865,".",'Formulario PPGR3'!$D865,".",'Formulario PPGR3'!$E865,".",'Formulario PPGR3'!$F865))</f>
        <v/>
      </c>
      <c r="C865" s="190" t="str">
        <f>IF('Formulario PPGR3'!$G865="","",'Formulario PPGR1'!#REF!)</f>
        <v/>
      </c>
      <c r="D865" s="190" t="str">
        <f>IF('Formulario PPGR3'!$G865="","",'Formulario PPGR1'!#REF!)</f>
        <v/>
      </c>
      <c r="E865" s="190" t="str">
        <f>IF('Formulario PPGR3'!$G865="","",'Formulario PPGR1'!#REF!)</f>
        <v/>
      </c>
      <c r="F865" s="190" t="str">
        <f>IF('Formulario PPGR3'!$G865="","",'Formulario PPGR1'!#REF!)</f>
        <v/>
      </c>
      <c r="G865" s="241"/>
      <c r="H865" s="503" t="str">
        <f>IF(Tabla1[[#This Row],[Código_Actividad]]="","",_xlfn.XLOOKUP(Tabla1[[#This Row],[Código_Actividad]],Tabla2[Código],Tabla2[Actividades Programables Presupuestables],"",0))</f>
        <v/>
      </c>
      <c r="I865" s="504" t="str">
        <f>IFERROR(VLOOKUP('Formulario PPGR3'!$G865,'Formulario PPGR2'!$H$9:$V$269,15,FALSE),"")</f>
        <v/>
      </c>
      <c r="J865" s="509"/>
      <c r="K865" s="507" t="str">
        <f>IF(Tabla1[[#This Row],[Insumos]]="","",_xlfn.XLOOKUP(Tabla1[[#This Row],[Insumos]],Tabla10[Insumo],Tabla10[InsumoAbrev],"",0))</f>
        <v/>
      </c>
      <c r="L865" s="508"/>
      <c r="M865" s="505" t="str">
        <f>IF(Tabla1[[#This Row],[Descripción]]="","",_xlfn.XLOOKUP(Tabla1[[#This Row],[Descripción]],Tabla10[Descripción],Tabla10[Unidad de Medida],"",0))</f>
        <v/>
      </c>
      <c r="N865" s="295"/>
      <c r="O865" s="506" t="str">
        <f>IF(Tabla1[[#This Row],[Descripción]]="","",_xlfn.XLOOKUP(Tabla1[[#This Row],[Descripción]],Tabla10[Descripción],Tabla10[Precio Unitario],0))</f>
        <v/>
      </c>
      <c r="P865" s="506" t="str">
        <f>IF(Tabla1[[#This Row],[Cantidad de Insumos]]="","",Tabla1[[#This Row],[Precio Unitario]]*Tabla1[[#This Row],[Cantidad de Insumos]])</f>
        <v/>
      </c>
      <c r="Q865" s="506" t="str">
        <f>IF(Tabla1[[#This Row],[Descripción]]="","",_xlfn.XLOOKUP(Tabla1[[#This Row],[Descripción]],Tabla10[Descripción],Tabla10[CODIGO PRESUPUESTARIO],0))</f>
        <v/>
      </c>
      <c r="R865" s="507"/>
    </row>
    <row r="866" spans="2:18" s="271" customFormat="1" x14ac:dyDescent="0.3">
      <c r="B866" s="190" t="str">
        <f>IF('Formulario PPGR3'!$G866="","",CONCATENATE('Formulario PPGR3'!$C866,".",'Formulario PPGR3'!$D866,".",'Formulario PPGR3'!$E866,".",'Formulario PPGR3'!$F866))</f>
        <v/>
      </c>
      <c r="C866" s="190" t="str">
        <f>IF('Formulario PPGR3'!$G866="","",'Formulario PPGR1'!#REF!)</f>
        <v/>
      </c>
      <c r="D866" s="190" t="str">
        <f>IF('Formulario PPGR3'!$G866="","",'Formulario PPGR1'!#REF!)</f>
        <v/>
      </c>
      <c r="E866" s="190" t="str">
        <f>IF('Formulario PPGR3'!$G866="","",'Formulario PPGR1'!#REF!)</f>
        <v/>
      </c>
      <c r="F866" s="190" t="str">
        <f>IF('Formulario PPGR3'!$G866="","",'Formulario PPGR1'!#REF!)</f>
        <v/>
      </c>
      <c r="G866" s="241"/>
      <c r="H866" s="503" t="str">
        <f>IF(Tabla1[[#This Row],[Código_Actividad]]="","",_xlfn.XLOOKUP(Tabla1[[#This Row],[Código_Actividad]],Tabla2[Código],Tabla2[Actividades Programables Presupuestables],"",0))</f>
        <v/>
      </c>
      <c r="I866" s="504" t="str">
        <f>IFERROR(VLOOKUP('Formulario PPGR3'!$G866,'Formulario PPGR2'!$H$9:$V$269,15,FALSE),"")</f>
        <v/>
      </c>
      <c r="J866" s="509"/>
      <c r="K866" s="507" t="str">
        <f>IF(Tabla1[[#This Row],[Insumos]]="","",_xlfn.XLOOKUP(Tabla1[[#This Row],[Insumos]],Tabla10[Insumo],Tabla10[InsumoAbrev],"",0))</f>
        <v/>
      </c>
      <c r="L866" s="508"/>
      <c r="M866" s="505" t="str">
        <f>IF(Tabla1[[#This Row],[Descripción]]="","",_xlfn.XLOOKUP(Tabla1[[#This Row],[Descripción]],Tabla10[Descripción],Tabla10[Unidad de Medida],"",0))</f>
        <v/>
      </c>
      <c r="N866" s="295"/>
      <c r="O866" s="506" t="str">
        <f>IF(Tabla1[[#This Row],[Descripción]]="","",_xlfn.XLOOKUP(Tabla1[[#This Row],[Descripción]],Tabla10[Descripción],Tabla10[Precio Unitario],0))</f>
        <v/>
      </c>
      <c r="P866" s="506" t="str">
        <f>IF(Tabla1[[#This Row],[Cantidad de Insumos]]="","",Tabla1[[#This Row],[Precio Unitario]]*Tabla1[[#This Row],[Cantidad de Insumos]])</f>
        <v/>
      </c>
      <c r="Q866" s="506" t="str">
        <f>IF(Tabla1[[#This Row],[Descripción]]="","",_xlfn.XLOOKUP(Tabla1[[#This Row],[Descripción]],Tabla10[Descripción],Tabla10[CODIGO PRESUPUESTARIO],0))</f>
        <v/>
      </c>
      <c r="R866" s="507"/>
    </row>
    <row r="867" spans="2:18" s="271" customFormat="1" x14ac:dyDescent="0.3">
      <c r="B867" s="190" t="str">
        <f>IF('Formulario PPGR3'!$G867="","",CONCATENATE('Formulario PPGR3'!$C867,".",'Formulario PPGR3'!$D867,".",'Formulario PPGR3'!$E867,".",'Formulario PPGR3'!$F867))</f>
        <v/>
      </c>
      <c r="C867" s="190" t="str">
        <f>IF('Formulario PPGR3'!$G867="","",'Formulario PPGR1'!#REF!)</f>
        <v/>
      </c>
      <c r="D867" s="190" t="str">
        <f>IF('Formulario PPGR3'!$G867="","",'Formulario PPGR1'!#REF!)</f>
        <v/>
      </c>
      <c r="E867" s="190" t="str">
        <f>IF('Formulario PPGR3'!$G867="","",'Formulario PPGR1'!#REF!)</f>
        <v/>
      </c>
      <c r="F867" s="190" t="str">
        <f>IF('Formulario PPGR3'!$G867="","",'Formulario PPGR1'!#REF!)</f>
        <v/>
      </c>
      <c r="G867" s="241"/>
      <c r="H867" s="503" t="str">
        <f>IF(Tabla1[[#This Row],[Código_Actividad]]="","",_xlfn.XLOOKUP(Tabla1[[#This Row],[Código_Actividad]],Tabla2[Código],Tabla2[Actividades Programables Presupuestables],"",0))</f>
        <v/>
      </c>
      <c r="I867" s="504" t="str">
        <f>IFERROR(VLOOKUP('Formulario PPGR3'!$G867,'Formulario PPGR2'!$H$9:$V$269,15,FALSE),"")</f>
        <v/>
      </c>
      <c r="J867" s="509"/>
      <c r="K867" s="507" t="str">
        <f>IF(Tabla1[[#This Row],[Insumos]]="","",_xlfn.XLOOKUP(Tabla1[[#This Row],[Insumos]],Tabla10[Insumo],Tabla10[InsumoAbrev],"",0))</f>
        <v/>
      </c>
      <c r="L867" s="508"/>
      <c r="M867" s="505" t="str">
        <f>IF(Tabla1[[#This Row],[Descripción]]="","",_xlfn.XLOOKUP(Tabla1[[#This Row],[Descripción]],Tabla10[Descripción],Tabla10[Unidad de Medida],"",0))</f>
        <v/>
      </c>
      <c r="N867" s="295"/>
      <c r="O867" s="506" t="str">
        <f>IF(Tabla1[[#This Row],[Descripción]]="","",_xlfn.XLOOKUP(Tabla1[[#This Row],[Descripción]],Tabla10[Descripción],Tabla10[Precio Unitario],0))</f>
        <v/>
      </c>
      <c r="P867" s="506" t="str">
        <f>IF(Tabla1[[#This Row],[Cantidad de Insumos]]="","",Tabla1[[#This Row],[Precio Unitario]]*Tabla1[[#This Row],[Cantidad de Insumos]])</f>
        <v/>
      </c>
      <c r="Q867" s="506" t="str">
        <f>IF(Tabla1[[#This Row],[Descripción]]="","",_xlfn.XLOOKUP(Tabla1[[#This Row],[Descripción]],Tabla10[Descripción],Tabla10[CODIGO PRESUPUESTARIO],0))</f>
        <v/>
      </c>
      <c r="R867" s="507"/>
    </row>
    <row r="868" spans="2:18" s="271" customFormat="1" x14ac:dyDescent="0.3">
      <c r="B868" s="190" t="str">
        <f>IF('Formulario PPGR3'!$G868="","",CONCATENATE('Formulario PPGR3'!$C868,".",'Formulario PPGR3'!$D868,".",'Formulario PPGR3'!$E868,".",'Formulario PPGR3'!$F868))</f>
        <v/>
      </c>
      <c r="C868" s="190" t="str">
        <f>IF('Formulario PPGR3'!$G868="","",'Formulario PPGR1'!#REF!)</f>
        <v/>
      </c>
      <c r="D868" s="190" t="str">
        <f>IF('Formulario PPGR3'!$G868="","",'Formulario PPGR1'!#REF!)</f>
        <v/>
      </c>
      <c r="E868" s="190" t="str">
        <f>IF('Formulario PPGR3'!$G868="","",'Formulario PPGR1'!#REF!)</f>
        <v/>
      </c>
      <c r="F868" s="190" t="str">
        <f>IF('Formulario PPGR3'!$G868="","",'Formulario PPGR1'!#REF!)</f>
        <v/>
      </c>
      <c r="G868" s="241"/>
      <c r="H868" s="503" t="str">
        <f>IF(Tabla1[[#This Row],[Código_Actividad]]="","",_xlfn.XLOOKUP(Tabla1[[#This Row],[Código_Actividad]],Tabla2[Código],Tabla2[Actividades Programables Presupuestables],"",0))</f>
        <v/>
      </c>
      <c r="I868" s="504" t="str">
        <f>IFERROR(VLOOKUP('Formulario PPGR3'!$G868,'Formulario PPGR2'!$H$9:$V$269,15,FALSE),"")</f>
        <v/>
      </c>
      <c r="J868" s="509"/>
      <c r="K868" s="507" t="str">
        <f>IF(Tabla1[[#This Row],[Insumos]]="","",_xlfn.XLOOKUP(Tabla1[[#This Row],[Insumos]],Tabla10[Insumo],Tabla10[InsumoAbrev],"",0))</f>
        <v/>
      </c>
      <c r="L868" s="508"/>
      <c r="M868" s="505" t="str">
        <f>IF(Tabla1[[#This Row],[Descripción]]="","",_xlfn.XLOOKUP(Tabla1[[#This Row],[Descripción]],Tabla10[Descripción],Tabla10[Unidad de Medida],"",0))</f>
        <v/>
      </c>
      <c r="N868" s="295"/>
      <c r="O868" s="506" t="str">
        <f>IF(Tabla1[[#This Row],[Descripción]]="","",_xlfn.XLOOKUP(Tabla1[[#This Row],[Descripción]],Tabla10[Descripción],Tabla10[Precio Unitario],0))</f>
        <v/>
      </c>
      <c r="P868" s="506" t="str">
        <f>IF(Tabla1[[#This Row],[Cantidad de Insumos]]="","",Tabla1[[#This Row],[Precio Unitario]]*Tabla1[[#This Row],[Cantidad de Insumos]])</f>
        <v/>
      </c>
      <c r="Q868" s="506" t="str">
        <f>IF(Tabla1[[#This Row],[Descripción]]="","",_xlfn.XLOOKUP(Tabla1[[#This Row],[Descripción]],Tabla10[Descripción],Tabla10[CODIGO PRESUPUESTARIO],0))</f>
        <v/>
      </c>
      <c r="R868" s="507"/>
    </row>
    <row r="869" spans="2:18" s="271" customFormat="1" x14ac:dyDescent="0.3">
      <c r="B869" s="190" t="str">
        <f>IF('Formulario PPGR3'!$G869="","",CONCATENATE('Formulario PPGR3'!$C869,".",'Formulario PPGR3'!$D869,".",'Formulario PPGR3'!$E869,".",'Formulario PPGR3'!$F869))</f>
        <v/>
      </c>
      <c r="C869" s="190" t="str">
        <f>IF('Formulario PPGR3'!$G869="","",'Formulario PPGR1'!#REF!)</f>
        <v/>
      </c>
      <c r="D869" s="190" t="str">
        <f>IF('Formulario PPGR3'!$G869="","",'Formulario PPGR1'!#REF!)</f>
        <v/>
      </c>
      <c r="E869" s="190" t="str">
        <f>IF('Formulario PPGR3'!$G869="","",'Formulario PPGR1'!#REF!)</f>
        <v/>
      </c>
      <c r="F869" s="190" t="str">
        <f>IF('Formulario PPGR3'!$G869="","",'Formulario PPGR1'!#REF!)</f>
        <v/>
      </c>
      <c r="G869" s="241"/>
      <c r="H869" s="503" t="str">
        <f>IF(Tabla1[[#This Row],[Código_Actividad]]="","",_xlfn.XLOOKUP(Tabla1[[#This Row],[Código_Actividad]],Tabla2[Código],Tabla2[Actividades Programables Presupuestables],"",0))</f>
        <v/>
      </c>
      <c r="I869" s="504" t="str">
        <f>IFERROR(VLOOKUP('Formulario PPGR3'!$G869,'Formulario PPGR2'!$H$9:$V$269,15,FALSE),"")</f>
        <v/>
      </c>
      <c r="J869" s="509"/>
      <c r="K869" s="507" t="str">
        <f>IF(Tabla1[[#This Row],[Insumos]]="","",_xlfn.XLOOKUP(Tabla1[[#This Row],[Insumos]],Tabla10[Insumo],Tabla10[InsumoAbrev],"",0))</f>
        <v/>
      </c>
      <c r="L869" s="508"/>
      <c r="M869" s="505" t="str">
        <f>IF(Tabla1[[#This Row],[Descripción]]="","",_xlfn.XLOOKUP(Tabla1[[#This Row],[Descripción]],Tabla10[Descripción],Tabla10[Unidad de Medida],"",0))</f>
        <v/>
      </c>
      <c r="N869" s="295"/>
      <c r="O869" s="506" t="str">
        <f>IF(Tabla1[[#This Row],[Descripción]]="","",_xlfn.XLOOKUP(Tabla1[[#This Row],[Descripción]],Tabla10[Descripción],Tabla10[Precio Unitario],0))</f>
        <v/>
      </c>
      <c r="P869" s="506" t="str">
        <f>IF(Tabla1[[#This Row],[Cantidad de Insumos]]="","",Tabla1[[#This Row],[Precio Unitario]]*Tabla1[[#This Row],[Cantidad de Insumos]])</f>
        <v/>
      </c>
      <c r="Q869" s="506" t="str">
        <f>IF(Tabla1[[#This Row],[Descripción]]="","",_xlfn.XLOOKUP(Tabla1[[#This Row],[Descripción]],Tabla10[Descripción],Tabla10[CODIGO PRESUPUESTARIO],0))</f>
        <v/>
      </c>
      <c r="R869" s="507"/>
    </row>
    <row r="870" spans="2:18" s="271" customFormat="1" x14ac:dyDescent="0.3">
      <c r="B870" s="190" t="str">
        <f>IF('Formulario PPGR3'!$G870="","",CONCATENATE('Formulario PPGR3'!$C870,".",'Formulario PPGR3'!$D870,".",'Formulario PPGR3'!$E870,".",'Formulario PPGR3'!$F870))</f>
        <v/>
      </c>
      <c r="C870" s="190" t="str">
        <f>IF('Formulario PPGR3'!$G870="","",'Formulario PPGR1'!#REF!)</f>
        <v/>
      </c>
      <c r="D870" s="190" t="str">
        <f>IF('Formulario PPGR3'!$G870="","",'Formulario PPGR1'!#REF!)</f>
        <v/>
      </c>
      <c r="E870" s="190" t="str">
        <f>IF('Formulario PPGR3'!$G870="","",'Formulario PPGR1'!#REF!)</f>
        <v/>
      </c>
      <c r="F870" s="190" t="str">
        <f>IF('Formulario PPGR3'!$G870="","",'Formulario PPGR1'!#REF!)</f>
        <v/>
      </c>
      <c r="G870" s="241"/>
      <c r="H870" s="503" t="str">
        <f>IF(Tabla1[[#This Row],[Código_Actividad]]="","",_xlfn.XLOOKUP(Tabla1[[#This Row],[Código_Actividad]],Tabla2[Código],Tabla2[Actividades Programables Presupuestables],"",0))</f>
        <v/>
      </c>
      <c r="I870" s="504" t="str">
        <f>IFERROR(VLOOKUP('Formulario PPGR3'!$G870,'Formulario PPGR2'!$H$9:$V$269,15,FALSE),"")</f>
        <v/>
      </c>
      <c r="J870" s="509"/>
      <c r="K870" s="507" t="str">
        <f>IF(Tabla1[[#This Row],[Insumos]]="","",_xlfn.XLOOKUP(Tabla1[[#This Row],[Insumos]],Tabla10[Insumo],Tabla10[InsumoAbrev],"",0))</f>
        <v/>
      </c>
      <c r="L870" s="508"/>
      <c r="M870" s="505" t="str">
        <f>IF(Tabla1[[#This Row],[Descripción]]="","",_xlfn.XLOOKUP(Tabla1[[#This Row],[Descripción]],Tabla10[Descripción],Tabla10[Unidad de Medida],"",0))</f>
        <v/>
      </c>
      <c r="N870" s="295"/>
      <c r="O870" s="506" t="str">
        <f>IF(Tabla1[[#This Row],[Descripción]]="","",_xlfn.XLOOKUP(Tabla1[[#This Row],[Descripción]],Tabla10[Descripción],Tabla10[Precio Unitario],0))</f>
        <v/>
      </c>
      <c r="P870" s="506" t="str">
        <f>IF(Tabla1[[#This Row],[Cantidad de Insumos]]="","",Tabla1[[#This Row],[Precio Unitario]]*Tabla1[[#This Row],[Cantidad de Insumos]])</f>
        <v/>
      </c>
      <c r="Q870" s="506" t="str">
        <f>IF(Tabla1[[#This Row],[Descripción]]="","",_xlfn.XLOOKUP(Tabla1[[#This Row],[Descripción]],Tabla10[Descripción],Tabla10[CODIGO PRESUPUESTARIO],0))</f>
        <v/>
      </c>
      <c r="R870" s="507"/>
    </row>
    <row r="871" spans="2:18" s="271" customFormat="1" x14ac:dyDescent="0.3">
      <c r="B871" s="190" t="str">
        <f>IF('Formulario PPGR3'!$G871="","",CONCATENATE('Formulario PPGR3'!$C871,".",'Formulario PPGR3'!$D871,".",'Formulario PPGR3'!$E871,".",'Formulario PPGR3'!$F871))</f>
        <v/>
      </c>
      <c r="C871" s="190" t="str">
        <f>IF('Formulario PPGR3'!$G871="","",'Formulario PPGR1'!#REF!)</f>
        <v/>
      </c>
      <c r="D871" s="190" t="str">
        <f>IF('Formulario PPGR3'!$G871="","",'Formulario PPGR1'!#REF!)</f>
        <v/>
      </c>
      <c r="E871" s="190" t="str">
        <f>IF('Formulario PPGR3'!$G871="","",'Formulario PPGR1'!#REF!)</f>
        <v/>
      </c>
      <c r="F871" s="190" t="str">
        <f>IF('Formulario PPGR3'!$G871="","",'Formulario PPGR1'!#REF!)</f>
        <v/>
      </c>
      <c r="G871" s="241"/>
      <c r="H871" s="503" t="str">
        <f>IF(Tabla1[[#This Row],[Código_Actividad]]="","",_xlfn.XLOOKUP(Tabla1[[#This Row],[Código_Actividad]],Tabla2[Código],Tabla2[Actividades Programables Presupuestables],"",0))</f>
        <v/>
      </c>
      <c r="I871" s="504" t="str">
        <f>IFERROR(VLOOKUP('Formulario PPGR3'!$G871,'Formulario PPGR2'!$H$9:$V$269,15,FALSE),"")</f>
        <v/>
      </c>
      <c r="J871" s="509"/>
      <c r="K871" s="507" t="str">
        <f>IF(Tabla1[[#This Row],[Insumos]]="","",_xlfn.XLOOKUP(Tabla1[[#This Row],[Insumos]],Tabla10[Insumo],Tabla10[InsumoAbrev],"",0))</f>
        <v/>
      </c>
      <c r="L871" s="508"/>
      <c r="M871" s="505" t="str">
        <f>IF(Tabla1[[#This Row],[Descripción]]="","",_xlfn.XLOOKUP(Tabla1[[#This Row],[Descripción]],Tabla10[Descripción],Tabla10[Unidad de Medida],"",0))</f>
        <v/>
      </c>
      <c r="N871" s="295"/>
      <c r="O871" s="506" t="str">
        <f>IF(Tabla1[[#This Row],[Descripción]]="","",_xlfn.XLOOKUP(Tabla1[[#This Row],[Descripción]],Tabla10[Descripción],Tabla10[Precio Unitario],0))</f>
        <v/>
      </c>
      <c r="P871" s="506" t="str">
        <f>IF(Tabla1[[#This Row],[Cantidad de Insumos]]="","",Tabla1[[#This Row],[Precio Unitario]]*Tabla1[[#This Row],[Cantidad de Insumos]])</f>
        <v/>
      </c>
      <c r="Q871" s="506" t="str">
        <f>IF(Tabla1[[#This Row],[Descripción]]="","",_xlfn.XLOOKUP(Tabla1[[#This Row],[Descripción]],Tabla10[Descripción],Tabla10[CODIGO PRESUPUESTARIO],0))</f>
        <v/>
      </c>
      <c r="R871" s="507"/>
    </row>
    <row r="872" spans="2:18" s="271" customFormat="1" x14ac:dyDescent="0.3">
      <c r="B872" s="190" t="str">
        <f>IF('Formulario PPGR3'!$G872="","",CONCATENATE('Formulario PPGR3'!$C872,".",'Formulario PPGR3'!$D872,".",'Formulario PPGR3'!$E872,".",'Formulario PPGR3'!$F872))</f>
        <v/>
      </c>
      <c r="C872" s="190" t="str">
        <f>IF('Formulario PPGR3'!$G872="","",'Formulario PPGR1'!#REF!)</f>
        <v/>
      </c>
      <c r="D872" s="190" t="str">
        <f>IF('Formulario PPGR3'!$G872="","",'Formulario PPGR1'!#REF!)</f>
        <v/>
      </c>
      <c r="E872" s="190" t="str">
        <f>IF('Formulario PPGR3'!$G872="","",'Formulario PPGR1'!#REF!)</f>
        <v/>
      </c>
      <c r="F872" s="190" t="str">
        <f>IF('Formulario PPGR3'!$G872="","",'Formulario PPGR1'!#REF!)</f>
        <v/>
      </c>
      <c r="G872" s="241"/>
      <c r="H872" s="503" t="str">
        <f>IF(Tabla1[[#This Row],[Código_Actividad]]="","",_xlfn.XLOOKUP(Tabla1[[#This Row],[Código_Actividad]],Tabla2[Código],Tabla2[Actividades Programables Presupuestables],"",0))</f>
        <v/>
      </c>
      <c r="I872" s="504" t="str">
        <f>IFERROR(VLOOKUP('Formulario PPGR3'!$G872,'Formulario PPGR2'!$H$9:$V$269,15,FALSE),"")</f>
        <v/>
      </c>
      <c r="J872" s="509"/>
      <c r="K872" s="507" t="str">
        <f>IF(Tabla1[[#This Row],[Insumos]]="","",_xlfn.XLOOKUP(Tabla1[[#This Row],[Insumos]],Tabla10[Insumo],Tabla10[InsumoAbrev],"",0))</f>
        <v/>
      </c>
      <c r="L872" s="508"/>
      <c r="M872" s="505" t="str">
        <f>IF(Tabla1[[#This Row],[Descripción]]="","",_xlfn.XLOOKUP(Tabla1[[#This Row],[Descripción]],Tabla10[Descripción],Tabla10[Unidad de Medida],"",0))</f>
        <v/>
      </c>
      <c r="N872" s="295"/>
      <c r="O872" s="506" t="str">
        <f>IF(Tabla1[[#This Row],[Descripción]]="","",_xlfn.XLOOKUP(Tabla1[[#This Row],[Descripción]],Tabla10[Descripción],Tabla10[Precio Unitario],0))</f>
        <v/>
      </c>
      <c r="P872" s="506" t="str">
        <f>IF(Tabla1[[#This Row],[Cantidad de Insumos]]="","",Tabla1[[#This Row],[Precio Unitario]]*Tabla1[[#This Row],[Cantidad de Insumos]])</f>
        <v/>
      </c>
      <c r="Q872" s="506" t="str">
        <f>IF(Tabla1[[#This Row],[Descripción]]="","",_xlfn.XLOOKUP(Tabla1[[#This Row],[Descripción]],Tabla10[Descripción],Tabla10[CODIGO PRESUPUESTARIO],0))</f>
        <v/>
      </c>
      <c r="R872" s="507"/>
    </row>
    <row r="873" spans="2:18" s="271" customFormat="1" x14ac:dyDescent="0.3">
      <c r="B873" s="190" t="str">
        <f>IF('Formulario PPGR3'!$G873="","",CONCATENATE('Formulario PPGR3'!$C873,".",'Formulario PPGR3'!$D873,".",'Formulario PPGR3'!$E873,".",'Formulario PPGR3'!$F873))</f>
        <v/>
      </c>
      <c r="C873" s="190" t="str">
        <f>IF('Formulario PPGR3'!$G873="","",'Formulario PPGR1'!#REF!)</f>
        <v/>
      </c>
      <c r="D873" s="190" t="str">
        <f>IF('Formulario PPGR3'!$G873="","",'Formulario PPGR1'!#REF!)</f>
        <v/>
      </c>
      <c r="E873" s="190" t="str">
        <f>IF('Formulario PPGR3'!$G873="","",'Formulario PPGR1'!#REF!)</f>
        <v/>
      </c>
      <c r="F873" s="190" t="str">
        <f>IF('Formulario PPGR3'!$G873="","",'Formulario PPGR1'!#REF!)</f>
        <v/>
      </c>
      <c r="G873" s="241"/>
      <c r="H873" s="503" t="str">
        <f>IF(Tabla1[[#This Row],[Código_Actividad]]="","",_xlfn.XLOOKUP(Tabla1[[#This Row],[Código_Actividad]],Tabla2[Código],Tabla2[Actividades Programables Presupuestables],"",0))</f>
        <v/>
      </c>
      <c r="I873" s="504" t="str">
        <f>IFERROR(VLOOKUP('Formulario PPGR3'!$G873,'Formulario PPGR2'!$H$9:$V$269,15,FALSE),"")</f>
        <v/>
      </c>
      <c r="J873" s="509"/>
      <c r="K873" s="507" t="str">
        <f>IF(Tabla1[[#This Row],[Insumos]]="","",_xlfn.XLOOKUP(Tabla1[[#This Row],[Insumos]],Tabla10[Insumo],Tabla10[InsumoAbrev],"",0))</f>
        <v/>
      </c>
      <c r="L873" s="508"/>
      <c r="M873" s="505" t="str">
        <f>IF(Tabla1[[#This Row],[Descripción]]="","",_xlfn.XLOOKUP(Tabla1[[#This Row],[Descripción]],Tabla10[Descripción],Tabla10[Unidad de Medida],"",0))</f>
        <v/>
      </c>
      <c r="N873" s="295"/>
      <c r="O873" s="506" t="str">
        <f>IF(Tabla1[[#This Row],[Descripción]]="","",_xlfn.XLOOKUP(Tabla1[[#This Row],[Descripción]],Tabla10[Descripción],Tabla10[Precio Unitario],0))</f>
        <v/>
      </c>
      <c r="P873" s="506" t="str">
        <f>IF(Tabla1[[#This Row],[Cantidad de Insumos]]="","",Tabla1[[#This Row],[Precio Unitario]]*Tabla1[[#This Row],[Cantidad de Insumos]])</f>
        <v/>
      </c>
      <c r="Q873" s="506" t="str">
        <f>IF(Tabla1[[#This Row],[Descripción]]="","",_xlfn.XLOOKUP(Tabla1[[#This Row],[Descripción]],Tabla10[Descripción],Tabla10[CODIGO PRESUPUESTARIO],0))</f>
        <v/>
      </c>
      <c r="R873" s="507"/>
    </row>
    <row r="874" spans="2:18" s="271" customFormat="1" x14ac:dyDescent="0.3">
      <c r="B874" s="190" t="str">
        <f>IF('Formulario PPGR3'!$G874="","",CONCATENATE('Formulario PPGR3'!$C874,".",'Formulario PPGR3'!$D874,".",'Formulario PPGR3'!$E874,".",'Formulario PPGR3'!$F874))</f>
        <v/>
      </c>
      <c r="C874" s="190" t="str">
        <f>IF('Formulario PPGR3'!$G874="","",'Formulario PPGR1'!#REF!)</f>
        <v/>
      </c>
      <c r="D874" s="190" t="str">
        <f>IF('Formulario PPGR3'!$G874="","",'Formulario PPGR1'!#REF!)</f>
        <v/>
      </c>
      <c r="E874" s="190" t="str">
        <f>IF('Formulario PPGR3'!$G874="","",'Formulario PPGR1'!#REF!)</f>
        <v/>
      </c>
      <c r="F874" s="190" t="str">
        <f>IF('Formulario PPGR3'!$G874="","",'Formulario PPGR1'!#REF!)</f>
        <v/>
      </c>
      <c r="G874" s="241"/>
      <c r="H874" s="503" t="str">
        <f>IF(Tabla1[[#This Row],[Código_Actividad]]="","",_xlfn.XLOOKUP(Tabla1[[#This Row],[Código_Actividad]],Tabla2[Código],Tabla2[Actividades Programables Presupuestables],"",0))</f>
        <v/>
      </c>
      <c r="I874" s="504" t="str">
        <f>IFERROR(VLOOKUP('Formulario PPGR3'!$G874,'Formulario PPGR2'!$H$9:$V$269,15,FALSE),"")</f>
        <v/>
      </c>
      <c r="J874" s="509"/>
      <c r="K874" s="507" t="str">
        <f>IF(Tabla1[[#This Row],[Insumos]]="","",_xlfn.XLOOKUP(Tabla1[[#This Row],[Insumos]],Tabla10[Insumo],Tabla10[InsumoAbrev],"",0))</f>
        <v/>
      </c>
      <c r="L874" s="508"/>
      <c r="M874" s="505" t="str">
        <f>IF(Tabla1[[#This Row],[Descripción]]="","",_xlfn.XLOOKUP(Tabla1[[#This Row],[Descripción]],Tabla10[Descripción],Tabla10[Unidad de Medida],"",0))</f>
        <v/>
      </c>
      <c r="N874" s="295"/>
      <c r="O874" s="506" t="str">
        <f>IF(Tabla1[[#This Row],[Descripción]]="","",_xlfn.XLOOKUP(Tabla1[[#This Row],[Descripción]],Tabla10[Descripción],Tabla10[Precio Unitario],0))</f>
        <v/>
      </c>
      <c r="P874" s="506" t="str">
        <f>IF(Tabla1[[#This Row],[Cantidad de Insumos]]="","",Tabla1[[#This Row],[Precio Unitario]]*Tabla1[[#This Row],[Cantidad de Insumos]])</f>
        <v/>
      </c>
      <c r="Q874" s="506" t="str">
        <f>IF(Tabla1[[#This Row],[Descripción]]="","",_xlfn.XLOOKUP(Tabla1[[#This Row],[Descripción]],Tabla10[Descripción],Tabla10[CODIGO PRESUPUESTARIO],0))</f>
        <v/>
      </c>
      <c r="R874" s="507"/>
    </row>
    <row r="875" spans="2:18" s="271" customFormat="1" x14ac:dyDescent="0.3">
      <c r="B875" s="190" t="str">
        <f>IF('Formulario PPGR3'!$G875="","",CONCATENATE('Formulario PPGR3'!$C875,".",'Formulario PPGR3'!$D875,".",'Formulario PPGR3'!$E875,".",'Formulario PPGR3'!$F875))</f>
        <v/>
      </c>
      <c r="C875" s="190" t="str">
        <f>IF('Formulario PPGR3'!$G875="","",'Formulario PPGR1'!#REF!)</f>
        <v/>
      </c>
      <c r="D875" s="190" t="str">
        <f>IF('Formulario PPGR3'!$G875="","",'Formulario PPGR1'!#REF!)</f>
        <v/>
      </c>
      <c r="E875" s="190" t="str">
        <f>IF('Formulario PPGR3'!$G875="","",'Formulario PPGR1'!#REF!)</f>
        <v/>
      </c>
      <c r="F875" s="190" t="str">
        <f>IF('Formulario PPGR3'!$G875="","",'Formulario PPGR1'!#REF!)</f>
        <v/>
      </c>
      <c r="G875" s="241"/>
      <c r="H875" s="503" t="str">
        <f>IF(Tabla1[[#This Row],[Código_Actividad]]="","",_xlfn.XLOOKUP(Tabla1[[#This Row],[Código_Actividad]],Tabla2[Código],Tabla2[Actividades Programables Presupuestables],"",0))</f>
        <v/>
      </c>
      <c r="I875" s="504" t="str">
        <f>IFERROR(VLOOKUP('Formulario PPGR3'!$G875,'Formulario PPGR2'!$H$9:$V$269,15,FALSE),"")</f>
        <v/>
      </c>
      <c r="J875" s="509"/>
      <c r="K875" s="507" t="str">
        <f>IF(Tabla1[[#This Row],[Insumos]]="","",_xlfn.XLOOKUP(Tabla1[[#This Row],[Insumos]],Tabla10[Insumo],Tabla10[InsumoAbrev],"",0))</f>
        <v/>
      </c>
      <c r="L875" s="508"/>
      <c r="M875" s="505" t="str">
        <f>IF(Tabla1[[#This Row],[Descripción]]="","",_xlfn.XLOOKUP(Tabla1[[#This Row],[Descripción]],Tabla10[Descripción],Tabla10[Unidad de Medida],"",0))</f>
        <v/>
      </c>
      <c r="N875" s="295"/>
      <c r="O875" s="506" t="str">
        <f>IF(Tabla1[[#This Row],[Descripción]]="","",_xlfn.XLOOKUP(Tabla1[[#This Row],[Descripción]],Tabla10[Descripción],Tabla10[Precio Unitario],0))</f>
        <v/>
      </c>
      <c r="P875" s="506" t="str">
        <f>IF(Tabla1[[#This Row],[Cantidad de Insumos]]="","",Tabla1[[#This Row],[Precio Unitario]]*Tabla1[[#This Row],[Cantidad de Insumos]])</f>
        <v/>
      </c>
      <c r="Q875" s="506" t="str">
        <f>IF(Tabla1[[#This Row],[Descripción]]="","",_xlfn.XLOOKUP(Tabla1[[#This Row],[Descripción]],Tabla10[Descripción],Tabla10[CODIGO PRESUPUESTARIO],0))</f>
        <v/>
      </c>
      <c r="R875" s="507"/>
    </row>
    <row r="876" spans="2:18" x14ac:dyDescent="0.3">
      <c r="B876" s="190" t="str">
        <f>IF('Formulario PPGR3'!$G876="","",CONCATENATE('Formulario PPGR3'!$C876,".",'Formulario PPGR3'!$D876,".",'Formulario PPGR3'!$E876,".",'Formulario PPGR3'!$F876))</f>
        <v/>
      </c>
      <c r="C876" s="190" t="str">
        <f>IF('Formulario PPGR3'!$G876="","",'Formulario PPGR1'!#REF!)</f>
        <v/>
      </c>
      <c r="D876" s="190" t="str">
        <f>IF('Formulario PPGR3'!$G876="","",'Formulario PPGR1'!#REF!)</f>
        <v/>
      </c>
      <c r="E876" s="190" t="str">
        <f>IF('Formulario PPGR3'!$G876="","",'Formulario PPGR1'!#REF!)</f>
        <v/>
      </c>
      <c r="F876" s="190" t="str">
        <f>IF('Formulario PPGR3'!$G876="","",'Formulario PPGR1'!#REF!)</f>
        <v/>
      </c>
      <c r="G876" s="241"/>
      <c r="H876" s="503" t="str">
        <f>IF(Tabla1[[#This Row],[Código_Actividad]]="","",_xlfn.XLOOKUP(Tabla1[[#This Row],[Código_Actividad]],Tabla2[Código],Tabla2[Actividades Programables Presupuestables],"",0))</f>
        <v/>
      </c>
      <c r="I876" s="504" t="str">
        <f>IFERROR(VLOOKUP('Formulario PPGR3'!$G876,'Formulario PPGR2'!$H$9:$V$269,15,FALSE),"")</f>
        <v/>
      </c>
      <c r="J876" s="509"/>
      <c r="K876" s="507" t="str">
        <f>IF(Tabla1[[#This Row],[Insumos]]="","",_xlfn.XLOOKUP(Tabla1[[#This Row],[Insumos]],Tabla10[Insumo],Tabla10[InsumoAbrev],"",0))</f>
        <v/>
      </c>
      <c r="L876" s="508"/>
      <c r="M876" s="505" t="str">
        <f>IF(Tabla1[[#This Row],[Descripción]]="","",_xlfn.XLOOKUP(Tabla1[[#This Row],[Descripción]],Tabla10[Descripción],Tabla10[Unidad de Medida],"",0))</f>
        <v/>
      </c>
      <c r="N876" s="295"/>
      <c r="O876" s="506" t="str">
        <f>IF(Tabla1[[#This Row],[Descripción]]="","",_xlfn.XLOOKUP(Tabla1[[#This Row],[Descripción]],Tabla10[Descripción],Tabla10[Precio Unitario],0))</f>
        <v/>
      </c>
      <c r="P876" s="506" t="str">
        <f>IF(Tabla1[[#This Row],[Cantidad de Insumos]]="","",Tabla1[[#This Row],[Precio Unitario]]*Tabla1[[#This Row],[Cantidad de Insumos]])</f>
        <v/>
      </c>
      <c r="Q876" s="506" t="str">
        <f>IF(Tabla1[[#This Row],[Descripción]]="","",_xlfn.XLOOKUP(Tabla1[[#This Row],[Descripción]],Tabla10[Descripción],Tabla10[CODIGO PRESUPUESTARIO],0))</f>
        <v/>
      </c>
      <c r="R876" s="507"/>
    </row>
    <row r="877" spans="2:18" x14ac:dyDescent="0.3">
      <c r="B877" s="190" t="str">
        <f>IF('Formulario PPGR3'!$G877="","",CONCATENATE('Formulario PPGR3'!$C877,".",'Formulario PPGR3'!$D877,".",'Formulario PPGR3'!$E877,".",'Formulario PPGR3'!$F877))</f>
        <v/>
      </c>
      <c r="C877" s="190" t="str">
        <f>IF('Formulario PPGR3'!$G877="","",'Formulario PPGR1'!#REF!)</f>
        <v/>
      </c>
      <c r="D877" s="190" t="str">
        <f>IF('Formulario PPGR3'!$G877="","",'Formulario PPGR1'!#REF!)</f>
        <v/>
      </c>
      <c r="E877" s="190" t="str">
        <f>IF('Formulario PPGR3'!$G877="","",'Formulario PPGR1'!#REF!)</f>
        <v/>
      </c>
      <c r="F877" s="190" t="str">
        <f>IF('Formulario PPGR3'!$G877="","",'Formulario PPGR1'!#REF!)</f>
        <v/>
      </c>
      <c r="G877" s="241"/>
      <c r="H877" s="503" t="str">
        <f>IF(Tabla1[[#This Row],[Código_Actividad]]="","",_xlfn.XLOOKUP(Tabla1[[#This Row],[Código_Actividad]],Tabla2[Código],Tabla2[Actividades Programables Presupuestables],"",0))</f>
        <v/>
      </c>
      <c r="I877" s="504" t="str">
        <f>IFERROR(VLOOKUP('Formulario PPGR3'!$G877,'Formulario PPGR2'!$H$9:$V$269,15,FALSE),"")</f>
        <v/>
      </c>
      <c r="J877" s="509"/>
      <c r="K877" s="507" t="str">
        <f>IF(Tabla1[[#This Row],[Insumos]]="","",_xlfn.XLOOKUP(Tabla1[[#This Row],[Insumos]],Tabla10[Insumo],Tabla10[InsumoAbrev],"",0))</f>
        <v/>
      </c>
      <c r="L877" s="508"/>
      <c r="M877" s="505" t="str">
        <f>IF(Tabla1[[#This Row],[Descripción]]="","",_xlfn.XLOOKUP(Tabla1[[#This Row],[Descripción]],Tabla10[Descripción],Tabla10[Unidad de Medida],"",0))</f>
        <v/>
      </c>
      <c r="N877" s="295"/>
      <c r="O877" s="506" t="str">
        <f>IF(Tabla1[[#This Row],[Descripción]]="","",_xlfn.XLOOKUP(Tabla1[[#This Row],[Descripción]],Tabla10[Descripción],Tabla10[Precio Unitario],0))</f>
        <v/>
      </c>
      <c r="P877" s="506" t="str">
        <f>IF(Tabla1[[#This Row],[Cantidad de Insumos]]="","",Tabla1[[#This Row],[Precio Unitario]]*Tabla1[[#This Row],[Cantidad de Insumos]])</f>
        <v/>
      </c>
      <c r="Q877" s="506" t="str">
        <f>IF(Tabla1[[#This Row],[Descripción]]="","",_xlfn.XLOOKUP(Tabla1[[#This Row],[Descripción]],Tabla10[Descripción],Tabla10[CODIGO PRESUPUESTARIO],0))</f>
        <v/>
      </c>
      <c r="R877" s="507"/>
    </row>
    <row r="878" spans="2:18" x14ac:dyDescent="0.3">
      <c r="B878" s="190" t="str">
        <f>IF('Formulario PPGR3'!$G878="","",CONCATENATE('Formulario PPGR3'!$C878,".",'Formulario PPGR3'!$D878,".",'Formulario PPGR3'!$E878,".",'Formulario PPGR3'!$F878))</f>
        <v/>
      </c>
      <c r="C878" s="190" t="str">
        <f>IF('Formulario PPGR3'!$G878="","",'Formulario PPGR1'!#REF!)</f>
        <v/>
      </c>
      <c r="D878" s="190" t="str">
        <f>IF('Formulario PPGR3'!$G878="","",'Formulario PPGR1'!#REF!)</f>
        <v/>
      </c>
      <c r="E878" s="190" t="str">
        <f>IF('Formulario PPGR3'!$G878="","",'Formulario PPGR1'!#REF!)</f>
        <v/>
      </c>
      <c r="F878" s="190" t="str">
        <f>IF('Formulario PPGR3'!$G878="","",'Formulario PPGR1'!#REF!)</f>
        <v/>
      </c>
      <c r="G878" s="241"/>
      <c r="H878" s="503" t="str">
        <f>IF(Tabla1[[#This Row],[Código_Actividad]]="","",_xlfn.XLOOKUP(Tabla1[[#This Row],[Código_Actividad]],Tabla2[Código],Tabla2[Actividades Programables Presupuestables],"",0))</f>
        <v/>
      </c>
      <c r="I878" s="504" t="str">
        <f>IFERROR(VLOOKUP('Formulario PPGR3'!$G878,'Formulario PPGR2'!$H$9:$V$269,15,FALSE),"")</f>
        <v/>
      </c>
      <c r="J878" s="509"/>
      <c r="K878" s="507" t="str">
        <f>IF(Tabla1[[#This Row],[Insumos]]="","",_xlfn.XLOOKUP(Tabla1[[#This Row],[Insumos]],Tabla10[Insumo],Tabla10[InsumoAbrev],"",0))</f>
        <v/>
      </c>
      <c r="L878" s="508"/>
      <c r="M878" s="505" t="str">
        <f>IF(Tabla1[[#This Row],[Descripción]]="","",_xlfn.XLOOKUP(Tabla1[[#This Row],[Descripción]],Tabla10[Descripción],Tabla10[Unidad de Medida],"",0))</f>
        <v/>
      </c>
      <c r="N878" s="295"/>
      <c r="O878" s="506" t="str">
        <f>IF(Tabla1[[#This Row],[Descripción]]="","",_xlfn.XLOOKUP(Tabla1[[#This Row],[Descripción]],Tabla10[Descripción],Tabla10[Precio Unitario],0))</f>
        <v/>
      </c>
      <c r="P878" s="506" t="str">
        <f>IF(Tabla1[[#This Row],[Cantidad de Insumos]]="","",Tabla1[[#This Row],[Precio Unitario]]*Tabla1[[#This Row],[Cantidad de Insumos]])</f>
        <v/>
      </c>
      <c r="Q878" s="506" t="str">
        <f>IF(Tabla1[[#This Row],[Descripción]]="","",_xlfn.XLOOKUP(Tabla1[[#This Row],[Descripción]],Tabla10[Descripción],Tabla10[CODIGO PRESUPUESTARIO],0))</f>
        <v/>
      </c>
      <c r="R878" s="507"/>
    </row>
    <row r="879" spans="2:18" x14ac:dyDescent="0.3">
      <c r="B879" s="190" t="str">
        <f>IF('Formulario PPGR3'!$G879="","",CONCATENATE('Formulario PPGR3'!$C879,".",'Formulario PPGR3'!$D879,".",'Formulario PPGR3'!$E879,".",'Formulario PPGR3'!$F879))</f>
        <v/>
      </c>
      <c r="C879" s="190" t="str">
        <f>IF('Formulario PPGR3'!$G879="","",'Formulario PPGR1'!#REF!)</f>
        <v/>
      </c>
      <c r="D879" s="190" t="str">
        <f>IF('Formulario PPGR3'!$G879="","",'Formulario PPGR1'!#REF!)</f>
        <v/>
      </c>
      <c r="E879" s="190" t="str">
        <f>IF('Formulario PPGR3'!$G879="","",'Formulario PPGR1'!#REF!)</f>
        <v/>
      </c>
      <c r="F879" s="190" t="str">
        <f>IF('Formulario PPGR3'!$G879="","",'Formulario PPGR1'!#REF!)</f>
        <v/>
      </c>
      <c r="G879" s="241"/>
      <c r="H879" s="503" t="str">
        <f>IF(Tabla1[[#This Row],[Código_Actividad]]="","",_xlfn.XLOOKUP(Tabla1[[#This Row],[Código_Actividad]],Tabla2[Código],Tabla2[Actividades Programables Presupuestables],"",0))</f>
        <v/>
      </c>
      <c r="I879" s="504" t="str">
        <f>IFERROR(VLOOKUP('Formulario PPGR3'!$G879,'Formulario PPGR2'!$H$9:$V$269,15,FALSE),"")</f>
        <v/>
      </c>
      <c r="J879" s="509"/>
      <c r="K879" s="507" t="str">
        <f>IF(Tabla1[[#This Row],[Insumos]]="","",_xlfn.XLOOKUP(Tabla1[[#This Row],[Insumos]],Tabla10[Insumo],Tabla10[InsumoAbrev],"",0))</f>
        <v/>
      </c>
      <c r="L879" s="508"/>
      <c r="M879" s="505" t="str">
        <f>IF(Tabla1[[#This Row],[Descripción]]="","",_xlfn.XLOOKUP(Tabla1[[#This Row],[Descripción]],Tabla10[Descripción],Tabla10[Unidad de Medida],"",0))</f>
        <v/>
      </c>
      <c r="N879" s="295"/>
      <c r="O879" s="506" t="str">
        <f>IF(Tabla1[[#This Row],[Descripción]]="","",_xlfn.XLOOKUP(Tabla1[[#This Row],[Descripción]],Tabla10[Descripción],Tabla10[Precio Unitario],0))</f>
        <v/>
      </c>
      <c r="P879" s="506" t="str">
        <f>IF(Tabla1[[#This Row],[Cantidad de Insumos]]="","",Tabla1[[#This Row],[Precio Unitario]]*Tabla1[[#This Row],[Cantidad de Insumos]])</f>
        <v/>
      </c>
      <c r="Q879" s="506" t="str">
        <f>IF(Tabla1[[#This Row],[Descripción]]="","",_xlfn.XLOOKUP(Tabla1[[#This Row],[Descripción]],Tabla10[Descripción],Tabla10[CODIGO PRESUPUESTARIO],0))</f>
        <v/>
      </c>
      <c r="R879" s="507"/>
    </row>
    <row r="880" spans="2:18" x14ac:dyDescent="0.3">
      <c r="B880" s="190" t="str">
        <f>IF('Formulario PPGR3'!$G880="","",CONCATENATE('Formulario PPGR3'!$C880,".",'Formulario PPGR3'!$D880,".",'Formulario PPGR3'!$E880,".",'Formulario PPGR3'!$F880))</f>
        <v/>
      </c>
      <c r="C880" s="190" t="str">
        <f>IF('Formulario PPGR3'!$G880="","",'Formulario PPGR1'!#REF!)</f>
        <v/>
      </c>
      <c r="D880" s="190" t="str">
        <f>IF('Formulario PPGR3'!$G880="","",'Formulario PPGR1'!#REF!)</f>
        <v/>
      </c>
      <c r="E880" s="190" t="str">
        <f>IF('Formulario PPGR3'!$G880="","",'Formulario PPGR1'!#REF!)</f>
        <v/>
      </c>
      <c r="F880" s="190" t="str">
        <f>IF('Formulario PPGR3'!$G880="","",'Formulario PPGR1'!#REF!)</f>
        <v/>
      </c>
      <c r="G880" s="241"/>
      <c r="H880" s="503" t="str">
        <f>IF(Tabla1[[#This Row],[Código_Actividad]]="","",_xlfn.XLOOKUP(Tabla1[[#This Row],[Código_Actividad]],Tabla2[Código],Tabla2[Actividades Programables Presupuestables],"",0))</f>
        <v/>
      </c>
      <c r="I880" s="504" t="str">
        <f>IFERROR(VLOOKUP('Formulario PPGR3'!$G880,'Formulario PPGR2'!$H$9:$V$269,15,FALSE),"")</f>
        <v/>
      </c>
      <c r="J880" s="509"/>
      <c r="K880" s="507" t="str">
        <f>IF(Tabla1[[#This Row],[Insumos]]="","",_xlfn.XLOOKUP(Tabla1[[#This Row],[Insumos]],Tabla10[Insumo],Tabla10[InsumoAbrev],"",0))</f>
        <v/>
      </c>
      <c r="L880" s="508"/>
      <c r="M880" s="505" t="str">
        <f>IF(Tabla1[[#This Row],[Descripción]]="","",_xlfn.XLOOKUP(Tabla1[[#This Row],[Descripción]],Tabla10[Descripción],Tabla10[Unidad de Medida],"",0))</f>
        <v/>
      </c>
      <c r="N880" s="295"/>
      <c r="O880" s="506" t="str">
        <f>IF(Tabla1[[#This Row],[Descripción]]="","",_xlfn.XLOOKUP(Tabla1[[#This Row],[Descripción]],Tabla10[Descripción],Tabla10[Precio Unitario],0))</f>
        <v/>
      </c>
      <c r="P880" s="506" t="str">
        <f>IF(Tabla1[[#This Row],[Cantidad de Insumos]]="","",Tabla1[[#This Row],[Precio Unitario]]*Tabla1[[#This Row],[Cantidad de Insumos]])</f>
        <v/>
      </c>
      <c r="Q880" s="506" t="str">
        <f>IF(Tabla1[[#This Row],[Descripción]]="","",_xlfn.XLOOKUP(Tabla1[[#This Row],[Descripción]],Tabla10[Descripción],Tabla10[CODIGO PRESUPUESTARIO],0))</f>
        <v/>
      </c>
      <c r="R880" s="507"/>
    </row>
    <row r="881" spans="2:18" x14ac:dyDescent="0.3">
      <c r="B881" s="190" t="str">
        <f>IF('Formulario PPGR3'!$G881="","",CONCATENATE('Formulario PPGR3'!$C881,".",'Formulario PPGR3'!$D881,".",'Formulario PPGR3'!$E881,".",'Formulario PPGR3'!$F881))</f>
        <v/>
      </c>
      <c r="C881" s="190" t="str">
        <f>IF('Formulario PPGR3'!$G881="","",'Formulario PPGR1'!#REF!)</f>
        <v/>
      </c>
      <c r="D881" s="190" t="str">
        <f>IF('Formulario PPGR3'!$G881="","",'Formulario PPGR1'!#REF!)</f>
        <v/>
      </c>
      <c r="E881" s="190" t="str">
        <f>IF('Formulario PPGR3'!$G881="","",'Formulario PPGR1'!#REF!)</f>
        <v/>
      </c>
      <c r="F881" s="190" t="str">
        <f>IF('Formulario PPGR3'!$G881="","",'Formulario PPGR1'!#REF!)</f>
        <v/>
      </c>
      <c r="G881" s="241"/>
      <c r="H881" s="503" t="str">
        <f>IF(Tabla1[[#This Row],[Código_Actividad]]="","",_xlfn.XLOOKUP(Tabla1[[#This Row],[Código_Actividad]],Tabla2[Código],Tabla2[Actividades Programables Presupuestables],"",0))</f>
        <v/>
      </c>
      <c r="I881" s="504" t="str">
        <f>IFERROR(VLOOKUP('Formulario PPGR3'!$G881,'Formulario PPGR2'!$H$9:$V$269,15,FALSE),"")</f>
        <v/>
      </c>
      <c r="J881" s="509"/>
      <c r="K881" s="507" t="str">
        <f>IF(Tabla1[[#This Row],[Insumos]]="","",_xlfn.XLOOKUP(Tabla1[[#This Row],[Insumos]],Tabla10[Insumo],Tabla10[InsumoAbrev],"",0))</f>
        <v/>
      </c>
      <c r="L881" s="508"/>
      <c r="M881" s="505" t="str">
        <f>IF(Tabla1[[#This Row],[Descripción]]="","",_xlfn.XLOOKUP(Tabla1[[#This Row],[Descripción]],Tabla10[Descripción],Tabla10[Unidad de Medida],"",0))</f>
        <v/>
      </c>
      <c r="N881" s="295"/>
      <c r="O881" s="506" t="str">
        <f>IF(Tabla1[[#This Row],[Descripción]]="","",_xlfn.XLOOKUP(Tabla1[[#This Row],[Descripción]],Tabla10[Descripción],Tabla10[Precio Unitario],0))</f>
        <v/>
      </c>
      <c r="P881" s="506" t="str">
        <f>IF(Tabla1[[#This Row],[Cantidad de Insumos]]="","",Tabla1[[#This Row],[Precio Unitario]]*Tabla1[[#This Row],[Cantidad de Insumos]])</f>
        <v/>
      </c>
      <c r="Q881" s="506" t="str">
        <f>IF(Tabla1[[#This Row],[Descripción]]="","",_xlfn.XLOOKUP(Tabla1[[#This Row],[Descripción]],Tabla10[Descripción],Tabla10[CODIGO PRESUPUESTARIO],0))</f>
        <v/>
      </c>
      <c r="R881" s="507"/>
    </row>
    <row r="882" spans="2:18" x14ac:dyDescent="0.3">
      <c r="B882" s="190" t="str">
        <f>IF('Formulario PPGR3'!$G882="","",CONCATENATE('Formulario PPGR3'!$C882,".",'Formulario PPGR3'!$D882,".",'Formulario PPGR3'!$E882,".",'Formulario PPGR3'!$F882))</f>
        <v/>
      </c>
      <c r="C882" s="190" t="str">
        <f>IF('Formulario PPGR3'!$G882="","",'Formulario PPGR1'!#REF!)</f>
        <v/>
      </c>
      <c r="D882" s="190" t="str">
        <f>IF('Formulario PPGR3'!$G882="","",'Formulario PPGR1'!#REF!)</f>
        <v/>
      </c>
      <c r="E882" s="190" t="str">
        <f>IF('Formulario PPGR3'!$G882="","",'Formulario PPGR1'!#REF!)</f>
        <v/>
      </c>
      <c r="F882" s="190" t="str">
        <f>IF('Formulario PPGR3'!$G882="","",'Formulario PPGR1'!#REF!)</f>
        <v/>
      </c>
      <c r="G882" s="241"/>
      <c r="H882" s="503" t="str">
        <f>IF(Tabla1[[#This Row],[Código_Actividad]]="","",_xlfn.XLOOKUP(Tabla1[[#This Row],[Código_Actividad]],Tabla2[Código],Tabla2[Actividades Programables Presupuestables],"",0))</f>
        <v/>
      </c>
      <c r="I882" s="504" t="str">
        <f>IFERROR(VLOOKUP('Formulario PPGR3'!$G882,'Formulario PPGR2'!$H$9:$V$269,15,FALSE),"")</f>
        <v/>
      </c>
      <c r="J882" s="509"/>
      <c r="K882" s="507" t="str">
        <f>IF(Tabla1[[#This Row],[Insumos]]="","",_xlfn.XLOOKUP(Tabla1[[#This Row],[Insumos]],Tabla10[Insumo],Tabla10[InsumoAbrev],"",0))</f>
        <v/>
      </c>
      <c r="L882" s="508"/>
      <c r="M882" s="505" t="str">
        <f>IF(Tabla1[[#This Row],[Descripción]]="","",_xlfn.XLOOKUP(Tabla1[[#This Row],[Descripción]],Tabla10[Descripción],Tabla10[Unidad de Medida],"",0))</f>
        <v/>
      </c>
      <c r="N882" s="295"/>
      <c r="O882" s="506" t="str">
        <f>IF(Tabla1[[#This Row],[Descripción]]="","",_xlfn.XLOOKUP(Tabla1[[#This Row],[Descripción]],Tabla10[Descripción],Tabla10[Precio Unitario],0))</f>
        <v/>
      </c>
      <c r="P882" s="506" t="str">
        <f>IF(Tabla1[[#This Row],[Cantidad de Insumos]]="","",Tabla1[[#This Row],[Precio Unitario]]*Tabla1[[#This Row],[Cantidad de Insumos]])</f>
        <v/>
      </c>
      <c r="Q882" s="506" t="str">
        <f>IF(Tabla1[[#This Row],[Descripción]]="","",_xlfn.XLOOKUP(Tabla1[[#This Row],[Descripción]],Tabla10[Descripción],Tabla10[CODIGO PRESUPUESTARIO],0))</f>
        <v/>
      </c>
      <c r="R882" s="507"/>
    </row>
    <row r="883" spans="2:18" x14ac:dyDescent="0.3">
      <c r="B883" s="190" t="str">
        <f>IF('Formulario PPGR3'!$G883="","",CONCATENATE('Formulario PPGR3'!$C883,".",'Formulario PPGR3'!$D883,".",'Formulario PPGR3'!$E883,".",'Formulario PPGR3'!$F883))</f>
        <v/>
      </c>
      <c r="C883" s="190" t="str">
        <f>IF('Formulario PPGR3'!$G883="","",'Formulario PPGR1'!#REF!)</f>
        <v/>
      </c>
      <c r="D883" s="190" t="str">
        <f>IF('Formulario PPGR3'!$G883="","",'Formulario PPGR1'!#REF!)</f>
        <v/>
      </c>
      <c r="E883" s="190" t="str">
        <f>IF('Formulario PPGR3'!$G883="","",'Formulario PPGR1'!#REF!)</f>
        <v/>
      </c>
      <c r="F883" s="190" t="str">
        <f>IF('Formulario PPGR3'!$G883="","",'Formulario PPGR1'!#REF!)</f>
        <v/>
      </c>
      <c r="G883" s="241"/>
      <c r="H883" s="503" t="str">
        <f>IF(Tabla1[[#This Row],[Código_Actividad]]="","",_xlfn.XLOOKUP(Tabla1[[#This Row],[Código_Actividad]],Tabla2[Código],Tabla2[Actividades Programables Presupuestables],"",0))</f>
        <v/>
      </c>
      <c r="I883" s="504" t="str">
        <f>IFERROR(VLOOKUP('Formulario PPGR3'!$G883,'Formulario PPGR2'!$H$9:$V$269,15,FALSE),"")</f>
        <v/>
      </c>
      <c r="J883" s="509"/>
      <c r="K883" s="507" t="str">
        <f>IF(Tabla1[[#This Row],[Insumos]]="","",_xlfn.XLOOKUP(Tabla1[[#This Row],[Insumos]],Tabla10[Insumo],Tabla10[InsumoAbrev],"",0))</f>
        <v/>
      </c>
      <c r="L883" s="508"/>
      <c r="M883" s="505" t="str">
        <f>IF(Tabla1[[#This Row],[Descripción]]="","",_xlfn.XLOOKUP(Tabla1[[#This Row],[Descripción]],Tabla10[Descripción],Tabla10[Unidad de Medida],"",0))</f>
        <v/>
      </c>
      <c r="N883" s="295"/>
      <c r="O883" s="506" t="str">
        <f>IF(Tabla1[[#This Row],[Descripción]]="","",_xlfn.XLOOKUP(Tabla1[[#This Row],[Descripción]],Tabla10[Descripción],Tabla10[Precio Unitario],0))</f>
        <v/>
      </c>
      <c r="P883" s="506" t="str">
        <f>IF(Tabla1[[#This Row],[Cantidad de Insumos]]="","",Tabla1[[#This Row],[Precio Unitario]]*Tabla1[[#This Row],[Cantidad de Insumos]])</f>
        <v/>
      </c>
      <c r="Q883" s="506" t="str">
        <f>IF(Tabla1[[#This Row],[Descripción]]="","",_xlfn.XLOOKUP(Tabla1[[#This Row],[Descripción]],Tabla10[Descripción],Tabla10[CODIGO PRESUPUESTARIO],0))</f>
        <v/>
      </c>
      <c r="R883" s="507"/>
    </row>
    <row r="884" spans="2:18" x14ac:dyDescent="0.3">
      <c r="B884" s="190" t="str">
        <f>IF('Formulario PPGR3'!$G884="","",CONCATENATE('Formulario PPGR3'!$C884,".",'Formulario PPGR3'!$D884,".",'Formulario PPGR3'!$E884,".",'Formulario PPGR3'!$F884))</f>
        <v/>
      </c>
      <c r="C884" s="190" t="str">
        <f>IF('Formulario PPGR3'!$G884="","",'Formulario PPGR1'!#REF!)</f>
        <v/>
      </c>
      <c r="D884" s="190" t="str">
        <f>IF('Formulario PPGR3'!$G884="","",'Formulario PPGR1'!#REF!)</f>
        <v/>
      </c>
      <c r="E884" s="190" t="str">
        <f>IF('Formulario PPGR3'!$G884="","",'Formulario PPGR1'!#REF!)</f>
        <v/>
      </c>
      <c r="F884" s="190" t="str">
        <f>IF('Formulario PPGR3'!$G884="","",'Formulario PPGR1'!#REF!)</f>
        <v/>
      </c>
      <c r="G884" s="241"/>
      <c r="H884" s="503" t="str">
        <f>IF(Tabla1[[#This Row],[Código_Actividad]]="","",_xlfn.XLOOKUP(Tabla1[[#This Row],[Código_Actividad]],Tabla2[Código],Tabla2[Actividades Programables Presupuestables],"",0))</f>
        <v/>
      </c>
      <c r="I884" s="504" t="str">
        <f>IFERROR(VLOOKUP('Formulario PPGR3'!$G884,'Formulario PPGR2'!$H$9:$V$269,15,FALSE),"")</f>
        <v/>
      </c>
      <c r="J884" s="509"/>
      <c r="K884" s="507" t="str">
        <f>IF(Tabla1[[#This Row],[Insumos]]="","",_xlfn.XLOOKUP(Tabla1[[#This Row],[Insumos]],Tabla10[Insumo],Tabla10[InsumoAbrev],"",0))</f>
        <v/>
      </c>
      <c r="L884" s="508"/>
      <c r="M884" s="505" t="str">
        <f>IF(Tabla1[[#This Row],[Descripción]]="","",_xlfn.XLOOKUP(Tabla1[[#This Row],[Descripción]],Tabla10[Descripción],Tabla10[Unidad de Medida],"",0))</f>
        <v/>
      </c>
      <c r="N884" s="295"/>
      <c r="O884" s="506" t="str">
        <f>IF(Tabla1[[#This Row],[Descripción]]="","",_xlfn.XLOOKUP(Tabla1[[#This Row],[Descripción]],Tabla10[Descripción],Tabla10[Precio Unitario],0))</f>
        <v/>
      </c>
      <c r="P884" s="506" t="str">
        <f>IF(Tabla1[[#This Row],[Cantidad de Insumos]]="","",Tabla1[[#This Row],[Precio Unitario]]*Tabla1[[#This Row],[Cantidad de Insumos]])</f>
        <v/>
      </c>
      <c r="Q884" s="506" t="str">
        <f>IF(Tabla1[[#This Row],[Descripción]]="","",_xlfn.XLOOKUP(Tabla1[[#This Row],[Descripción]],Tabla10[Descripción],Tabla10[CODIGO PRESUPUESTARIO],0))</f>
        <v/>
      </c>
      <c r="R884" s="507"/>
    </row>
    <row r="885" spans="2:18" x14ac:dyDescent="0.3">
      <c r="B885" s="190" t="str">
        <f>IF('Formulario PPGR3'!$G885="","",CONCATENATE('Formulario PPGR3'!$C885,".",'Formulario PPGR3'!$D885,".",'Formulario PPGR3'!$E885,".",'Formulario PPGR3'!$F885))</f>
        <v/>
      </c>
      <c r="C885" s="190" t="str">
        <f>IF('Formulario PPGR3'!$G885="","",'Formulario PPGR1'!#REF!)</f>
        <v/>
      </c>
      <c r="D885" s="190" t="str">
        <f>IF('Formulario PPGR3'!$G885="","",'Formulario PPGR1'!#REF!)</f>
        <v/>
      </c>
      <c r="E885" s="190" t="str">
        <f>IF('Formulario PPGR3'!$G885="","",'Formulario PPGR1'!#REF!)</f>
        <v/>
      </c>
      <c r="F885" s="190" t="str">
        <f>IF('Formulario PPGR3'!$G885="","",'Formulario PPGR1'!#REF!)</f>
        <v/>
      </c>
      <c r="G885" s="241"/>
      <c r="H885" s="503" t="str">
        <f>IF(Tabla1[[#This Row],[Código_Actividad]]="","",_xlfn.XLOOKUP(Tabla1[[#This Row],[Código_Actividad]],Tabla2[Código],Tabla2[Actividades Programables Presupuestables],"",0))</f>
        <v/>
      </c>
      <c r="I885" s="504" t="str">
        <f>IFERROR(VLOOKUP('Formulario PPGR3'!$G885,'Formulario PPGR2'!$H$9:$V$269,15,FALSE),"")</f>
        <v/>
      </c>
      <c r="J885" s="509"/>
      <c r="K885" s="507" t="str">
        <f>IF(Tabla1[[#This Row],[Insumos]]="","",_xlfn.XLOOKUP(Tabla1[[#This Row],[Insumos]],Tabla10[Insumo],Tabla10[InsumoAbrev],"",0))</f>
        <v/>
      </c>
      <c r="L885" s="508"/>
      <c r="M885" s="505" t="str">
        <f>IF(Tabla1[[#This Row],[Descripción]]="","",_xlfn.XLOOKUP(Tabla1[[#This Row],[Descripción]],Tabla10[Descripción],Tabla10[Unidad de Medida],"",0))</f>
        <v/>
      </c>
      <c r="N885" s="295"/>
      <c r="O885" s="506" t="str">
        <f>IF(Tabla1[[#This Row],[Descripción]]="","",_xlfn.XLOOKUP(Tabla1[[#This Row],[Descripción]],Tabla10[Descripción],Tabla10[Precio Unitario],0))</f>
        <v/>
      </c>
      <c r="P885" s="506" t="str">
        <f>IF(Tabla1[[#This Row],[Cantidad de Insumos]]="","",Tabla1[[#This Row],[Precio Unitario]]*Tabla1[[#This Row],[Cantidad de Insumos]])</f>
        <v/>
      </c>
      <c r="Q885" s="506" t="str">
        <f>IF(Tabla1[[#This Row],[Descripción]]="","",_xlfn.XLOOKUP(Tabla1[[#This Row],[Descripción]],Tabla10[Descripción],Tabla10[CODIGO PRESUPUESTARIO],0))</f>
        <v/>
      </c>
      <c r="R885" s="507"/>
    </row>
    <row r="886" spans="2:18" x14ac:dyDescent="0.3">
      <c r="B886" s="190" t="str">
        <f>IF('Formulario PPGR3'!$G886="","",CONCATENATE('Formulario PPGR3'!$C886,".",'Formulario PPGR3'!$D886,".",'Formulario PPGR3'!$E886,".",'Formulario PPGR3'!$F886))</f>
        <v/>
      </c>
      <c r="C886" s="190" t="str">
        <f>IF('Formulario PPGR3'!$G886="","",'Formulario PPGR1'!#REF!)</f>
        <v/>
      </c>
      <c r="D886" s="190" t="str">
        <f>IF('Formulario PPGR3'!$G886="","",'Formulario PPGR1'!#REF!)</f>
        <v/>
      </c>
      <c r="E886" s="190" t="str">
        <f>IF('Formulario PPGR3'!$G886="","",'Formulario PPGR1'!#REF!)</f>
        <v/>
      </c>
      <c r="F886" s="190" t="str">
        <f>IF('Formulario PPGR3'!$G886="","",'Formulario PPGR1'!#REF!)</f>
        <v/>
      </c>
      <c r="G886" s="241"/>
      <c r="H886" s="503" t="str">
        <f>IF(Tabla1[[#This Row],[Código_Actividad]]="","",_xlfn.XLOOKUP(Tabla1[[#This Row],[Código_Actividad]],Tabla2[Código],Tabla2[Actividades Programables Presupuestables],"",0))</f>
        <v/>
      </c>
      <c r="I886" s="504" t="str">
        <f>IFERROR(VLOOKUP('Formulario PPGR3'!$G886,'Formulario PPGR2'!$H$9:$V$269,15,FALSE),"")</f>
        <v/>
      </c>
      <c r="J886" s="509"/>
      <c r="K886" s="507" t="str">
        <f>IF(Tabla1[[#This Row],[Insumos]]="","",_xlfn.XLOOKUP(Tabla1[[#This Row],[Insumos]],Tabla10[Insumo],Tabla10[InsumoAbrev],"",0))</f>
        <v/>
      </c>
      <c r="L886" s="508"/>
      <c r="M886" s="505" t="str">
        <f>IF(Tabla1[[#This Row],[Descripción]]="","",_xlfn.XLOOKUP(Tabla1[[#This Row],[Descripción]],Tabla10[Descripción],Tabla10[Unidad de Medida],"",0))</f>
        <v/>
      </c>
      <c r="N886" s="295"/>
      <c r="O886" s="506" t="str">
        <f>IF(Tabla1[[#This Row],[Descripción]]="","",_xlfn.XLOOKUP(Tabla1[[#This Row],[Descripción]],Tabla10[Descripción],Tabla10[Precio Unitario],0))</f>
        <v/>
      </c>
      <c r="P886" s="506" t="str">
        <f>IF(Tabla1[[#This Row],[Cantidad de Insumos]]="","",Tabla1[[#This Row],[Precio Unitario]]*Tabla1[[#This Row],[Cantidad de Insumos]])</f>
        <v/>
      </c>
      <c r="Q886" s="506" t="str">
        <f>IF(Tabla1[[#This Row],[Descripción]]="","",_xlfn.XLOOKUP(Tabla1[[#This Row],[Descripción]],Tabla10[Descripción],Tabla10[CODIGO PRESUPUESTARIO],0))</f>
        <v/>
      </c>
      <c r="R886" s="507"/>
    </row>
    <row r="887" spans="2:18" x14ac:dyDescent="0.3">
      <c r="B887" s="190" t="str">
        <f>IF('Formulario PPGR3'!$G887="","",CONCATENATE('Formulario PPGR3'!$C887,".",'Formulario PPGR3'!$D887,".",'Formulario PPGR3'!$E887,".",'Formulario PPGR3'!$F887))</f>
        <v/>
      </c>
      <c r="C887" s="190" t="str">
        <f>IF('Formulario PPGR3'!$G887="","",'Formulario PPGR1'!#REF!)</f>
        <v/>
      </c>
      <c r="D887" s="190" t="str">
        <f>IF('Formulario PPGR3'!$G887="","",'Formulario PPGR1'!#REF!)</f>
        <v/>
      </c>
      <c r="E887" s="190" t="str">
        <f>IF('Formulario PPGR3'!$G887="","",'Formulario PPGR1'!#REF!)</f>
        <v/>
      </c>
      <c r="F887" s="190" t="str">
        <f>IF('Formulario PPGR3'!$G887="","",'Formulario PPGR1'!#REF!)</f>
        <v/>
      </c>
      <c r="G887" s="241"/>
      <c r="H887" s="503" t="str">
        <f>IF(Tabla1[[#This Row],[Código_Actividad]]="","",_xlfn.XLOOKUP(Tabla1[[#This Row],[Código_Actividad]],Tabla2[Código],Tabla2[Actividades Programables Presupuestables],"",0))</f>
        <v/>
      </c>
      <c r="I887" s="504" t="str">
        <f>IFERROR(VLOOKUP('Formulario PPGR3'!$G887,'Formulario PPGR2'!$H$9:$V$269,15,FALSE),"")</f>
        <v/>
      </c>
      <c r="J887" s="509"/>
      <c r="K887" s="507" t="str">
        <f>IF(Tabla1[[#This Row],[Insumos]]="","",_xlfn.XLOOKUP(Tabla1[[#This Row],[Insumos]],Tabla10[Insumo],Tabla10[InsumoAbrev],"",0))</f>
        <v/>
      </c>
      <c r="L887" s="508"/>
      <c r="M887" s="505" t="str">
        <f>IF(Tabla1[[#This Row],[Descripción]]="","",_xlfn.XLOOKUP(Tabla1[[#This Row],[Descripción]],Tabla10[Descripción],Tabla10[Unidad de Medida],"",0))</f>
        <v/>
      </c>
      <c r="N887" s="295"/>
      <c r="O887" s="506" t="str">
        <f>IF(Tabla1[[#This Row],[Descripción]]="","",_xlfn.XLOOKUP(Tabla1[[#This Row],[Descripción]],Tabla10[Descripción],Tabla10[Precio Unitario],0))</f>
        <v/>
      </c>
      <c r="P887" s="506" t="str">
        <f>IF(Tabla1[[#This Row],[Cantidad de Insumos]]="","",Tabla1[[#This Row],[Precio Unitario]]*Tabla1[[#This Row],[Cantidad de Insumos]])</f>
        <v/>
      </c>
      <c r="Q887" s="506" t="str">
        <f>IF(Tabla1[[#This Row],[Descripción]]="","",_xlfn.XLOOKUP(Tabla1[[#This Row],[Descripción]],Tabla10[Descripción],Tabla10[CODIGO PRESUPUESTARIO],0))</f>
        <v/>
      </c>
      <c r="R887" s="507"/>
    </row>
    <row r="888" spans="2:18" x14ac:dyDescent="0.3">
      <c r="B888" s="190" t="str">
        <f>IF('Formulario PPGR3'!$G888="","",CONCATENATE('Formulario PPGR3'!$C888,".",'Formulario PPGR3'!$D888,".",'Formulario PPGR3'!$E888,".",'Formulario PPGR3'!$F888))</f>
        <v/>
      </c>
      <c r="C888" s="190" t="str">
        <f>IF('Formulario PPGR3'!$G888="","",'Formulario PPGR1'!#REF!)</f>
        <v/>
      </c>
      <c r="D888" s="190" t="str">
        <f>IF('Formulario PPGR3'!$G888="","",'Formulario PPGR1'!#REF!)</f>
        <v/>
      </c>
      <c r="E888" s="190" t="str">
        <f>IF('Formulario PPGR3'!$G888="","",'Formulario PPGR1'!#REF!)</f>
        <v/>
      </c>
      <c r="F888" s="190" t="str">
        <f>IF('Formulario PPGR3'!$G888="","",'Formulario PPGR1'!#REF!)</f>
        <v/>
      </c>
      <c r="G888" s="241"/>
      <c r="H888" s="503" t="str">
        <f>IF(Tabla1[[#This Row],[Código_Actividad]]="","",_xlfn.XLOOKUP(Tabla1[[#This Row],[Código_Actividad]],Tabla2[Código],Tabla2[Actividades Programables Presupuestables],"",0))</f>
        <v/>
      </c>
      <c r="I888" s="504" t="str">
        <f>IFERROR(VLOOKUP('Formulario PPGR3'!$G888,'Formulario PPGR2'!$H$9:$V$269,15,FALSE),"")</f>
        <v/>
      </c>
      <c r="J888" s="509"/>
      <c r="K888" s="507" t="str">
        <f>IF(Tabla1[[#This Row],[Insumos]]="","",_xlfn.XLOOKUP(Tabla1[[#This Row],[Insumos]],Tabla10[Insumo],Tabla10[InsumoAbrev],"",0))</f>
        <v/>
      </c>
      <c r="L888" s="508"/>
      <c r="M888" s="505" t="str">
        <f>IF(Tabla1[[#This Row],[Descripción]]="","",_xlfn.XLOOKUP(Tabla1[[#This Row],[Descripción]],Tabla10[Descripción],Tabla10[Unidad de Medida],"",0))</f>
        <v/>
      </c>
      <c r="N888" s="295"/>
      <c r="O888" s="506" t="str">
        <f>IF(Tabla1[[#This Row],[Descripción]]="","",_xlfn.XLOOKUP(Tabla1[[#This Row],[Descripción]],Tabla10[Descripción],Tabla10[Precio Unitario],0))</f>
        <v/>
      </c>
      <c r="P888" s="506" t="str">
        <f>IF(Tabla1[[#This Row],[Cantidad de Insumos]]="","",Tabla1[[#This Row],[Precio Unitario]]*Tabla1[[#This Row],[Cantidad de Insumos]])</f>
        <v/>
      </c>
      <c r="Q888" s="506" t="str">
        <f>IF(Tabla1[[#This Row],[Descripción]]="","",_xlfn.XLOOKUP(Tabla1[[#This Row],[Descripción]],Tabla10[Descripción],Tabla10[CODIGO PRESUPUESTARIO],0))</f>
        <v/>
      </c>
      <c r="R888" s="507"/>
    </row>
    <row r="889" spans="2:18" x14ac:dyDescent="0.3">
      <c r="B889" s="190" t="str">
        <f>IF('Formulario PPGR3'!$G889="","",CONCATENATE('Formulario PPGR3'!$C889,".",'Formulario PPGR3'!$D889,".",'Formulario PPGR3'!$E889,".",'Formulario PPGR3'!$F889))</f>
        <v/>
      </c>
      <c r="C889" s="190" t="str">
        <f>IF('Formulario PPGR3'!$G889="","",'Formulario PPGR1'!#REF!)</f>
        <v/>
      </c>
      <c r="D889" s="190" t="str">
        <f>IF('Formulario PPGR3'!$G889="","",'Formulario PPGR1'!#REF!)</f>
        <v/>
      </c>
      <c r="E889" s="190" t="str">
        <f>IF('Formulario PPGR3'!$G889="","",'Formulario PPGR1'!#REF!)</f>
        <v/>
      </c>
      <c r="F889" s="190" t="str">
        <f>IF('Formulario PPGR3'!$G889="","",'Formulario PPGR1'!#REF!)</f>
        <v/>
      </c>
      <c r="G889" s="241"/>
      <c r="H889" s="503" t="str">
        <f>IF(Tabla1[[#This Row],[Código_Actividad]]="","",_xlfn.XLOOKUP(Tabla1[[#This Row],[Código_Actividad]],Tabla2[Código],Tabla2[Actividades Programables Presupuestables],"",0))</f>
        <v/>
      </c>
      <c r="I889" s="504" t="str">
        <f>IFERROR(VLOOKUP('Formulario PPGR3'!$G889,'Formulario PPGR2'!$H$9:$V$269,15,FALSE),"")</f>
        <v/>
      </c>
      <c r="J889" s="509"/>
      <c r="K889" s="507" t="str">
        <f>IF(Tabla1[[#This Row],[Insumos]]="","",_xlfn.XLOOKUP(Tabla1[[#This Row],[Insumos]],Tabla10[Insumo],Tabla10[InsumoAbrev],"",0))</f>
        <v/>
      </c>
      <c r="L889" s="508"/>
      <c r="M889" s="505" t="str">
        <f>IF(Tabla1[[#This Row],[Descripción]]="","",_xlfn.XLOOKUP(Tabla1[[#This Row],[Descripción]],Tabla10[Descripción],Tabla10[Unidad de Medida],"",0))</f>
        <v/>
      </c>
      <c r="N889" s="295"/>
      <c r="O889" s="506" t="str">
        <f>IF(Tabla1[[#This Row],[Descripción]]="","",_xlfn.XLOOKUP(Tabla1[[#This Row],[Descripción]],Tabla10[Descripción],Tabla10[Precio Unitario],0))</f>
        <v/>
      </c>
      <c r="P889" s="506" t="str">
        <f>IF(Tabla1[[#This Row],[Cantidad de Insumos]]="","",Tabla1[[#This Row],[Precio Unitario]]*Tabla1[[#This Row],[Cantidad de Insumos]])</f>
        <v/>
      </c>
      <c r="Q889" s="506" t="str">
        <f>IF(Tabla1[[#This Row],[Descripción]]="","",_xlfn.XLOOKUP(Tabla1[[#This Row],[Descripción]],Tabla10[Descripción],Tabla10[CODIGO PRESUPUESTARIO],0))</f>
        <v/>
      </c>
      <c r="R889" s="507"/>
    </row>
    <row r="890" spans="2:18" x14ac:dyDescent="0.3">
      <c r="B890" s="190" t="str">
        <f>IF('Formulario PPGR3'!$G890="","",CONCATENATE('Formulario PPGR3'!$C890,".",'Formulario PPGR3'!$D890,".",'Formulario PPGR3'!$E890,".",'Formulario PPGR3'!$F890))</f>
        <v/>
      </c>
      <c r="C890" s="190" t="str">
        <f>IF('Formulario PPGR3'!$G890="","",'Formulario PPGR1'!#REF!)</f>
        <v/>
      </c>
      <c r="D890" s="190" t="str">
        <f>IF('Formulario PPGR3'!$G890="","",'Formulario PPGR1'!#REF!)</f>
        <v/>
      </c>
      <c r="E890" s="190" t="str">
        <f>IF('Formulario PPGR3'!$G890="","",'Formulario PPGR1'!#REF!)</f>
        <v/>
      </c>
      <c r="F890" s="190" t="str">
        <f>IF('Formulario PPGR3'!$G890="","",'Formulario PPGR1'!#REF!)</f>
        <v/>
      </c>
      <c r="G890" s="241"/>
      <c r="H890" s="503" t="str">
        <f>IF(Tabla1[[#This Row],[Código_Actividad]]="","",_xlfn.XLOOKUP(Tabla1[[#This Row],[Código_Actividad]],Tabla2[Código],Tabla2[Actividades Programables Presupuestables],"",0))</f>
        <v/>
      </c>
      <c r="I890" s="504" t="str">
        <f>IFERROR(VLOOKUP('Formulario PPGR3'!$G890,'Formulario PPGR2'!$H$9:$V$269,15,FALSE),"")</f>
        <v/>
      </c>
      <c r="J890" s="509"/>
      <c r="K890" s="507" t="str">
        <f>IF(Tabla1[[#This Row],[Insumos]]="","",_xlfn.XLOOKUP(Tabla1[[#This Row],[Insumos]],Tabla10[Insumo],Tabla10[InsumoAbrev],"",0))</f>
        <v/>
      </c>
      <c r="L890" s="508"/>
      <c r="M890" s="505" t="str">
        <f>IF(Tabla1[[#This Row],[Descripción]]="","",_xlfn.XLOOKUP(Tabla1[[#This Row],[Descripción]],Tabla10[Descripción],Tabla10[Unidad de Medida],"",0))</f>
        <v/>
      </c>
      <c r="N890" s="295"/>
      <c r="O890" s="506" t="str">
        <f>IF(Tabla1[[#This Row],[Descripción]]="","",_xlfn.XLOOKUP(Tabla1[[#This Row],[Descripción]],Tabla10[Descripción],Tabla10[Precio Unitario],0))</f>
        <v/>
      </c>
      <c r="P890" s="506" t="str">
        <f>IF(Tabla1[[#This Row],[Cantidad de Insumos]]="","",Tabla1[[#This Row],[Precio Unitario]]*Tabla1[[#This Row],[Cantidad de Insumos]])</f>
        <v/>
      </c>
      <c r="Q890" s="506" t="str">
        <f>IF(Tabla1[[#This Row],[Descripción]]="","",_xlfn.XLOOKUP(Tabla1[[#This Row],[Descripción]],Tabla10[Descripción],Tabla10[CODIGO PRESUPUESTARIO],0))</f>
        <v/>
      </c>
      <c r="R890" s="507"/>
    </row>
    <row r="891" spans="2:18" x14ac:dyDescent="0.3">
      <c r="B891" s="190" t="str">
        <f>IF('Formulario PPGR3'!$G891="","",CONCATENATE('Formulario PPGR3'!$C891,".",'Formulario PPGR3'!$D891,".",'Formulario PPGR3'!$E891,".",'Formulario PPGR3'!$F891))</f>
        <v/>
      </c>
      <c r="C891" s="190" t="str">
        <f>IF('Formulario PPGR3'!$G891="","",'Formulario PPGR1'!#REF!)</f>
        <v/>
      </c>
      <c r="D891" s="190" t="str">
        <f>IF('Formulario PPGR3'!$G891="","",'Formulario PPGR1'!#REF!)</f>
        <v/>
      </c>
      <c r="E891" s="190" t="str">
        <f>IF('Formulario PPGR3'!$G891="","",'Formulario PPGR1'!#REF!)</f>
        <v/>
      </c>
      <c r="F891" s="190" t="str">
        <f>IF('Formulario PPGR3'!$G891="","",'Formulario PPGR1'!#REF!)</f>
        <v/>
      </c>
      <c r="G891" s="241"/>
      <c r="H891" s="503" t="str">
        <f>IF(Tabla1[[#This Row],[Código_Actividad]]="","",_xlfn.XLOOKUP(Tabla1[[#This Row],[Código_Actividad]],Tabla2[Código],Tabla2[Actividades Programables Presupuestables],"",0))</f>
        <v/>
      </c>
      <c r="I891" s="504" t="str">
        <f>IFERROR(VLOOKUP('Formulario PPGR3'!$G891,'Formulario PPGR2'!$H$9:$V$269,15,FALSE),"")</f>
        <v/>
      </c>
      <c r="J891" s="509"/>
      <c r="K891" s="507" t="str">
        <f>IF(Tabla1[[#This Row],[Insumos]]="","",_xlfn.XLOOKUP(Tabla1[[#This Row],[Insumos]],Tabla10[Insumo],Tabla10[InsumoAbrev],"",0))</f>
        <v/>
      </c>
      <c r="L891" s="508"/>
      <c r="M891" s="505" t="str">
        <f>IF(Tabla1[[#This Row],[Descripción]]="","",_xlfn.XLOOKUP(Tabla1[[#This Row],[Descripción]],Tabla10[Descripción],Tabla10[Unidad de Medida],"",0))</f>
        <v/>
      </c>
      <c r="N891" s="295"/>
      <c r="O891" s="506" t="str">
        <f>IF(Tabla1[[#This Row],[Descripción]]="","",_xlfn.XLOOKUP(Tabla1[[#This Row],[Descripción]],Tabla10[Descripción],Tabla10[Precio Unitario],0))</f>
        <v/>
      </c>
      <c r="P891" s="506" t="str">
        <f>IF(Tabla1[[#This Row],[Cantidad de Insumos]]="","",Tabla1[[#This Row],[Precio Unitario]]*Tabla1[[#This Row],[Cantidad de Insumos]])</f>
        <v/>
      </c>
      <c r="Q891" s="506" t="str">
        <f>IF(Tabla1[[#This Row],[Descripción]]="","",_xlfn.XLOOKUP(Tabla1[[#This Row],[Descripción]],Tabla10[Descripción],Tabla10[CODIGO PRESUPUESTARIO],0))</f>
        <v/>
      </c>
      <c r="R891" s="507"/>
    </row>
    <row r="892" spans="2:18" x14ac:dyDescent="0.3">
      <c r="B892" s="190" t="str">
        <f>IF('Formulario PPGR3'!$G892="","",CONCATENATE('Formulario PPGR3'!$C892,".",'Formulario PPGR3'!$D892,".",'Formulario PPGR3'!$E892,".",'Formulario PPGR3'!$F892))</f>
        <v/>
      </c>
      <c r="C892" s="190" t="str">
        <f>IF('Formulario PPGR3'!$G892="","",'Formulario PPGR1'!#REF!)</f>
        <v/>
      </c>
      <c r="D892" s="190" t="str">
        <f>IF('Formulario PPGR3'!$G892="","",'Formulario PPGR1'!#REF!)</f>
        <v/>
      </c>
      <c r="E892" s="190" t="str">
        <f>IF('Formulario PPGR3'!$G892="","",'Formulario PPGR1'!#REF!)</f>
        <v/>
      </c>
      <c r="F892" s="190" t="str">
        <f>IF('Formulario PPGR3'!$G892="","",'Formulario PPGR1'!#REF!)</f>
        <v/>
      </c>
      <c r="G892" s="241"/>
      <c r="H892" s="503" t="str">
        <f>IF(Tabla1[[#This Row],[Código_Actividad]]="","",_xlfn.XLOOKUP(Tabla1[[#This Row],[Código_Actividad]],Tabla2[Código],Tabla2[Actividades Programables Presupuestables],"",0))</f>
        <v/>
      </c>
      <c r="I892" s="504" t="str">
        <f>IFERROR(VLOOKUP('Formulario PPGR3'!$G892,'Formulario PPGR2'!$H$9:$V$269,15,FALSE),"")</f>
        <v/>
      </c>
      <c r="J892" s="509"/>
      <c r="K892" s="507" t="str">
        <f>IF(Tabla1[[#This Row],[Insumos]]="","",_xlfn.XLOOKUP(Tabla1[[#This Row],[Insumos]],Tabla10[Insumo],Tabla10[InsumoAbrev],"",0))</f>
        <v/>
      </c>
      <c r="L892" s="508"/>
      <c r="M892" s="505" t="str">
        <f>IF(Tabla1[[#This Row],[Descripción]]="","",_xlfn.XLOOKUP(Tabla1[[#This Row],[Descripción]],Tabla10[Descripción],Tabla10[Unidad de Medida],"",0))</f>
        <v/>
      </c>
      <c r="N892" s="295"/>
      <c r="O892" s="506" t="str">
        <f>IF(Tabla1[[#This Row],[Descripción]]="","",_xlfn.XLOOKUP(Tabla1[[#This Row],[Descripción]],Tabla10[Descripción],Tabla10[Precio Unitario],0))</f>
        <v/>
      </c>
      <c r="P892" s="506" t="str">
        <f>IF(Tabla1[[#This Row],[Cantidad de Insumos]]="","",Tabla1[[#This Row],[Precio Unitario]]*Tabla1[[#This Row],[Cantidad de Insumos]])</f>
        <v/>
      </c>
      <c r="Q892" s="506" t="str">
        <f>IF(Tabla1[[#This Row],[Descripción]]="","",_xlfn.XLOOKUP(Tabla1[[#This Row],[Descripción]],Tabla10[Descripción],Tabla10[CODIGO PRESUPUESTARIO],0))</f>
        <v/>
      </c>
      <c r="R892" s="507"/>
    </row>
    <row r="893" spans="2:18" x14ac:dyDescent="0.3">
      <c r="B893" s="190" t="str">
        <f>IF('Formulario PPGR3'!$G893="","",CONCATENATE('Formulario PPGR3'!$C893,".",'Formulario PPGR3'!$D893,".",'Formulario PPGR3'!$E893,".",'Formulario PPGR3'!$F893))</f>
        <v/>
      </c>
      <c r="C893" s="190" t="str">
        <f>IF('Formulario PPGR3'!$G893="","",'Formulario PPGR1'!#REF!)</f>
        <v/>
      </c>
      <c r="D893" s="190" t="str">
        <f>IF('Formulario PPGR3'!$G893="","",'Formulario PPGR1'!#REF!)</f>
        <v/>
      </c>
      <c r="E893" s="190" t="str">
        <f>IF('Formulario PPGR3'!$G893="","",'Formulario PPGR1'!#REF!)</f>
        <v/>
      </c>
      <c r="F893" s="190" t="str">
        <f>IF('Formulario PPGR3'!$G893="","",'Formulario PPGR1'!#REF!)</f>
        <v/>
      </c>
      <c r="G893" s="241"/>
      <c r="H893" s="503" t="str">
        <f>IF(Tabla1[[#This Row],[Código_Actividad]]="","",_xlfn.XLOOKUP(Tabla1[[#This Row],[Código_Actividad]],Tabla2[Código],Tabla2[Actividades Programables Presupuestables],"",0))</f>
        <v/>
      </c>
      <c r="I893" s="504" t="str">
        <f>IFERROR(VLOOKUP('Formulario PPGR3'!$G893,'Formulario PPGR2'!$H$9:$V$269,15,FALSE),"")</f>
        <v/>
      </c>
      <c r="J893" s="509"/>
      <c r="K893" s="507" t="str">
        <f>IF(Tabla1[[#This Row],[Insumos]]="","",_xlfn.XLOOKUP(Tabla1[[#This Row],[Insumos]],Tabla10[Insumo],Tabla10[InsumoAbrev],"",0))</f>
        <v/>
      </c>
      <c r="L893" s="508"/>
      <c r="M893" s="505" t="str">
        <f>IF(Tabla1[[#This Row],[Descripción]]="","",_xlfn.XLOOKUP(Tabla1[[#This Row],[Descripción]],Tabla10[Descripción],Tabla10[Unidad de Medida],"",0))</f>
        <v/>
      </c>
      <c r="N893" s="295"/>
      <c r="O893" s="506" t="str">
        <f>IF(Tabla1[[#This Row],[Descripción]]="","",_xlfn.XLOOKUP(Tabla1[[#This Row],[Descripción]],Tabla10[Descripción],Tabla10[Precio Unitario],0))</f>
        <v/>
      </c>
      <c r="P893" s="506" t="str">
        <f>IF(Tabla1[[#This Row],[Cantidad de Insumos]]="","",Tabla1[[#This Row],[Precio Unitario]]*Tabla1[[#This Row],[Cantidad de Insumos]])</f>
        <v/>
      </c>
      <c r="Q893" s="506" t="str">
        <f>IF(Tabla1[[#This Row],[Descripción]]="","",_xlfn.XLOOKUP(Tabla1[[#This Row],[Descripción]],Tabla10[Descripción],Tabla10[CODIGO PRESUPUESTARIO],0))</f>
        <v/>
      </c>
      <c r="R893" s="507"/>
    </row>
    <row r="894" spans="2:18" x14ac:dyDescent="0.3">
      <c r="B894" s="190" t="str">
        <f>IF('Formulario PPGR3'!$G894="","",CONCATENATE('Formulario PPGR3'!$C894,".",'Formulario PPGR3'!$D894,".",'Formulario PPGR3'!$E894,".",'Formulario PPGR3'!$F894))</f>
        <v/>
      </c>
      <c r="C894" s="190" t="str">
        <f>IF('Formulario PPGR3'!$G894="","",'Formulario PPGR1'!#REF!)</f>
        <v/>
      </c>
      <c r="D894" s="190" t="str">
        <f>IF('Formulario PPGR3'!$G894="","",'Formulario PPGR1'!#REF!)</f>
        <v/>
      </c>
      <c r="E894" s="190" t="str">
        <f>IF('Formulario PPGR3'!$G894="","",'Formulario PPGR1'!#REF!)</f>
        <v/>
      </c>
      <c r="F894" s="190" t="str">
        <f>IF('Formulario PPGR3'!$G894="","",'Formulario PPGR1'!#REF!)</f>
        <v/>
      </c>
      <c r="G894" s="241"/>
      <c r="H894" s="503" t="str">
        <f>IF(Tabla1[[#This Row],[Código_Actividad]]="","",_xlfn.XLOOKUP(Tabla1[[#This Row],[Código_Actividad]],Tabla2[Código],Tabla2[Actividades Programables Presupuestables],"",0))</f>
        <v/>
      </c>
      <c r="I894" s="504" t="str">
        <f>IFERROR(VLOOKUP('Formulario PPGR3'!$G894,'Formulario PPGR2'!$H$9:$V$269,15,FALSE),"")</f>
        <v/>
      </c>
      <c r="J894" s="509"/>
      <c r="K894" s="507" t="str">
        <f>IF(Tabla1[[#This Row],[Insumos]]="","",_xlfn.XLOOKUP(Tabla1[[#This Row],[Insumos]],Tabla10[Insumo],Tabla10[InsumoAbrev],"",0))</f>
        <v/>
      </c>
      <c r="L894" s="508"/>
      <c r="M894" s="505" t="str">
        <f>IF(Tabla1[[#This Row],[Descripción]]="","",_xlfn.XLOOKUP(Tabla1[[#This Row],[Descripción]],Tabla10[Descripción],Tabla10[Unidad de Medida],"",0))</f>
        <v/>
      </c>
      <c r="N894" s="295"/>
      <c r="O894" s="506" t="str">
        <f>IF(Tabla1[[#This Row],[Descripción]]="","",_xlfn.XLOOKUP(Tabla1[[#This Row],[Descripción]],Tabla10[Descripción],Tabla10[Precio Unitario],0))</f>
        <v/>
      </c>
      <c r="P894" s="506" t="str">
        <f>IF(Tabla1[[#This Row],[Cantidad de Insumos]]="","",Tabla1[[#This Row],[Precio Unitario]]*Tabla1[[#This Row],[Cantidad de Insumos]])</f>
        <v/>
      </c>
      <c r="Q894" s="506" t="str">
        <f>IF(Tabla1[[#This Row],[Descripción]]="","",_xlfn.XLOOKUP(Tabla1[[#This Row],[Descripción]],Tabla10[Descripción],Tabla10[CODIGO PRESUPUESTARIO],0))</f>
        <v/>
      </c>
      <c r="R894" s="507"/>
    </row>
    <row r="895" spans="2:18" x14ac:dyDescent="0.3">
      <c r="B895" s="190" t="str">
        <f>IF('Formulario PPGR3'!$G895="","",CONCATENATE('Formulario PPGR3'!$C895,".",'Formulario PPGR3'!$D895,".",'Formulario PPGR3'!$E895,".",'Formulario PPGR3'!$F895))</f>
        <v/>
      </c>
      <c r="C895" s="190" t="str">
        <f>IF('Formulario PPGR3'!$G895="","",'Formulario PPGR1'!#REF!)</f>
        <v/>
      </c>
      <c r="D895" s="190" t="str">
        <f>IF('Formulario PPGR3'!$G895="","",'Formulario PPGR1'!#REF!)</f>
        <v/>
      </c>
      <c r="E895" s="190" t="str">
        <f>IF('Formulario PPGR3'!$G895="","",'Formulario PPGR1'!#REF!)</f>
        <v/>
      </c>
      <c r="F895" s="190" t="str">
        <f>IF('Formulario PPGR3'!$G895="","",'Formulario PPGR1'!#REF!)</f>
        <v/>
      </c>
      <c r="G895" s="241"/>
      <c r="H895" s="503" t="str">
        <f>IF(Tabla1[[#This Row],[Código_Actividad]]="","",_xlfn.XLOOKUP(Tabla1[[#This Row],[Código_Actividad]],Tabla2[Código],Tabla2[Actividades Programables Presupuestables],"",0))</f>
        <v/>
      </c>
      <c r="I895" s="504" t="str">
        <f>IFERROR(VLOOKUP('Formulario PPGR3'!$G895,'Formulario PPGR2'!$H$9:$V$269,15,FALSE),"")</f>
        <v/>
      </c>
      <c r="J895" s="509"/>
      <c r="K895" s="507" t="str">
        <f>IF(Tabla1[[#This Row],[Insumos]]="","",_xlfn.XLOOKUP(Tabla1[[#This Row],[Insumos]],Tabla10[Insumo],Tabla10[InsumoAbrev],"",0))</f>
        <v/>
      </c>
      <c r="L895" s="508"/>
      <c r="M895" s="505" t="str">
        <f>IF(Tabla1[[#This Row],[Descripción]]="","",_xlfn.XLOOKUP(Tabla1[[#This Row],[Descripción]],Tabla10[Descripción],Tabla10[Unidad de Medida],"",0))</f>
        <v/>
      </c>
      <c r="N895" s="295"/>
      <c r="O895" s="506" t="str">
        <f>IF(Tabla1[[#This Row],[Descripción]]="","",_xlfn.XLOOKUP(Tabla1[[#This Row],[Descripción]],Tabla10[Descripción],Tabla10[Precio Unitario],0))</f>
        <v/>
      </c>
      <c r="P895" s="506" t="str">
        <f>IF(Tabla1[[#This Row],[Cantidad de Insumos]]="","",Tabla1[[#This Row],[Precio Unitario]]*Tabla1[[#This Row],[Cantidad de Insumos]])</f>
        <v/>
      </c>
      <c r="Q895" s="506" t="str">
        <f>IF(Tabla1[[#This Row],[Descripción]]="","",_xlfn.XLOOKUP(Tabla1[[#This Row],[Descripción]],Tabla10[Descripción],Tabla10[CODIGO PRESUPUESTARIO],0))</f>
        <v/>
      </c>
      <c r="R895" s="507"/>
    </row>
    <row r="896" spans="2:18" x14ac:dyDescent="0.3">
      <c r="B896" s="190" t="str">
        <f>IF('Formulario PPGR3'!$G896="","",CONCATENATE('Formulario PPGR3'!$C896,".",'Formulario PPGR3'!$D896,".",'Formulario PPGR3'!$E896,".",'Formulario PPGR3'!$F896))</f>
        <v/>
      </c>
      <c r="C896" s="190" t="str">
        <f>IF('Formulario PPGR3'!$G896="","",'Formulario PPGR1'!#REF!)</f>
        <v/>
      </c>
      <c r="D896" s="190" t="str">
        <f>IF('Formulario PPGR3'!$G896="","",'Formulario PPGR1'!#REF!)</f>
        <v/>
      </c>
      <c r="E896" s="190" t="str">
        <f>IF('Formulario PPGR3'!$G896="","",'Formulario PPGR1'!#REF!)</f>
        <v/>
      </c>
      <c r="F896" s="190" t="str">
        <f>IF('Formulario PPGR3'!$G896="","",'Formulario PPGR1'!#REF!)</f>
        <v/>
      </c>
      <c r="G896" s="241"/>
      <c r="H896" s="503" t="str">
        <f>IF(Tabla1[[#This Row],[Código_Actividad]]="","",_xlfn.XLOOKUP(Tabla1[[#This Row],[Código_Actividad]],Tabla2[Código],Tabla2[Actividades Programables Presupuestables],"",0))</f>
        <v/>
      </c>
      <c r="I896" s="504" t="str">
        <f>IFERROR(VLOOKUP('Formulario PPGR3'!$G896,'Formulario PPGR2'!$H$9:$V$269,15,FALSE),"")</f>
        <v/>
      </c>
      <c r="J896" s="509"/>
      <c r="K896" s="507" t="str">
        <f>IF(Tabla1[[#This Row],[Insumos]]="","",_xlfn.XLOOKUP(Tabla1[[#This Row],[Insumos]],Tabla10[Insumo],Tabla10[InsumoAbrev],"",0))</f>
        <v/>
      </c>
      <c r="L896" s="508"/>
      <c r="M896" s="505" t="str">
        <f>IF(Tabla1[[#This Row],[Descripción]]="","",_xlfn.XLOOKUP(Tabla1[[#This Row],[Descripción]],Tabla10[Descripción],Tabla10[Unidad de Medida],"",0))</f>
        <v/>
      </c>
      <c r="N896" s="295"/>
      <c r="O896" s="506" t="str">
        <f>IF(Tabla1[[#This Row],[Descripción]]="","",_xlfn.XLOOKUP(Tabla1[[#This Row],[Descripción]],Tabla10[Descripción],Tabla10[Precio Unitario],0))</f>
        <v/>
      </c>
      <c r="P896" s="506" t="str">
        <f>IF(Tabla1[[#This Row],[Cantidad de Insumos]]="","",Tabla1[[#This Row],[Precio Unitario]]*Tabla1[[#This Row],[Cantidad de Insumos]])</f>
        <v/>
      </c>
      <c r="Q896" s="506" t="str">
        <f>IF(Tabla1[[#This Row],[Descripción]]="","",_xlfn.XLOOKUP(Tabla1[[#This Row],[Descripción]],Tabla10[Descripción],Tabla10[CODIGO PRESUPUESTARIO],0))</f>
        <v/>
      </c>
      <c r="R896" s="507"/>
    </row>
    <row r="897" spans="2:18" x14ac:dyDescent="0.3">
      <c r="B897" s="190" t="str">
        <f>IF('Formulario PPGR3'!$G897="","",CONCATENATE('Formulario PPGR3'!$C897,".",'Formulario PPGR3'!$D897,".",'Formulario PPGR3'!$E897,".",'Formulario PPGR3'!$F897))</f>
        <v/>
      </c>
      <c r="C897" s="190" t="str">
        <f>IF('Formulario PPGR3'!$G897="","",'Formulario PPGR1'!#REF!)</f>
        <v/>
      </c>
      <c r="D897" s="190" t="str">
        <f>IF('Formulario PPGR3'!$G897="","",'Formulario PPGR1'!#REF!)</f>
        <v/>
      </c>
      <c r="E897" s="190" t="str">
        <f>IF('Formulario PPGR3'!$G897="","",'Formulario PPGR1'!#REF!)</f>
        <v/>
      </c>
      <c r="F897" s="190" t="str">
        <f>IF('Formulario PPGR3'!$G897="","",'Formulario PPGR1'!#REF!)</f>
        <v/>
      </c>
      <c r="G897" s="241"/>
      <c r="H897" s="503" t="str">
        <f>IF(Tabla1[[#This Row],[Código_Actividad]]="","",_xlfn.XLOOKUP(Tabla1[[#This Row],[Código_Actividad]],Tabla2[Código],Tabla2[Actividades Programables Presupuestables],"",0))</f>
        <v/>
      </c>
      <c r="I897" s="504" t="str">
        <f>IFERROR(VLOOKUP('Formulario PPGR3'!$G897,'Formulario PPGR2'!$H$9:$V$269,15,FALSE),"")</f>
        <v/>
      </c>
      <c r="J897" s="509"/>
      <c r="K897" s="507" t="str">
        <f>IF(Tabla1[[#This Row],[Insumos]]="","",_xlfn.XLOOKUP(Tabla1[[#This Row],[Insumos]],Tabla10[Insumo],Tabla10[InsumoAbrev],"",0))</f>
        <v/>
      </c>
      <c r="L897" s="508"/>
      <c r="M897" s="505" t="str">
        <f>IF(Tabla1[[#This Row],[Descripción]]="","",_xlfn.XLOOKUP(Tabla1[[#This Row],[Descripción]],Tabla10[Descripción],Tabla10[Unidad de Medida],"",0))</f>
        <v/>
      </c>
      <c r="N897" s="295"/>
      <c r="O897" s="506" t="str">
        <f>IF(Tabla1[[#This Row],[Descripción]]="","",_xlfn.XLOOKUP(Tabla1[[#This Row],[Descripción]],Tabla10[Descripción],Tabla10[Precio Unitario],0))</f>
        <v/>
      </c>
      <c r="P897" s="506" t="str">
        <f>IF(Tabla1[[#This Row],[Cantidad de Insumos]]="","",Tabla1[[#This Row],[Precio Unitario]]*Tabla1[[#This Row],[Cantidad de Insumos]])</f>
        <v/>
      </c>
      <c r="Q897" s="506" t="str">
        <f>IF(Tabla1[[#This Row],[Descripción]]="","",_xlfn.XLOOKUP(Tabla1[[#This Row],[Descripción]],Tabla10[Descripción],Tabla10[CODIGO PRESUPUESTARIO],0))</f>
        <v/>
      </c>
      <c r="R897" s="507"/>
    </row>
    <row r="898" spans="2:18" x14ac:dyDescent="0.3">
      <c r="B898" s="190" t="str">
        <f>IF('Formulario PPGR3'!$G898="","",CONCATENATE('Formulario PPGR3'!$C898,".",'Formulario PPGR3'!$D898,".",'Formulario PPGR3'!$E898,".",'Formulario PPGR3'!$F898))</f>
        <v/>
      </c>
      <c r="C898" s="190" t="str">
        <f>IF('Formulario PPGR3'!$G898="","",'Formulario PPGR1'!#REF!)</f>
        <v/>
      </c>
      <c r="D898" s="190" t="str">
        <f>IF('Formulario PPGR3'!$G898="","",'Formulario PPGR1'!#REF!)</f>
        <v/>
      </c>
      <c r="E898" s="190" t="str">
        <f>IF('Formulario PPGR3'!$G898="","",'Formulario PPGR1'!#REF!)</f>
        <v/>
      </c>
      <c r="F898" s="190" t="str">
        <f>IF('Formulario PPGR3'!$G898="","",'Formulario PPGR1'!#REF!)</f>
        <v/>
      </c>
      <c r="G898" s="241"/>
      <c r="H898" s="503" t="str">
        <f>IF(Tabla1[[#This Row],[Código_Actividad]]="","",_xlfn.XLOOKUP(Tabla1[[#This Row],[Código_Actividad]],Tabla2[Código],Tabla2[Actividades Programables Presupuestables],"",0))</f>
        <v/>
      </c>
      <c r="I898" s="504" t="str">
        <f>IFERROR(VLOOKUP('Formulario PPGR3'!$G898,'Formulario PPGR2'!$H$9:$V$269,15,FALSE),"")</f>
        <v/>
      </c>
      <c r="J898" s="509"/>
      <c r="K898" s="507" t="str">
        <f>IF(Tabla1[[#This Row],[Insumos]]="","",_xlfn.XLOOKUP(Tabla1[[#This Row],[Insumos]],Tabla10[Insumo],Tabla10[InsumoAbrev],"",0))</f>
        <v/>
      </c>
      <c r="L898" s="508"/>
      <c r="M898" s="505" t="str">
        <f>IF(Tabla1[[#This Row],[Descripción]]="","",_xlfn.XLOOKUP(Tabla1[[#This Row],[Descripción]],Tabla10[Descripción],Tabla10[Unidad de Medida],"",0))</f>
        <v/>
      </c>
      <c r="N898" s="295"/>
      <c r="O898" s="506" t="str">
        <f>IF(Tabla1[[#This Row],[Descripción]]="","",_xlfn.XLOOKUP(Tabla1[[#This Row],[Descripción]],Tabla10[Descripción],Tabla10[Precio Unitario],0))</f>
        <v/>
      </c>
      <c r="P898" s="506" t="str">
        <f>IF(Tabla1[[#This Row],[Cantidad de Insumos]]="","",Tabla1[[#This Row],[Precio Unitario]]*Tabla1[[#This Row],[Cantidad de Insumos]])</f>
        <v/>
      </c>
      <c r="Q898" s="506" t="str">
        <f>IF(Tabla1[[#This Row],[Descripción]]="","",_xlfn.XLOOKUP(Tabla1[[#This Row],[Descripción]],Tabla10[Descripción],Tabla10[CODIGO PRESUPUESTARIO],0))</f>
        <v/>
      </c>
      <c r="R898" s="507"/>
    </row>
    <row r="899" spans="2:18" x14ac:dyDescent="0.3">
      <c r="B899" s="190" t="str">
        <f>IF('Formulario PPGR3'!$G899="","",CONCATENATE('Formulario PPGR3'!$C899,".",'Formulario PPGR3'!$D899,".",'Formulario PPGR3'!$E899,".",'Formulario PPGR3'!$F899))</f>
        <v/>
      </c>
      <c r="C899" s="190" t="str">
        <f>IF('Formulario PPGR3'!$G899="","",'Formulario PPGR1'!#REF!)</f>
        <v/>
      </c>
      <c r="D899" s="190" t="str">
        <f>IF('Formulario PPGR3'!$G899="","",'Formulario PPGR1'!#REF!)</f>
        <v/>
      </c>
      <c r="E899" s="190" t="str">
        <f>IF('Formulario PPGR3'!$G899="","",'Formulario PPGR1'!#REF!)</f>
        <v/>
      </c>
      <c r="F899" s="190" t="str">
        <f>IF('Formulario PPGR3'!$G899="","",'Formulario PPGR1'!#REF!)</f>
        <v/>
      </c>
      <c r="G899" s="241"/>
      <c r="H899" s="503" t="str">
        <f>IF(Tabla1[[#This Row],[Código_Actividad]]="","",_xlfn.XLOOKUP(Tabla1[[#This Row],[Código_Actividad]],Tabla2[Código],Tabla2[Actividades Programables Presupuestables],"",0))</f>
        <v/>
      </c>
      <c r="I899" s="504" t="str">
        <f>IFERROR(VLOOKUP('Formulario PPGR3'!$G899,'Formulario PPGR2'!$H$9:$V$269,15,FALSE),"")</f>
        <v/>
      </c>
      <c r="J899" s="509"/>
      <c r="K899" s="507" t="str">
        <f>IF(Tabla1[[#This Row],[Insumos]]="","",_xlfn.XLOOKUP(Tabla1[[#This Row],[Insumos]],Tabla10[Insumo],Tabla10[InsumoAbrev],"",0))</f>
        <v/>
      </c>
      <c r="L899" s="508"/>
      <c r="M899" s="505" t="str">
        <f>IF(Tabla1[[#This Row],[Descripción]]="","",_xlfn.XLOOKUP(Tabla1[[#This Row],[Descripción]],Tabla10[Descripción],Tabla10[Unidad de Medida],"",0))</f>
        <v/>
      </c>
      <c r="N899" s="295"/>
      <c r="O899" s="506" t="str">
        <f>IF(Tabla1[[#This Row],[Descripción]]="","",_xlfn.XLOOKUP(Tabla1[[#This Row],[Descripción]],Tabla10[Descripción],Tabla10[Precio Unitario],0))</f>
        <v/>
      </c>
      <c r="P899" s="506" t="str">
        <f>IF(Tabla1[[#This Row],[Cantidad de Insumos]]="","",Tabla1[[#This Row],[Precio Unitario]]*Tabla1[[#This Row],[Cantidad de Insumos]])</f>
        <v/>
      </c>
      <c r="Q899" s="506" t="str">
        <f>IF(Tabla1[[#This Row],[Descripción]]="","",_xlfn.XLOOKUP(Tabla1[[#This Row],[Descripción]],Tabla10[Descripción],Tabla10[CODIGO PRESUPUESTARIO],0))</f>
        <v/>
      </c>
      <c r="R899" s="507"/>
    </row>
    <row r="900" spans="2:18" x14ac:dyDescent="0.3">
      <c r="B900" s="190" t="str">
        <f>IF('Formulario PPGR3'!$G900="","",CONCATENATE('Formulario PPGR3'!$C900,".",'Formulario PPGR3'!$D900,".",'Formulario PPGR3'!$E900,".",'Formulario PPGR3'!$F900))</f>
        <v/>
      </c>
      <c r="C900" s="190" t="str">
        <f>IF('Formulario PPGR3'!$G900="","",'Formulario PPGR1'!#REF!)</f>
        <v/>
      </c>
      <c r="D900" s="190" t="str">
        <f>IF('Formulario PPGR3'!$G900="","",'Formulario PPGR1'!#REF!)</f>
        <v/>
      </c>
      <c r="E900" s="190" t="str">
        <f>IF('Formulario PPGR3'!$G900="","",'Formulario PPGR1'!#REF!)</f>
        <v/>
      </c>
      <c r="F900" s="190" t="str">
        <f>IF('Formulario PPGR3'!$G900="","",'Formulario PPGR1'!#REF!)</f>
        <v/>
      </c>
      <c r="G900" s="241"/>
      <c r="H900" s="503" t="str">
        <f>IF(Tabla1[[#This Row],[Código_Actividad]]="","",_xlfn.XLOOKUP(Tabla1[[#This Row],[Código_Actividad]],Tabla2[Código],Tabla2[Actividades Programables Presupuestables],"",0))</f>
        <v/>
      </c>
      <c r="I900" s="504" t="str">
        <f>IFERROR(VLOOKUP('Formulario PPGR3'!$G900,'Formulario PPGR2'!$H$9:$V$269,15,FALSE),"")</f>
        <v/>
      </c>
      <c r="J900" s="509"/>
      <c r="K900" s="507" t="str">
        <f>IF(Tabla1[[#This Row],[Insumos]]="","",_xlfn.XLOOKUP(Tabla1[[#This Row],[Insumos]],Tabla10[Insumo],Tabla10[InsumoAbrev],"",0))</f>
        <v/>
      </c>
      <c r="L900" s="508"/>
      <c r="M900" s="505" t="str">
        <f>IF(Tabla1[[#This Row],[Descripción]]="","",_xlfn.XLOOKUP(Tabla1[[#This Row],[Descripción]],Tabla10[Descripción],Tabla10[Unidad de Medida],"",0))</f>
        <v/>
      </c>
      <c r="N900" s="295"/>
      <c r="O900" s="506" t="str">
        <f>IF(Tabla1[[#This Row],[Descripción]]="","",_xlfn.XLOOKUP(Tabla1[[#This Row],[Descripción]],Tabla10[Descripción],Tabla10[Precio Unitario],0))</f>
        <v/>
      </c>
      <c r="P900" s="506" t="str">
        <f>IF(Tabla1[[#This Row],[Cantidad de Insumos]]="","",Tabla1[[#This Row],[Precio Unitario]]*Tabla1[[#This Row],[Cantidad de Insumos]])</f>
        <v/>
      </c>
      <c r="Q900" s="506" t="str">
        <f>IF(Tabla1[[#This Row],[Descripción]]="","",_xlfn.XLOOKUP(Tabla1[[#This Row],[Descripción]],Tabla10[Descripción],Tabla10[CODIGO PRESUPUESTARIO],0))</f>
        <v/>
      </c>
      <c r="R900" s="507"/>
    </row>
    <row r="901" spans="2:18" x14ac:dyDescent="0.3">
      <c r="B901" s="190" t="str">
        <f>IF('Formulario PPGR3'!$G901="","",CONCATENATE('Formulario PPGR3'!$C901,".",'Formulario PPGR3'!$D901,".",'Formulario PPGR3'!$E901,".",'Formulario PPGR3'!$F901))</f>
        <v/>
      </c>
      <c r="C901" s="190" t="str">
        <f>IF('Formulario PPGR3'!$G901="","",'Formulario PPGR1'!#REF!)</f>
        <v/>
      </c>
      <c r="D901" s="190" t="str">
        <f>IF('Formulario PPGR3'!$G901="","",'Formulario PPGR1'!#REF!)</f>
        <v/>
      </c>
      <c r="E901" s="190" t="str">
        <f>IF('Formulario PPGR3'!$G901="","",'Formulario PPGR1'!#REF!)</f>
        <v/>
      </c>
      <c r="F901" s="190" t="str">
        <f>IF('Formulario PPGR3'!$G901="","",'Formulario PPGR1'!#REF!)</f>
        <v/>
      </c>
      <c r="G901" s="241"/>
      <c r="H901" s="503" t="str">
        <f>IF(Tabla1[[#This Row],[Código_Actividad]]="","",_xlfn.XLOOKUP(Tabla1[[#This Row],[Código_Actividad]],Tabla2[Código],Tabla2[Actividades Programables Presupuestables],"",0))</f>
        <v/>
      </c>
      <c r="I901" s="504" t="str">
        <f>IFERROR(VLOOKUP('Formulario PPGR3'!$G901,'Formulario PPGR2'!$H$9:$V$269,15,FALSE),"")</f>
        <v/>
      </c>
      <c r="J901" s="509"/>
      <c r="K901" s="507" t="str">
        <f>IF(Tabla1[[#This Row],[Insumos]]="","",_xlfn.XLOOKUP(Tabla1[[#This Row],[Insumos]],Tabla10[Insumo],Tabla10[InsumoAbrev],"",0))</f>
        <v/>
      </c>
      <c r="L901" s="508"/>
      <c r="M901" s="505" t="str">
        <f>IF(Tabla1[[#This Row],[Descripción]]="","",_xlfn.XLOOKUP(Tabla1[[#This Row],[Descripción]],Tabla10[Descripción],Tabla10[Unidad de Medida],"",0))</f>
        <v/>
      </c>
      <c r="N901" s="295"/>
      <c r="O901" s="506" t="str">
        <f>IF(Tabla1[[#This Row],[Descripción]]="","",_xlfn.XLOOKUP(Tabla1[[#This Row],[Descripción]],Tabla10[Descripción],Tabla10[Precio Unitario],0))</f>
        <v/>
      </c>
      <c r="P901" s="506" t="str">
        <f>IF(Tabla1[[#This Row],[Cantidad de Insumos]]="","",Tabla1[[#This Row],[Precio Unitario]]*Tabla1[[#This Row],[Cantidad de Insumos]])</f>
        <v/>
      </c>
      <c r="Q901" s="506" t="str">
        <f>IF(Tabla1[[#This Row],[Descripción]]="","",_xlfn.XLOOKUP(Tabla1[[#This Row],[Descripción]],Tabla10[Descripción],Tabla10[CODIGO PRESUPUESTARIO],0))</f>
        <v/>
      </c>
      <c r="R901" s="507"/>
    </row>
    <row r="902" spans="2:18" x14ac:dyDescent="0.3">
      <c r="B902" s="190" t="str">
        <f>IF('Formulario PPGR3'!$G902="","",CONCATENATE('Formulario PPGR3'!$C902,".",'Formulario PPGR3'!$D902,".",'Formulario PPGR3'!$E902,".",'Formulario PPGR3'!$F902))</f>
        <v/>
      </c>
      <c r="C902" s="190" t="str">
        <f>IF('Formulario PPGR3'!$G902="","",'Formulario PPGR1'!#REF!)</f>
        <v/>
      </c>
      <c r="D902" s="190" t="str">
        <f>IF('Formulario PPGR3'!$G902="","",'Formulario PPGR1'!#REF!)</f>
        <v/>
      </c>
      <c r="E902" s="190" t="str">
        <f>IF('Formulario PPGR3'!$G902="","",'Formulario PPGR1'!#REF!)</f>
        <v/>
      </c>
      <c r="F902" s="190" t="str">
        <f>IF('Formulario PPGR3'!$G902="","",'Formulario PPGR1'!#REF!)</f>
        <v/>
      </c>
      <c r="G902" s="241"/>
      <c r="H902" s="503" t="str">
        <f>IF(Tabla1[[#This Row],[Código_Actividad]]="","",_xlfn.XLOOKUP(Tabla1[[#This Row],[Código_Actividad]],Tabla2[Código],Tabla2[Actividades Programables Presupuestables],"",0))</f>
        <v/>
      </c>
      <c r="I902" s="504" t="str">
        <f>IFERROR(VLOOKUP('Formulario PPGR3'!$G902,'Formulario PPGR2'!$H$9:$V$269,15,FALSE),"")</f>
        <v/>
      </c>
      <c r="J902" s="509"/>
      <c r="K902" s="507" t="str">
        <f>IF(Tabla1[[#This Row],[Insumos]]="","",_xlfn.XLOOKUP(Tabla1[[#This Row],[Insumos]],Tabla10[Insumo],Tabla10[InsumoAbrev],"",0))</f>
        <v/>
      </c>
      <c r="L902" s="508"/>
      <c r="M902" s="505" t="str">
        <f>IF(Tabla1[[#This Row],[Descripción]]="","",_xlfn.XLOOKUP(Tabla1[[#This Row],[Descripción]],Tabla10[Descripción],Tabla10[Unidad de Medida],"",0))</f>
        <v/>
      </c>
      <c r="N902" s="295"/>
      <c r="O902" s="506" t="str">
        <f>IF(Tabla1[[#This Row],[Descripción]]="","",_xlfn.XLOOKUP(Tabla1[[#This Row],[Descripción]],Tabla10[Descripción],Tabla10[Precio Unitario],0))</f>
        <v/>
      </c>
      <c r="P902" s="506" t="str">
        <f>IF(Tabla1[[#This Row],[Cantidad de Insumos]]="","",Tabla1[[#This Row],[Precio Unitario]]*Tabla1[[#This Row],[Cantidad de Insumos]])</f>
        <v/>
      </c>
      <c r="Q902" s="506" t="str">
        <f>IF(Tabla1[[#This Row],[Descripción]]="","",_xlfn.XLOOKUP(Tabla1[[#This Row],[Descripción]],Tabla10[Descripción],Tabla10[CODIGO PRESUPUESTARIO],0))</f>
        <v/>
      </c>
      <c r="R902" s="507"/>
    </row>
    <row r="903" spans="2:18" x14ac:dyDescent="0.3">
      <c r="B903" s="190" t="str">
        <f>IF('Formulario PPGR3'!$G903="","",CONCATENATE('Formulario PPGR3'!$C903,".",'Formulario PPGR3'!$D903,".",'Formulario PPGR3'!$E903,".",'Formulario PPGR3'!$F903))</f>
        <v/>
      </c>
      <c r="C903" s="190" t="str">
        <f>IF('Formulario PPGR3'!$G903="","",'Formulario PPGR1'!#REF!)</f>
        <v/>
      </c>
      <c r="D903" s="190" t="str">
        <f>IF('Formulario PPGR3'!$G903="","",'Formulario PPGR1'!#REF!)</f>
        <v/>
      </c>
      <c r="E903" s="190" t="str">
        <f>IF('Formulario PPGR3'!$G903="","",'Formulario PPGR1'!#REF!)</f>
        <v/>
      </c>
      <c r="F903" s="190" t="str">
        <f>IF('Formulario PPGR3'!$G903="","",'Formulario PPGR1'!#REF!)</f>
        <v/>
      </c>
      <c r="G903" s="241"/>
      <c r="H903" s="503" t="str">
        <f>IF(Tabla1[[#This Row],[Código_Actividad]]="","",_xlfn.XLOOKUP(Tabla1[[#This Row],[Código_Actividad]],Tabla2[Código],Tabla2[Actividades Programables Presupuestables],"",0))</f>
        <v/>
      </c>
      <c r="I903" s="504" t="str">
        <f>IFERROR(VLOOKUP('Formulario PPGR3'!$G903,'Formulario PPGR2'!$H$9:$V$269,15,FALSE),"")</f>
        <v/>
      </c>
      <c r="J903" s="509"/>
      <c r="K903" s="507" t="str">
        <f>IF(Tabla1[[#This Row],[Insumos]]="","",_xlfn.XLOOKUP(Tabla1[[#This Row],[Insumos]],Tabla10[Insumo],Tabla10[InsumoAbrev],"",0))</f>
        <v/>
      </c>
      <c r="L903" s="508"/>
      <c r="M903" s="505" t="str">
        <f>IF(Tabla1[[#This Row],[Descripción]]="","",_xlfn.XLOOKUP(Tabla1[[#This Row],[Descripción]],Tabla10[Descripción],Tabla10[Unidad de Medida],"",0))</f>
        <v/>
      </c>
      <c r="N903" s="295"/>
      <c r="O903" s="506" t="str">
        <f>IF(Tabla1[[#This Row],[Descripción]]="","",_xlfn.XLOOKUP(Tabla1[[#This Row],[Descripción]],Tabla10[Descripción],Tabla10[Precio Unitario],0))</f>
        <v/>
      </c>
      <c r="P903" s="506" t="str">
        <f>IF(Tabla1[[#This Row],[Cantidad de Insumos]]="","",Tabla1[[#This Row],[Precio Unitario]]*Tabla1[[#This Row],[Cantidad de Insumos]])</f>
        <v/>
      </c>
      <c r="Q903" s="506" t="str">
        <f>IF(Tabla1[[#This Row],[Descripción]]="","",_xlfn.XLOOKUP(Tabla1[[#This Row],[Descripción]],Tabla10[Descripción],Tabla10[CODIGO PRESUPUESTARIO],0))</f>
        <v/>
      </c>
      <c r="R903" s="507"/>
    </row>
    <row r="904" spans="2:18" x14ac:dyDescent="0.3">
      <c r="B904" s="190" t="str">
        <f>IF('Formulario PPGR3'!$G904="","",CONCATENATE('Formulario PPGR3'!$C904,".",'Formulario PPGR3'!$D904,".",'Formulario PPGR3'!$E904,".",'Formulario PPGR3'!$F904))</f>
        <v/>
      </c>
      <c r="C904" s="190" t="str">
        <f>IF('Formulario PPGR3'!$G904="","",'Formulario PPGR1'!#REF!)</f>
        <v/>
      </c>
      <c r="D904" s="190" t="str">
        <f>IF('Formulario PPGR3'!$G904="","",'Formulario PPGR1'!#REF!)</f>
        <v/>
      </c>
      <c r="E904" s="190" t="str">
        <f>IF('Formulario PPGR3'!$G904="","",'Formulario PPGR1'!#REF!)</f>
        <v/>
      </c>
      <c r="F904" s="190" t="str">
        <f>IF('Formulario PPGR3'!$G904="","",'Formulario PPGR1'!#REF!)</f>
        <v/>
      </c>
      <c r="G904" s="241"/>
      <c r="H904" s="503" t="str">
        <f>IF(Tabla1[[#This Row],[Código_Actividad]]="","",_xlfn.XLOOKUP(Tabla1[[#This Row],[Código_Actividad]],Tabla2[Código],Tabla2[Actividades Programables Presupuestables],"",0))</f>
        <v/>
      </c>
      <c r="I904" s="504" t="str">
        <f>IFERROR(VLOOKUP('Formulario PPGR3'!$G904,'Formulario PPGR2'!$H$9:$V$269,15,FALSE),"")</f>
        <v/>
      </c>
      <c r="J904" s="509"/>
      <c r="K904" s="507" t="str">
        <f>IF(Tabla1[[#This Row],[Insumos]]="","",_xlfn.XLOOKUP(Tabla1[[#This Row],[Insumos]],Tabla10[Insumo],Tabla10[InsumoAbrev],"",0))</f>
        <v/>
      </c>
      <c r="L904" s="508"/>
      <c r="M904" s="505" t="str">
        <f>IF(Tabla1[[#This Row],[Descripción]]="","",_xlfn.XLOOKUP(Tabla1[[#This Row],[Descripción]],Tabla10[Descripción],Tabla10[Unidad de Medida],"",0))</f>
        <v/>
      </c>
      <c r="N904" s="295"/>
      <c r="O904" s="506" t="str">
        <f>IF(Tabla1[[#This Row],[Descripción]]="","",_xlfn.XLOOKUP(Tabla1[[#This Row],[Descripción]],Tabla10[Descripción],Tabla10[Precio Unitario],0))</f>
        <v/>
      </c>
      <c r="P904" s="506" t="str">
        <f>IF(Tabla1[[#This Row],[Cantidad de Insumos]]="","",Tabla1[[#This Row],[Precio Unitario]]*Tabla1[[#This Row],[Cantidad de Insumos]])</f>
        <v/>
      </c>
      <c r="Q904" s="506" t="str">
        <f>IF(Tabla1[[#This Row],[Descripción]]="","",_xlfn.XLOOKUP(Tabla1[[#This Row],[Descripción]],Tabla10[Descripción],Tabla10[CODIGO PRESUPUESTARIO],0))</f>
        <v/>
      </c>
      <c r="R904" s="507"/>
    </row>
    <row r="905" spans="2:18" x14ac:dyDescent="0.3">
      <c r="B905" s="190" t="str">
        <f>IF('Formulario PPGR3'!$G905="","",CONCATENATE('Formulario PPGR3'!$C905,".",'Formulario PPGR3'!$D905,".",'Formulario PPGR3'!$E905,".",'Formulario PPGR3'!$F905))</f>
        <v/>
      </c>
      <c r="C905" s="190" t="str">
        <f>IF('Formulario PPGR3'!$G905="","",'Formulario PPGR1'!#REF!)</f>
        <v/>
      </c>
      <c r="D905" s="190" t="str">
        <f>IF('Formulario PPGR3'!$G905="","",'Formulario PPGR1'!#REF!)</f>
        <v/>
      </c>
      <c r="E905" s="190" t="str">
        <f>IF('Formulario PPGR3'!$G905="","",'Formulario PPGR1'!#REF!)</f>
        <v/>
      </c>
      <c r="F905" s="190" t="str">
        <f>IF('Formulario PPGR3'!$G905="","",'Formulario PPGR1'!#REF!)</f>
        <v/>
      </c>
      <c r="G905" s="241"/>
      <c r="H905" s="503" t="str">
        <f>IF(Tabla1[[#This Row],[Código_Actividad]]="","",_xlfn.XLOOKUP(Tabla1[[#This Row],[Código_Actividad]],Tabla2[Código],Tabla2[Actividades Programables Presupuestables],"",0))</f>
        <v/>
      </c>
      <c r="I905" s="504" t="str">
        <f>IFERROR(VLOOKUP('Formulario PPGR3'!$G905,'Formulario PPGR2'!$H$9:$V$269,15,FALSE),"")</f>
        <v/>
      </c>
      <c r="J905" s="509"/>
      <c r="K905" s="507" t="str">
        <f>IF(Tabla1[[#This Row],[Insumos]]="","",_xlfn.XLOOKUP(Tabla1[[#This Row],[Insumos]],Tabla10[Insumo],Tabla10[InsumoAbrev],"",0))</f>
        <v/>
      </c>
      <c r="L905" s="508"/>
      <c r="M905" s="505" t="str">
        <f>IF(Tabla1[[#This Row],[Descripción]]="","",_xlfn.XLOOKUP(Tabla1[[#This Row],[Descripción]],Tabla10[Descripción],Tabla10[Unidad de Medida],"",0))</f>
        <v/>
      </c>
      <c r="N905" s="295"/>
      <c r="O905" s="506" t="str">
        <f>IF(Tabla1[[#This Row],[Descripción]]="","",_xlfn.XLOOKUP(Tabla1[[#This Row],[Descripción]],Tabla10[Descripción],Tabla10[Precio Unitario],0))</f>
        <v/>
      </c>
      <c r="P905" s="506" t="str">
        <f>IF(Tabla1[[#This Row],[Cantidad de Insumos]]="","",Tabla1[[#This Row],[Precio Unitario]]*Tabla1[[#This Row],[Cantidad de Insumos]])</f>
        <v/>
      </c>
      <c r="Q905" s="506" t="str">
        <f>IF(Tabla1[[#This Row],[Descripción]]="","",_xlfn.XLOOKUP(Tabla1[[#This Row],[Descripción]],Tabla10[Descripción],Tabla10[CODIGO PRESUPUESTARIO],0))</f>
        <v/>
      </c>
      <c r="R905" s="507"/>
    </row>
    <row r="906" spans="2:18" x14ac:dyDescent="0.3">
      <c r="B906" s="190" t="str">
        <f>IF('Formulario PPGR3'!$G906="","",CONCATENATE('Formulario PPGR3'!$C906,".",'Formulario PPGR3'!$D906,".",'Formulario PPGR3'!$E906,".",'Formulario PPGR3'!$F906))</f>
        <v/>
      </c>
      <c r="C906" s="190" t="str">
        <f>IF('Formulario PPGR3'!$G906="","",'Formulario PPGR1'!#REF!)</f>
        <v/>
      </c>
      <c r="D906" s="190" t="str">
        <f>IF('Formulario PPGR3'!$G906="","",'Formulario PPGR1'!#REF!)</f>
        <v/>
      </c>
      <c r="E906" s="190" t="str">
        <f>IF('Formulario PPGR3'!$G906="","",'Formulario PPGR1'!#REF!)</f>
        <v/>
      </c>
      <c r="F906" s="190" t="str">
        <f>IF('Formulario PPGR3'!$G906="","",'Formulario PPGR1'!#REF!)</f>
        <v/>
      </c>
      <c r="G906" s="241"/>
      <c r="H906" s="503" t="str">
        <f>IF(Tabla1[[#This Row],[Código_Actividad]]="","",_xlfn.XLOOKUP(Tabla1[[#This Row],[Código_Actividad]],Tabla2[Código],Tabla2[Actividades Programables Presupuestables],"",0))</f>
        <v/>
      </c>
      <c r="I906" s="504" t="str">
        <f>IFERROR(VLOOKUP('Formulario PPGR3'!$G906,'Formulario PPGR2'!$H$9:$V$269,15,FALSE),"")</f>
        <v/>
      </c>
      <c r="J906" s="509"/>
      <c r="K906" s="507" t="str">
        <f>IF(Tabla1[[#This Row],[Insumos]]="","",_xlfn.XLOOKUP(Tabla1[[#This Row],[Insumos]],Tabla10[Insumo],Tabla10[InsumoAbrev],"",0))</f>
        <v/>
      </c>
      <c r="L906" s="508"/>
      <c r="M906" s="505" t="str">
        <f>IF(Tabla1[[#This Row],[Descripción]]="","",_xlfn.XLOOKUP(Tabla1[[#This Row],[Descripción]],Tabla10[Descripción],Tabla10[Unidad de Medida],"",0))</f>
        <v/>
      </c>
      <c r="N906" s="295"/>
      <c r="O906" s="506" t="str">
        <f>IF(Tabla1[[#This Row],[Descripción]]="","",_xlfn.XLOOKUP(Tabla1[[#This Row],[Descripción]],Tabla10[Descripción],Tabla10[Precio Unitario],0))</f>
        <v/>
      </c>
      <c r="P906" s="506" t="str">
        <f>IF(Tabla1[[#This Row],[Cantidad de Insumos]]="","",Tabla1[[#This Row],[Precio Unitario]]*Tabla1[[#This Row],[Cantidad de Insumos]])</f>
        <v/>
      </c>
      <c r="Q906" s="506" t="str">
        <f>IF(Tabla1[[#This Row],[Descripción]]="","",_xlfn.XLOOKUP(Tabla1[[#This Row],[Descripción]],Tabla10[Descripción],Tabla10[CODIGO PRESUPUESTARIO],0))</f>
        <v/>
      </c>
      <c r="R906" s="507"/>
    </row>
    <row r="907" spans="2:18" x14ac:dyDescent="0.3">
      <c r="B907" s="190" t="str">
        <f>IF('Formulario PPGR3'!$G907="","",CONCATENATE('Formulario PPGR3'!$C907,".",'Formulario PPGR3'!$D907,".",'Formulario PPGR3'!$E907,".",'Formulario PPGR3'!$F907))</f>
        <v/>
      </c>
      <c r="C907" s="190" t="str">
        <f>IF('Formulario PPGR3'!$G907="","",'Formulario PPGR1'!#REF!)</f>
        <v/>
      </c>
      <c r="D907" s="190" t="str">
        <f>IF('Formulario PPGR3'!$G907="","",'Formulario PPGR1'!#REF!)</f>
        <v/>
      </c>
      <c r="E907" s="190" t="str">
        <f>IF('Formulario PPGR3'!$G907="","",'Formulario PPGR1'!#REF!)</f>
        <v/>
      </c>
      <c r="F907" s="190" t="str">
        <f>IF('Formulario PPGR3'!$G907="","",'Formulario PPGR1'!#REF!)</f>
        <v/>
      </c>
      <c r="G907" s="241"/>
      <c r="H907" s="503" t="str">
        <f>IF(Tabla1[[#This Row],[Código_Actividad]]="","",_xlfn.XLOOKUP(Tabla1[[#This Row],[Código_Actividad]],Tabla2[Código],Tabla2[Actividades Programables Presupuestables],"",0))</f>
        <v/>
      </c>
      <c r="I907" s="504" t="str">
        <f>IFERROR(VLOOKUP('Formulario PPGR3'!$G907,'Formulario PPGR2'!$H$9:$V$269,15,FALSE),"")</f>
        <v/>
      </c>
      <c r="J907" s="509"/>
      <c r="K907" s="507" t="str">
        <f>IF(Tabla1[[#This Row],[Insumos]]="","",_xlfn.XLOOKUP(Tabla1[[#This Row],[Insumos]],Tabla10[Insumo],Tabla10[InsumoAbrev],"",0))</f>
        <v/>
      </c>
      <c r="L907" s="508"/>
      <c r="M907" s="505" t="str">
        <f>IF(Tabla1[[#This Row],[Descripción]]="","",_xlfn.XLOOKUP(Tabla1[[#This Row],[Descripción]],Tabla10[Descripción],Tabla10[Unidad de Medida],"",0))</f>
        <v/>
      </c>
      <c r="N907" s="295"/>
      <c r="O907" s="506" t="str">
        <f>IF(Tabla1[[#This Row],[Descripción]]="","",_xlfn.XLOOKUP(Tabla1[[#This Row],[Descripción]],Tabla10[Descripción],Tabla10[Precio Unitario],0))</f>
        <v/>
      </c>
      <c r="P907" s="506" t="str">
        <f>IF(Tabla1[[#This Row],[Cantidad de Insumos]]="","",Tabla1[[#This Row],[Precio Unitario]]*Tabla1[[#This Row],[Cantidad de Insumos]])</f>
        <v/>
      </c>
      <c r="Q907" s="506" t="str">
        <f>IF(Tabla1[[#This Row],[Descripción]]="","",_xlfn.XLOOKUP(Tabla1[[#This Row],[Descripción]],Tabla10[Descripción],Tabla10[CODIGO PRESUPUESTARIO],0))</f>
        <v/>
      </c>
      <c r="R907" s="507"/>
    </row>
    <row r="908" spans="2:18" x14ac:dyDescent="0.3">
      <c r="B908" s="190" t="str">
        <f>IF('Formulario PPGR3'!$G908="","",CONCATENATE('Formulario PPGR3'!$C908,".",'Formulario PPGR3'!$D908,".",'Formulario PPGR3'!$E908,".",'Formulario PPGR3'!$F908))</f>
        <v/>
      </c>
      <c r="C908" s="190" t="str">
        <f>IF('Formulario PPGR3'!$G908="","",'Formulario PPGR1'!#REF!)</f>
        <v/>
      </c>
      <c r="D908" s="190" t="str">
        <f>IF('Formulario PPGR3'!$G908="","",'Formulario PPGR1'!#REF!)</f>
        <v/>
      </c>
      <c r="E908" s="190" t="str">
        <f>IF('Formulario PPGR3'!$G908="","",'Formulario PPGR1'!#REF!)</f>
        <v/>
      </c>
      <c r="F908" s="190" t="str">
        <f>IF('Formulario PPGR3'!$G908="","",'Formulario PPGR1'!#REF!)</f>
        <v/>
      </c>
      <c r="G908" s="241"/>
      <c r="H908" s="503" t="str">
        <f>IF(Tabla1[[#This Row],[Código_Actividad]]="","",_xlfn.XLOOKUP(Tabla1[[#This Row],[Código_Actividad]],Tabla2[Código],Tabla2[Actividades Programables Presupuestables],"",0))</f>
        <v/>
      </c>
      <c r="I908" s="504" t="str">
        <f>IFERROR(VLOOKUP('Formulario PPGR3'!$G908,'Formulario PPGR2'!$H$9:$V$269,15,FALSE),"")</f>
        <v/>
      </c>
      <c r="J908" s="509"/>
      <c r="K908" s="507" t="str">
        <f>IF(Tabla1[[#This Row],[Insumos]]="","",_xlfn.XLOOKUP(Tabla1[[#This Row],[Insumos]],Tabla10[Insumo],Tabla10[InsumoAbrev],"",0))</f>
        <v/>
      </c>
      <c r="L908" s="508"/>
      <c r="M908" s="505" t="str">
        <f>IF(Tabla1[[#This Row],[Descripción]]="","",_xlfn.XLOOKUP(Tabla1[[#This Row],[Descripción]],Tabla10[Descripción],Tabla10[Unidad de Medida],"",0))</f>
        <v/>
      </c>
      <c r="N908" s="295"/>
      <c r="O908" s="506" t="str">
        <f>IF(Tabla1[[#This Row],[Descripción]]="","",_xlfn.XLOOKUP(Tabla1[[#This Row],[Descripción]],Tabla10[Descripción],Tabla10[Precio Unitario],0))</f>
        <v/>
      </c>
      <c r="P908" s="506" t="str">
        <f>IF(Tabla1[[#This Row],[Cantidad de Insumos]]="","",Tabla1[[#This Row],[Precio Unitario]]*Tabla1[[#This Row],[Cantidad de Insumos]])</f>
        <v/>
      </c>
      <c r="Q908" s="506" t="str">
        <f>IF(Tabla1[[#This Row],[Descripción]]="","",_xlfn.XLOOKUP(Tabla1[[#This Row],[Descripción]],Tabla10[Descripción],Tabla10[CODIGO PRESUPUESTARIO],0))</f>
        <v/>
      </c>
      <c r="R908" s="507"/>
    </row>
    <row r="909" spans="2:18" x14ac:dyDescent="0.3">
      <c r="B909" s="190" t="str">
        <f>IF('Formulario PPGR3'!$G909="","",CONCATENATE('Formulario PPGR3'!$C909,".",'Formulario PPGR3'!$D909,".",'Formulario PPGR3'!$E909,".",'Formulario PPGR3'!$F909))</f>
        <v/>
      </c>
      <c r="C909" s="190" t="str">
        <f>IF('Formulario PPGR3'!$G909="","",'Formulario PPGR1'!#REF!)</f>
        <v/>
      </c>
      <c r="D909" s="190" t="str">
        <f>IF('Formulario PPGR3'!$G909="","",'Formulario PPGR1'!#REF!)</f>
        <v/>
      </c>
      <c r="E909" s="190" t="str">
        <f>IF('Formulario PPGR3'!$G909="","",'Formulario PPGR1'!#REF!)</f>
        <v/>
      </c>
      <c r="F909" s="190" t="str">
        <f>IF('Formulario PPGR3'!$G909="","",'Formulario PPGR1'!#REF!)</f>
        <v/>
      </c>
      <c r="G909" s="241"/>
      <c r="H909" s="503" t="str">
        <f>IF(Tabla1[[#This Row],[Código_Actividad]]="","",_xlfn.XLOOKUP(Tabla1[[#This Row],[Código_Actividad]],Tabla2[Código],Tabla2[Actividades Programables Presupuestables],"",0))</f>
        <v/>
      </c>
      <c r="I909" s="504" t="str">
        <f>IFERROR(VLOOKUP('Formulario PPGR3'!$G909,'Formulario PPGR2'!$H$9:$V$269,15,FALSE),"")</f>
        <v/>
      </c>
      <c r="J909" s="509"/>
      <c r="K909" s="507" t="str">
        <f>IF(Tabla1[[#This Row],[Insumos]]="","",_xlfn.XLOOKUP(Tabla1[[#This Row],[Insumos]],Tabla10[Insumo],Tabla10[InsumoAbrev],"",0))</f>
        <v/>
      </c>
      <c r="L909" s="508"/>
      <c r="M909" s="505" t="str">
        <f>IF(Tabla1[[#This Row],[Descripción]]="","",_xlfn.XLOOKUP(Tabla1[[#This Row],[Descripción]],Tabla10[Descripción],Tabla10[Unidad de Medida],"",0))</f>
        <v/>
      </c>
      <c r="N909" s="295"/>
      <c r="O909" s="506" t="str">
        <f>IF(Tabla1[[#This Row],[Descripción]]="","",_xlfn.XLOOKUP(Tabla1[[#This Row],[Descripción]],Tabla10[Descripción],Tabla10[Precio Unitario],0))</f>
        <v/>
      </c>
      <c r="P909" s="506" t="str">
        <f>IF(Tabla1[[#This Row],[Cantidad de Insumos]]="","",Tabla1[[#This Row],[Precio Unitario]]*Tabla1[[#This Row],[Cantidad de Insumos]])</f>
        <v/>
      </c>
      <c r="Q909" s="506" t="str">
        <f>IF(Tabla1[[#This Row],[Descripción]]="","",_xlfn.XLOOKUP(Tabla1[[#This Row],[Descripción]],Tabla10[Descripción],Tabla10[CODIGO PRESUPUESTARIO],0))</f>
        <v/>
      </c>
      <c r="R909" s="507"/>
    </row>
    <row r="910" spans="2:18" x14ac:dyDescent="0.3">
      <c r="B910" s="190" t="str">
        <f>IF('Formulario PPGR3'!$G910="","",CONCATENATE('Formulario PPGR3'!$C910,".",'Formulario PPGR3'!$D910,".",'Formulario PPGR3'!$E910,".",'Formulario PPGR3'!$F910))</f>
        <v/>
      </c>
      <c r="C910" s="190" t="str">
        <f>IF('Formulario PPGR3'!$G910="","",'Formulario PPGR1'!#REF!)</f>
        <v/>
      </c>
      <c r="D910" s="190" t="str">
        <f>IF('Formulario PPGR3'!$G910="","",'Formulario PPGR1'!#REF!)</f>
        <v/>
      </c>
      <c r="E910" s="190" t="str">
        <f>IF('Formulario PPGR3'!$G910="","",'Formulario PPGR1'!#REF!)</f>
        <v/>
      </c>
      <c r="F910" s="190" t="str">
        <f>IF('Formulario PPGR3'!$G910="","",'Formulario PPGR1'!#REF!)</f>
        <v/>
      </c>
      <c r="G910" s="241"/>
      <c r="H910" s="503" t="str">
        <f>IF(Tabla1[[#This Row],[Código_Actividad]]="","",_xlfn.XLOOKUP(Tabla1[[#This Row],[Código_Actividad]],Tabla2[Código],Tabla2[Actividades Programables Presupuestables],"",0))</f>
        <v/>
      </c>
      <c r="I910" s="504" t="str">
        <f>IFERROR(VLOOKUP('Formulario PPGR3'!$G910,'Formulario PPGR2'!$H$9:$V$269,15,FALSE),"")</f>
        <v/>
      </c>
      <c r="J910" s="509"/>
      <c r="K910" s="507" t="str">
        <f>IF(Tabla1[[#This Row],[Insumos]]="","",_xlfn.XLOOKUP(Tabla1[[#This Row],[Insumos]],Tabla10[Insumo],Tabla10[InsumoAbrev],"",0))</f>
        <v/>
      </c>
      <c r="L910" s="508"/>
      <c r="M910" s="505" t="str">
        <f>IF(Tabla1[[#This Row],[Descripción]]="","",_xlfn.XLOOKUP(Tabla1[[#This Row],[Descripción]],Tabla10[Descripción],Tabla10[Unidad de Medida],"",0))</f>
        <v/>
      </c>
      <c r="N910" s="295"/>
      <c r="O910" s="506" t="str">
        <f>IF(Tabla1[[#This Row],[Descripción]]="","",_xlfn.XLOOKUP(Tabla1[[#This Row],[Descripción]],Tabla10[Descripción],Tabla10[Precio Unitario],0))</f>
        <v/>
      </c>
      <c r="P910" s="506" t="str">
        <f>IF(Tabla1[[#This Row],[Cantidad de Insumos]]="","",Tabla1[[#This Row],[Precio Unitario]]*Tabla1[[#This Row],[Cantidad de Insumos]])</f>
        <v/>
      </c>
      <c r="Q910" s="506" t="str">
        <f>IF(Tabla1[[#This Row],[Descripción]]="","",_xlfn.XLOOKUP(Tabla1[[#This Row],[Descripción]],Tabla10[Descripción],Tabla10[CODIGO PRESUPUESTARIO],0))</f>
        <v/>
      </c>
      <c r="R910" s="507"/>
    </row>
    <row r="911" spans="2:18" x14ac:dyDescent="0.3">
      <c r="B911" s="190" t="str">
        <f>IF('Formulario PPGR3'!$G911="","",CONCATENATE('Formulario PPGR3'!$C911,".",'Formulario PPGR3'!$D911,".",'Formulario PPGR3'!$E911,".",'Formulario PPGR3'!$F911))</f>
        <v/>
      </c>
      <c r="C911" s="190" t="str">
        <f>IF('Formulario PPGR3'!$G911="","",'Formulario PPGR1'!#REF!)</f>
        <v/>
      </c>
      <c r="D911" s="190" t="str">
        <f>IF('Formulario PPGR3'!$G911="","",'Formulario PPGR1'!#REF!)</f>
        <v/>
      </c>
      <c r="E911" s="190" t="str">
        <f>IF('Formulario PPGR3'!$G911="","",'Formulario PPGR1'!#REF!)</f>
        <v/>
      </c>
      <c r="F911" s="190" t="str">
        <f>IF('Formulario PPGR3'!$G911="","",'Formulario PPGR1'!#REF!)</f>
        <v/>
      </c>
      <c r="G911" s="241"/>
      <c r="H911" s="503" t="str">
        <f>IF(Tabla1[[#This Row],[Código_Actividad]]="","",_xlfn.XLOOKUP(Tabla1[[#This Row],[Código_Actividad]],Tabla2[Código],Tabla2[Actividades Programables Presupuestables],"",0))</f>
        <v/>
      </c>
      <c r="I911" s="504" t="str">
        <f>IFERROR(VLOOKUP('Formulario PPGR3'!$G911,'Formulario PPGR2'!$H$9:$V$269,15,FALSE),"")</f>
        <v/>
      </c>
      <c r="J911" s="509"/>
      <c r="K911" s="507" t="str">
        <f>IF(Tabla1[[#This Row],[Insumos]]="","",_xlfn.XLOOKUP(Tabla1[[#This Row],[Insumos]],Tabla10[Insumo],Tabla10[InsumoAbrev],"",0))</f>
        <v/>
      </c>
      <c r="L911" s="508"/>
      <c r="M911" s="505" t="str">
        <f>IF(Tabla1[[#This Row],[Descripción]]="","",_xlfn.XLOOKUP(Tabla1[[#This Row],[Descripción]],Tabla10[Descripción],Tabla10[Unidad de Medida],"",0))</f>
        <v/>
      </c>
      <c r="N911" s="295"/>
      <c r="O911" s="506" t="str">
        <f>IF(Tabla1[[#This Row],[Descripción]]="","",_xlfn.XLOOKUP(Tabla1[[#This Row],[Descripción]],Tabla10[Descripción],Tabla10[Precio Unitario],0))</f>
        <v/>
      </c>
      <c r="P911" s="506" t="str">
        <f>IF(Tabla1[[#This Row],[Cantidad de Insumos]]="","",Tabla1[[#This Row],[Precio Unitario]]*Tabla1[[#This Row],[Cantidad de Insumos]])</f>
        <v/>
      </c>
      <c r="Q911" s="506" t="str">
        <f>IF(Tabla1[[#This Row],[Descripción]]="","",_xlfn.XLOOKUP(Tabla1[[#This Row],[Descripción]],Tabla10[Descripción],Tabla10[CODIGO PRESUPUESTARIO],0))</f>
        <v/>
      </c>
      <c r="R911" s="507"/>
    </row>
    <row r="912" spans="2:18" x14ac:dyDescent="0.3">
      <c r="B912" s="190" t="str">
        <f>IF('Formulario PPGR3'!$G912="","",CONCATENATE('Formulario PPGR3'!$C912,".",'Formulario PPGR3'!$D912,".",'Formulario PPGR3'!$E912,".",'Formulario PPGR3'!$F912))</f>
        <v/>
      </c>
      <c r="C912" s="190" t="str">
        <f>IF('Formulario PPGR3'!$G912="","",'Formulario PPGR1'!#REF!)</f>
        <v/>
      </c>
      <c r="D912" s="190" t="str">
        <f>IF('Formulario PPGR3'!$G912="","",'Formulario PPGR1'!#REF!)</f>
        <v/>
      </c>
      <c r="E912" s="190" t="str">
        <f>IF('Formulario PPGR3'!$G912="","",'Formulario PPGR1'!#REF!)</f>
        <v/>
      </c>
      <c r="F912" s="190" t="str">
        <f>IF('Formulario PPGR3'!$G912="","",'Formulario PPGR1'!#REF!)</f>
        <v/>
      </c>
      <c r="G912" s="241"/>
      <c r="H912" s="503" t="str">
        <f>IF(Tabla1[[#This Row],[Código_Actividad]]="","",_xlfn.XLOOKUP(Tabla1[[#This Row],[Código_Actividad]],Tabla2[Código],Tabla2[Actividades Programables Presupuestables],"",0))</f>
        <v/>
      </c>
      <c r="I912" s="504" t="str">
        <f>IFERROR(VLOOKUP('Formulario PPGR3'!$G912,'Formulario PPGR2'!$H$9:$V$269,15,FALSE),"")</f>
        <v/>
      </c>
      <c r="J912" s="509"/>
      <c r="K912" s="507" t="str">
        <f>IF(Tabla1[[#This Row],[Insumos]]="","",_xlfn.XLOOKUP(Tabla1[[#This Row],[Insumos]],Tabla10[Insumo],Tabla10[InsumoAbrev],"",0))</f>
        <v/>
      </c>
      <c r="L912" s="508"/>
      <c r="M912" s="505" t="str">
        <f>IF(Tabla1[[#This Row],[Descripción]]="","",_xlfn.XLOOKUP(Tabla1[[#This Row],[Descripción]],Tabla10[Descripción],Tabla10[Unidad de Medida],"",0))</f>
        <v/>
      </c>
      <c r="N912" s="295"/>
      <c r="O912" s="506" t="str">
        <f>IF(Tabla1[[#This Row],[Descripción]]="","",_xlfn.XLOOKUP(Tabla1[[#This Row],[Descripción]],Tabla10[Descripción],Tabla10[Precio Unitario],0))</f>
        <v/>
      </c>
      <c r="P912" s="506" t="str">
        <f>IF(Tabla1[[#This Row],[Cantidad de Insumos]]="","",Tabla1[[#This Row],[Precio Unitario]]*Tabla1[[#This Row],[Cantidad de Insumos]])</f>
        <v/>
      </c>
      <c r="Q912" s="506" t="str">
        <f>IF(Tabla1[[#This Row],[Descripción]]="","",_xlfn.XLOOKUP(Tabla1[[#This Row],[Descripción]],Tabla10[Descripción],Tabla10[CODIGO PRESUPUESTARIO],0))</f>
        <v/>
      </c>
      <c r="R912" s="507"/>
    </row>
    <row r="913" spans="2:18" x14ac:dyDescent="0.3">
      <c r="B913" s="190" t="str">
        <f>IF('Formulario PPGR3'!$G913="","",CONCATENATE('Formulario PPGR3'!$C913,".",'Formulario PPGR3'!$D913,".",'Formulario PPGR3'!$E913,".",'Formulario PPGR3'!$F913))</f>
        <v/>
      </c>
      <c r="C913" s="190" t="str">
        <f>IF('Formulario PPGR3'!$G913="","",'Formulario PPGR1'!#REF!)</f>
        <v/>
      </c>
      <c r="D913" s="190" t="str">
        <f>IF('Formulario PPGR3'!$G913="","",'Formulario PPGR1'!#REF!)</f>
        <v/>
      </c>
      <c r="E913" s="190" t="str">
        <f>IF('Formulario PPGR3'!$G913="","",'Formulario PPGR1'!#REF!)</f>
        <v/>
      </c>
      <c r="F913" s="190" t="str">
        <f>IF('Formulario PPGR3'!$G913="","",'Formulario PPGR1'!#REF!)</f>
        <v/>
      </c>
      <c r="G913" s="241"/>
      <c r="H913" s="503" t="str">
        <f>IF(Tabla1[[#This Row],[Código_Actividad]]="","",_xlfn.XLOOKUP(Tabla1[[#This Row],[Código_Actividad]],Tabla2[Código],Tabla2[Actividades Programables Presupuestables],"",0))</f>
        <v/>
      </c>
      <c r="I913" s="504" t="str">
        <f>IFERROR(VLOOKUP('Formulario PPGR3'!$G913,'Formulario PPGR2'!$H$9:$V$269,15,FALSE),"")</f>
        <v/>
      </c>
      <c r="J913" s="509"/>
      <c r="K913" s="507" t="str">
        <f>IF(Tabla1[[#This Row],[Insumos]]="","",_xlfn.XLOOKUP(Tabla1[[#This Row],[Insumos]],Tabla10[Insumo],Tabla10[InsumoAbrev],"",0))</f>
        <v/>
      </c>
      <c r="L913" s="508"/>
      <c r="M913" s="505" t="str">
        <f>IF(Tabla1[[#This Row],[Descripción]]="","",_xlfn.XLOOKUP(Tabla1[[#This Row],[Descripción]],Tabla10[Descripción],Tabla10[Unidad de Medida],"",0))</f>
        <v/>
      </c>
      <c r="N913" s="295"/>
      <c r="O913" s="506" t="str">
        <f>IF(Tabla1[[#This Row],[Descripción]]="","",_xlfn.XLOOKUP(Tabla1[[#This Row],[Descripción]],Tabla10[Descripción],Tabla10[Precio Unitario],0))</f>
        <v/>
      </c>
      <c r="P913" s="506" t="str">
        <f>IF(Tabla1[[#This Row],[Cantidad de Insumos]]="","",Tabla1[[#This Row],[Precio Unitario]]*Tabla1[[#This Row],[Cantidad de Insumos]])</f>
        <v/>
      </c>
      <c r="Q913" s="506" t="str">
        <f>IF(Tabla1[[#This Row],[Descripción]]="","",_xlfn.XLOOKUP(Tabla1[[#This Row],[Descripción]],Tabla10[Descripción],Tabla10[CODIGO PRESUPUESTARIO],0))</f>
        <v/>
      </c>
      <c r="R913" s="507"/>
    </row>
    <row r="914" spans="2:18" x14ac:dyDescent="0.3">
      <c r="B914" s="190" t="str">
        <f>IF('Formulario PPGR3'!$G914="","",CONCATENATE('Formulario PPGR3'!$C914,".",'Formulario PPGR3'!$D914,".",'Formulario PPGR3'!$E914,".",'Formulario PPGR3'!$F914))</f>
        <v/>
      </c>
      <c r="C914" s="190" t="str">
        <f>IF('Formulario PPGR3'!$G914="","",'Formulario PPGR1'!#REF!)</f>
        <v/>
      </c>
      <c r="D914" s="190" t="str">
        <f>IF('Formulario PPGR3'!$G914="","",'Formulario PPGR1'!#REF!)</f>
        <v/>
      </c>
      <c r="E914" s="190" t="str">
        <f>IF('Formulario PPGR3'!$G914="","",'Formulario PPGR1'!#REF!)</f>
        <v/>
      </c>
      <c r="F914" s="190" t="str">
        <f>IF('Formulario PPGR3'!$G914="","",'Formulario PPGR1'!#REF!)</f>
        <v/>
      </c>
      <c r="G914" s="241"/>
      <c r="H914" s="503" t="str">
        <f>IF(Tabla1[[#This Row],[Código_Actividad]]="","",_xlfn.XLOOKUP(Tabla1[[#This Row],[Código_Actividad]],Tabla2[Código],Tabla2[Actividades Programables Presupuestables],"",0))</f>
        <v/>
      </c>
      <c r="I914" s="504" t="str">
        <f>IFERROR(VLOOKUP('Formulario PPGR3'!$G914,'Formulario PPGR2'!$H$9:$V$269,15,FALSE),"")</f>
        <v/>
      </c>
      <c r="J914" s="509"/>
      <c r="K914" s="507" t="str">
        <f>IF(Tabla1[[#This Row],[Insumos]]="","",_xlfn.XLOOKUP(Tabla1[[#This Row],[Insumos]],Tabla10[Insumo],Tabla10[InsumoAbrev],"",0))</f>
        <v/>
      </c>
      <c r="L914" s="508"/>
      <c r="M914" s="505" t="str">
        <f>IF(Tabla1[[#This Row],[Descripción]]="","",_xlfn.XLOOKUP(Tabla1[[#This Row],[Descripción]],Tabla10[Descripción],Tabla10[Unidad de Medida],"",0))</f>
        <v/>
      </c>
      <c r="N914" s="295"/>
      <c r="O914" s="506" t="str">
        <f>IF(Tabla1[[#This Row],[Descripción]]="","",_xlfn.XLOOKUP(Tabla1[[#This Row],[Descripción]],Tabla10[Descripción],Tabla10[Precio Unitario],0))</f>
        <v/>
      </c>
      <c r="P914" s="506" t="str">
        <f>IF(Tabla1[[#This Row],[Cantidad de Insumos]]="","",Tabla1[[#This Row],[Precio Unitario]]*Tabla1[[#This Row],[Cantidad de Insumos]])</f>
        <v/>
      </c>
      <c r="Q914" s="506" t="str">
        <f>IF(Tabla1[[#This Row],[Descripción]]="","",_xlfn.XLOOKUP(Tabla1[[#This Row],[Descripción]],Tabla10[Descripción],Tabla10[CODIGO PRESUPUESTARIO],0))</f>
        <v/>
      </c>
      <c r="R914" s="507"/>
    </row>
    <row r="915" spans="2:18" x14ac:dyDescent="0.3">
      <c r="B915" s="190" t="str">
        <f>IF('Formulario PPGR3'!$G915="","",CONCATENATE('Formulario PPGR3'!$C915,".",'Formulario PPGR3'!$D915,".",'Formulario PPGR3'!$E915,".",'Formulario PPGR3'!$F915))</f>
        <v/>
      </c>
      <c r="C915" s="190" t="str">
        <f>IF('Formulario PPGR3'!$G915="","",'Formulario PPGR1'!#REF!)</f>
        <v/>
      </c>
      <c r="D915" s="190" t="str">
        <f>IF('Formulario PPGR3'!$G915="","",'Formulario PPGR1'!#REF!)</f>
        <v/>
      </c>
      <c r="E915" s="190" t="str">
        <f>IF('Formulario PPGR3'!$G915="","",'Formulario PPGR1'!#REF!)</f>
        <v/>
      </c>
      <c r="F915" s="190" t="str">
        <f>IF('Formulario PPGR3'!$G915="","",'Formulario PPGR1'!#REF!)</f>
        <v/>
      </c>
      <c r="G915" s="241"/>
      <c r="H915" s="503" t="str">
        <f>IF(Tabla1[[#This Row],[Código_Actividad]]="","",_xlfn.XLOOKUP(Tabla1[[#This Row],[Código_Actividad]],Tabla2[Código],Tabla2[Actividades Programables Presupuestables],"",0))</f>
        <v/>
      </c>
      <c r="I915" s="504" t="str">
        <f>IFERROR(VLOOKUP('Formulario PPGR3'!$G915,'Formulario PPGR2'!$H$9:$V$269,15,FALSE),"")</f>
        <v/>
      </c>
      <c r="J915" s="509"/>
      <c r="K915" s="507" t="str">
        <f>IF(Tabla1[[#This Row],[Insumos]]="","",_xlfn.XLOOKUP(Tabla1[[#This Row],[Insumos]],Tabla10[Insumo],Tabla10[InsumoAbrev],"",0))</f>
        <v/>
      </c>
      <c r="L915" s="508"/>
      <c r="M915" s="505" t="str">
        <f>IF(Tabla1[[#This Row],[Descripción]]="","",_xlfn.XLOOKUP(Tabla1[[#This Row],[Descripción]],Tabla10[Descripción],Tabla10[Unidad de Medida],"",0))</f>
        <v/>
      </c>
      <c r="N915" s="295"/>
      <c r="O915" s="506" t="str">
        <f>IF(Tabla1[[#This Row],[Descripción]]="","",_xlfn.XLOOKUP(Tabla1[[#This Row],[Descripción]],Tabla10[Descripción],Tabla10[Precio Unitario],0))</f>
        <v/>
      </c>
      <c r="P915" s="506" t="str">
        <f>IF(Tabla1[[#This Row],[Cantidad de Insumos]]="","",Tabla1[[#This Row],[Precio Unitario]]*Tabla1[[#This Row],[Cantidad de Insumos]])</f>
        <v/>
      </c>
      <c r="Q915" s="506" t="str">
        <f>IF(Tabla1[[#This Row],[Descripción]]="","",_xlfn.XLOOKUP(Tabla1[[#This Row],[Descripción]],Tabla10[Descripción],Tabla10[CODIGO PRESUPUESTARIO],0))</f>
        <v/>
      </c>
      <c r="R915" s="507"/>
    </row>
    <row r="916" spans="2:18" x14ac:dyDescent="0.3">
      <c r="B916" s="190" t="str">
        <f>IF('Formulario PPGR3'!$G916="","",CONCATENATE('Formulario PPGR3'!$C916,".",'Formulario PPGR3'!$D916,".",'Formulario PPGR3'!$E916,".",'Formulario PPGR3'!$F916))</f>
        <v/>
      </c>
      <c r="C916" s="190" t="str">
        <f>IF('Formulario PPGR3'!$G916="","",'Formulario PPGR1'!#REF!)</f>
        <v/>
      </c>
      <c r="D916" s="190" t="str">
        <f>IF('Formulario PPGR3'!$G916="","",'Formulario PPGR1'!#REF!)</f>
        <v/>
      </c>
      <c r="E916" s="190" t="str">
        <f>IF('Formulario PPGR3'!$G916="","",'Formulario PPGR1'!#REF!)</f>
        <v/>
      </c>
      <c r="F916" s="190" t="str">
        <f>IF('Formulario PPGR3'!$G916="","",'Formulario PPGR1'!#REF!)</f>
        <v/>
      </c>
      <c r="G916" s="241"/>
      <c r="H916" s="503" t="str">
        <f>IF(Tabla1[[#This Row],[Código_Actividad]]="","",_xlfn.XLOOKUP(Tabla1[[#This Row],[Código_Actividad]],Tabla2[Código],Tabla2[Actividades Programables Presupuestables],"",0))</f>
        <v/>
      </c>
      <c r="I916" s="504" t="str">
        <f>IFERROR(VLOOKUP('Formulario PPGR3'!$G916,'Formulario PPGR2'!$H$9:$V$269,15,FALSE),"")</f>
        <v/>
      </c>
      <c r="J916" s="509"/>
      <c r="K916" s="507" t="str">
        <f>IF(Tabla1[[#This Row],[Insumos]]="","",_xlfn.XLOOKUP(Tabla1[[#This Row],[Insumos]],Tabla10[Insumo],Tabla10[InsumoAbrev],"",0))</f>
        <v/>
      </c>
      <c r="L916" s="508"/>
      <c r="M916" s="505" t="str">
        <f>IF(Tabla1[[#This Row],[Descripción]]="","",_xlfn.XLOOKUP(Tabla1[[#This Row],[Descripción]],Tabla10[Descripción],Tabla10[Unidad de Medida],"",0))</f>
        <v/>
      </c>
      <c r="N916" s="295"/>
      <c r="O916" s="506" t="str">
        <f>IF(Tabla1[[#This Row],[Descripción]]="","",_xlfn.XLOOKUP(Tabla1[[#This Row],[Descripción]],Tabla10[Descripción],Tabla10[Precio Unitario],0))</f>
        <v/>
      </c>
      <c r="P916" s="506" t="str">
        <f>IF(Tabla1[[#This Row],[Cantidad de Insumos]]="","",Tabla1[[#This Row],[Precio Unitario]]*Tabla1[[#This Row],[Cantidad de Insumos]])</f>
        <v/>
      </c>
      <c r="Q916" s="506" t="str">
        <f>IF(Tabla1[[#This Row],[Descripción]]="","",_xlfn.XLOOKUP(Tabla1[[#This Row],[Descripción]],Tabla10[Descripción],Tabla10[CODIGO PRESUPUESTARIO],0))</f>
        <v/>
      </c>
      <c r="R916" s="507"/>
    </row>
    <row r="917" spans="2:18" x14ac:dyDescent="0.3">
      <c r="B917" s="190" t="str">
        <f>IF('Formulario PPGR3'!$G917="","",CONCATENATE('Formulario PPGR3'!$C917,".",'Formulario PPGR3'!$D917,".",'Formulario PPGR3'!$E917,".",'Formulario PPGR3'!$F917))</f>
        <v/>
      </c>
      <c r="C917" s="190" t="str">
        <f>IF('Formulario PPGR3'!$G917="","",'Formulario PPGR1'!#REF!)</f>
        <v/>
      </c>
      <c r="D917" s="190" t="str">
        <f>IF('Formulario PPGR3'!$G917="","",'Formulario PPGR1'!#REF!)</f>
        <v/>
      </c>
      <c r="E917" s="190" t="str">
        <f>IF('Formulario PPGR3'!$G917="","",'Formulario PPGR1'!#REF!)</f>
        <v/>
      </c>
      <c r="F917" s="190" t="str">
        <f>IF('Formulario PPGR3'!$G917="","",'Formulario PPGR1'!#REF!)</f>
        <v/>
      </c>
      <c r="G917" s="241"/>
      <c r="H917" s="503" t="str">
        <f>IF(Tabla1[[#This Row],[Código_Actividad]]="","",_xlfn.XLOOKUP(Tabla1[[#This Row],[Código_Actividad]],Tabla2[Código],Tabla2[Actividades Programables Presupuestables],"",0))</f>
        <v/>
      </c>
      <c r="I917" s="504" t="str">
        <f>IFERROR(VLOOKUP('Formulario PPGR3'!$G917,'Formulario PPGR2'!$H$9:$V$269,15,FALSE),"")</f>
        <v/>
      </c>
      <c r="J917" s="509"/>
      <c r="K917" s="507" t="str">
        <f>IF(Tabla1[[#This Row],[Insumos]]="","",_xlfn.XLOOKUP(Tabla1[[#This Row],[Insumos]],Tabla10[Insumo],Tabla10[InsumoAbrev],"",0))</f>
        <v/>
      </c>
      <c r="L917" s="508"/>
      <c r="M917" s="505" t="str">
        <f>IF(Tabla1[[#This Row],[Descripción]]="","",_xlfn.XLOOKUP(Tabla1[[#This Row],[Descripción]],Tabla10[Descripción],Tabla10[Unidad de Medida],"",0))</f>
        <v/>
      </c>
      <c r="N917" s="295"/>
      <c r="O917" s="506" t="str">
        <f>IF(Tabla1[[#This Row],[Descripción]]="","",_xlfn.XLOOKUP(Tabla1[[#This Row],[Descripción]],Tabla10[Descripción],Tabla10[Precio Unitario],0))</f>
        <v/>
      </c>
      <c r="P917" s="506" t="str">
        <f>IF(Tabla1[[#This Row],[Cantidad de Insumos]]="","",Tabla1[[#This Row],[Precio Unitario]]*Tabla1[[#This Row],[Cantidad de Insumos]])</f>
        <v/>
      </c>
      <c r="Q917" s="506" t="str">
        <f>IF(Tabla1[[#This Row],[Descripción]]="","",_xlfn.XLOOKUP(Tabla1[[#This Row],[Descripción]],Tabla10[Descripción],Tabla10[CODIGO PRESUPUESTARIO],0))</f>
        <v/>
      </c>
      <c r="R917" s="507"/>
    </row>
    <row r="918" spans="2:18" x14ac:dyDescent="0.3">
      <c r="B918" s="190" t="str">
        <f>IF('Formulario PPGR3'!$G918="","",CONCATENATE('Formulario PPGR3'!$C918,".",'Formulario PPGR3'!$D918,".",'Formulario PPGR3'!$E918,".",'Formulario PPGR3'!$F918))</f>
        <v/>
      </c>
      <c r="C918" s="190" t="str">
        <f>IF('Formulario PPGR3'!$G918="","",'Formulario PPGR1'!#REF!)</f>
        <v/>
      </c>
      <c r="D918" s="190" t="str">
        <f>IF('Formulario PPGR3'!$G918="","",'Formulario PPGR1'!#REF!)</f>
        <v/>
      </c>
      <c r="E918" s="190" t="str">
        <f>IF('Formulario PPGR3'!$G918="","",'Formulario PPGR1'!#REF!)</f>
        <v/>
      </c>
      <c r="F918" s="190" t="str">
        <f>IF('Formulario PPGR3'!$G918="","",'Formulario PPGR1'!#REF!)</f>
        <v/>
      </c>
      <c r="G918" s="241"/>
      <c r="H918" s="503" t="str">
        <f>IF(Tabla1[[#This Row],[Código_Actividad]]="","",_xlfn.XLOOKUP(Tabla1[[#This Row],[Código_Actividad]],Tabla2[Código],Tabla2[Actividades Programables Presupuestables],"",0))</f>
        <v/>
      </c>
      <c r="I918" s="504" t="str">
        <f>IFERROR(VLOOKUP('Formulario PPGR3'!$G918,'Formulario PPGR2'!$H$9:$V$269,15,FALSE),"")</f>
        <v/>
      </c>
      <c r="J918" s="509"/>
      <c r="K918" s="507" t="str">
        <f>IF(Tabla1[[#This Row],[Insumos]]="","",_xlfn.XLOOKUP(Tabla1[[#This Row],[Insumos]],Tabla10[Insumo],Tabla10[InsumoAbrev],"",0))</f>
        <v/>
      </c>
      <c r="L918" s="508"/>
      <c r="M918" s="505" t="str">
        <f>IF(Tabla1[[#This Row],[Descripción]]="","",_xlfn.XLOOKUP(Tabla1[[#This Row],[Descripción]],Tabla10[Descripción],Tabla10[Unidad de Medida],"",0))</f>
        <v/>
      </c>
      <c r="N918" s="295"/>
      <c r="O918" s="506" t="str">
        <f>IF(Tabla1[[#This Row],[Descripción]]="","",_xlfn.XLOOKUP(Tabla1[[#This Row],[Descripción]],Tabla10[Descripción],Tabla10[Precio Unitario],0))</f>
        <v/>
      </c>
      <c r="P918" s="506" t="str">
        <f>IF(Tabla1[[#This Row],[Cantidad de Insumos]]="","",Tabla1[[#This Row],[Precio Unitario]]*Tabla1[[#This Row],[Cantidad de Insumos]])</f>
        <v/>
      </c>
      <c r="Q918" s="506" t="str">
        <f>IF(Tabla1[[#This Row],[Descripción]]="","",_xlfn.XLOOKUP(Tabla1[[#This Row],[Descripción]],Tabla10[Descripción],Tabla10[CODIGO PRESUPUESTARIO],0))</f>
        <v/>
      </c>
      <c r="R918" s="507"/>
    </row>
    <row r="919" spans="2:18" x14ac:dyDescent="0.3">
      <c r="B919" s="190" t="str">
        <f>IF('Formulario PPGR3'!$G919="","",CONCATENATE('Formulario PPGR3'!$C919,".",'Formulario PPGR3'!$D919,".",'Formulario PPGR3'!$E919,".",'Formulario PPGR3'!$F919))</f>
        <v/>
      </c>
      <c r="C919" s="190" t="str">
        <f>IF('Formulario PPGR3'!$G919="","",'Formulario PPGR1'!#REF!)</f>
        <v/>
      </c>
      <c r="D919" s="190" t="str">
        <f>IF('Formulario PPGR3'!$G919="","",'Formulario PPGR1'!#REF!)</f>
        <v/>
      </c>
      <c r="E919" s="190" t="str">
        <f>IF('Formulario PPGR3'!$G919="","",'Formulario PPGR1'!#REF!)</f>
        <v/>
      </c>
      <c r="F919" s="190" t="str">
        <f>IF('Formulario PPGR3'!$G919="","",'Formulario PPGR1'!#REF!)</f>
        <v/>
      </c>
      <c r="G919" s="241"/>
      <c r="H919" s="503" t="str">
        <f>IF(Tabla1[[#This Row],[Código_Actividad]]="","",_xlfn.XLOOKUP(Tabla1[[#This Row],[Código_Actividad]],Tabla2[Código],Tabla2[Actividades Programables Presupuestables],"",0))</f>
        <v/>
      </c>
      <c r="I919" s="504" t="str">
        <f>IFERROR(VLOOKUP('Formulario PPGR3'!$G919,'Formulario PPGR2'!$H$9:$V$269,15,FALSE),"")</f>
        <v/>
      </c>
      <c r="J919" s="509"/>
      <c r="K919" s="507" t="str">
        <f>IF(Tabla1[[#This Row],[Insumos]]="","",_xlfn.XLOOKUP(Tabla1[[#This Row],[Insumos]],Tabla10[Insumo],Tabla10[InsumoAbrev],"",0))</f>
        <v/>
      </c>
      <c r="L919" s="508"/>
      <c r="M919" s="505" t="str">
        <f>IF(Tabla1[[#This Row],[Descripción]]="","",_xlfn.XLOOKUP(Tabla1[[#This Row],[Descripción]],Tabla10[Descripción],Tabla10[Unidad de Medida],"",0))</f>
        <v/>
      </c>
      <c r="N919" s="295"/>
      <c r="O919" s="506" t="str">
        <f>IF(Tabla1[[#This Row],[Descripción]]="","",_xlfn.XLOOKUP(Tabla1[[#This Row],[Descripción]],Tabla10[Descripción],Tabla10[Precio Unitario],0))</f>
        <v/>
      </c>
      <c r="P919" s="506" t="str">
        <f>IF(Tabla1[[#This Row],[Cantidad de Insumos]]="","",Tabla1[[#This Row],[Precio Unitario]]*Tabla1[[#This Row],[Cantidad de Insumos]])</f>
        <v/>
      </c>
      <c r="Q919" s="506" t="str">
        <f>IF(Tabla1[[#This Row],[Descripción]]="","",_xlfn.XLOOKUP(Tabla1[[#This Row],[Descripción]],Tabla10[Descripción],Tabla10[CODIGO PRESUPUESTARIO],0))</f>
        <v/>
      </c>
      <c r="R919" s="507"/>
    </row>
    <row r="920" spans="2:18" x14ac:dyDescent="0.3">
      <c r="B920" s="190" t="str">
        <f>IF('Formulario PPGR3'!$G920="","",CONCATENATE('Formulario PPGR3'!$C920,".",'Formulario PPGR3'!$D920,".",'Formulario PPGR3'!$E920,".",'Formulario PPGR3'!$F920))</f>
        <v/>
      </c>
      <c r="C920" s="190" t="str">
        <f>IF('Formulario PPGR3'!$G920="","",'Formulario PPGR1'!#REF!)</f>
        <v/>
      </c>
      <c r="D920" s="190" t="str">
        <f>IF('Formulario PPGR3'!$G920="","",'Formulario PPGR1'!#REF!)</f>
        <v/>
      </c>
      <c r="E920" s="190" t="str">
        <f>IF('Formulario PPGR3'!$G920="","",'Formulario PPGR1'!#REF!)</f>
        <v/>
      </c>
      <c r="F920" s="190" t="str">
        <f>IF('Formulario PPGR3'!$G920="","",'Formulario PPGR1'!#REF!)</f>
        <v/>
      </c>
      <c r="G920" s="241"/>
      <c r="H920" s="503" t="str">
        <f>IF(Tabla1[[#This Row],[Código_Actividad]]="","",_xlfn.XLOOKUP(Tabla1[[#This Row],[Código_Actividad]],Tabla2[Código],Tabla2[Actividades Programables Presupuestables],"",0))</f>
        <v/>
      </c>
      <c r="I920" s="504" t="str">
        <f>IFERROR(VLOOKUP('Formulario PPGR3'!$G920,'Formulario PPGR2'!$H$9:$V$269,15,FALSE),"")</f>
        <v/>
      </c>
      <c r="J920" s="509"/>
      <c r="K920" s="507" t="str">
        <f>IF(Tabla1[[#This Row],[Insumos]]="","",_xlfn.XLOOKUP(Tabla1[[#This Row],[Insumos]],Tabla10[Insumo],Tabla10[InsumoAbrev],"",0))</f>
        <v/>
      </c>
      <c r="L920" s="508"/>
      <c r="M920" s="505" t="str">
        <f>IF(Tabla1[[#This Row],[Descripción]]="","",_xlfn.XLOOKUP(Tabla1[[#This Row],[Descripción]],Tabla10[Descripción],Tabla10[Unidad de Medida],"",0))</f>
        <v/>
      </c>
      <c r="N920" s="295"/>
      <c r="O920" s="506" t="str">
        <f>IF(Tabla1[[#This Row],[Descripción]]="","",_xlfn.XLOOKUP(Tabla1[[#This Row],[Descripción]],Tabla10[Descripción],Tabla10[Precio Unitario],0))</f>
        <v/>
      </c>
      <c r="P920" s="506" t="str">
        <f>IF(Tabla1[[#This Row],[Cantidad de Insumos]]="","",Tabla1[[#This Row],[Precio Unitario]]*Tabla1[[#This Row],[Cantidad de Insumos]])</f>
        <v/>
      </c>
      <c r="Q920" s="506" t="str">
        <f>IF(Tabla1[[#This Row],[Descripción]]="","",_xlfn.XLOOKUP(Tabla1[[#This Row],[Descripción]],Tabla10[Descripción],Tabla10[CODIGO PRESUPUESTARIO],0))</f>
        <v/>
      </c>
      <c r="R920" s="507"/>
    </row>
    <row r="921" spans="2:18" x14ac:dyDescent="0.3">
      <c r="B921" s="190" t="str">
        <f>IF('Formulario PPGR3'!$G921="","",CONCATENATE('Formulario PPGR3'!$C921,".",'Formulario PPGR3'!$D921,".",'Formulario PPGR3'!$E921,".",'Formulario PPGR3'!$F921))</f>
        <v/>
      </c>
      <c r="C921" s="190" t="str">
        <f>IF('Formulario PPGR3'!$G921="","",'Formulario PPGR1'!#REF!)</f>
        <v/>
      </c>
      <c r="D921" s="190" t="str">
        <f>IF('Formulario PPGR3'!$G921="","",'Formulario PPGR1'!#REF!)</f>
        <v/>
      </c>
      <c r="E921" s="190" t="str">
        <f>IF('Formulario PPGR3'!$G921="","",'Formulario PPGR1'!#REF!)</f>
        <v/>
      </c>
      <c r="F921" s="190" t="str">
        <f>IF('Formulario PPGR3'!$G921="","",'Formulario PPGR1'!#REF!)</f>
        <v/>
      </c>
      <c r="G921" s="241"/>
      <c r="H921" s="503" t="str">
        <f>IF(Tabla1[[#This Row],[Código_Actividad]]="","",_xlfn.XLOOKUP(Tabla1[[#This Row],[Código_Actividad]],Tabla2[Código],Tabla2[Actividades Programables Presupuestables],"",0))</f>
        <v/>
      </c>
      <c r="I921" s="504" t="str">
        <f>IFERROR(VLOOKUP('Formulario PPGR3'!$G921,'Formulario PPGR2'!$H$9:$V$269,15,FALSE),"")</f>
        <v/>
      </c>
      <c r="J921" s="509"/>
      <c r="K921" s="507" t="str">
        <f>IF(Tabla1[[#This Row],[Insumos]]="","",_xlfn.XLOOKUP(Tabla1[[#This Row],[Insumos]],Tabla10[Insumo],Tabla10[InsumoAbrev],"",0))</f>
        <v/>
      </c>
      <c r="L921" s="508"/>
      <c r="M921" s="505" t="str">
        <f>IF(Tabla1[[#This Row],[Descripción]]="","",_xlfn.XLOOKUP(Tabla1[[#This Row],[Descripción]],Tabla10[Descripción],Tabla10[Unidad de Medida],"",0))</f>
        <v/>
      </c>
      <c r="N921" s="295"/>
      <c r="O921" s="506" t="str">
        <f>IF(Tabla1[[#This Row],[Descripción]]="","",_xlfn.XLOOKUP(Tabla1[[#This Row],[Descripción]],Tabla10[Descripción],Tabla10[Precio Unitario],0))</f>
        <v/>
      </c>
      <c r="P921" s="506" t="str">
        <f>IF(Tabla1[[#This Row],[Cantidad de Insumos]]="","",Tabla1[[#This Row],[Precio Unitario]]*Tabla1[[#This Row],[Cantidad de Insumos]])</f>
        <v/>
      </c>
      <c r="Q921" s="506" t="str">
        <f>IF(Tabla1[[#This Row],[Descripción]]="","",_xlfn.XLOOKUP(Tabla1[[#This Row],[Descripción]],Tabla10[Descripción],Tabla10[CODIGO PRESUPUESTARIO],0))</f>
        <v/>
      </c>
      <c r="R921" s="507"/>
    </row>
    <row r="922" spans="2:18" x14ac:dyDescent="0.3">
      <c r="B922" s="190" t="str">
        <f>IF('Formulario PPGR3'!$G922="","",CONCATENATE('Formulario PPGR3'!$C922,".",'Formulario PPGR3'!$D922,".",'Formulario PPGR3'!$E922,".",'Formulario PPGR3'!$F922))</f>
        <v/>
      </c>
      <c r="C922" s="190" t="str">
        <f>IF('Formulario PPGR3'!$G922="","",'Formulario PPGR1'!#REF!)</f>
        <v/>
      </c>
      <c r="D922" s="190" t="str">
        <f>IF('Formulario PPGR3'!$G922="","",'Formulario PPGR1'!#REF!)</f>
        <v/>
      </c>
      <c r="E922" s="190" t="str">
        <f>IF('Formulario PPGR3'!$G922="","",'Formulario PPGR1'!#REF!)</f>
        <v/>
      </c>
      <c r="F922" s="190" t="str">
        <f>IF('Formulario PPGR3'!$G922="","",'Formulario PPGR1'!#REF!)</f>
        <v/>
      </c>
      <c r="G922" s="241"/>
      <c r="H922" s="503" t="str">
        <f>IF(Tabla1[[#This Row],[Código_Actividad]]="","",_xlfn.XLOOKUP(Tabla1[[#This Row],[Código_Actividad]],Tabla2[Código],Tabla2[Actividades Programables Presupuestables],"",0))</f>
        <v/>
      </c>
      <c r="I922" s="504" t="str">
        <f>IFERROR(VLOOKUP('Formulario PPGR3'!$G922,'Formulario PPGR2'!$H$9:$V$269,15,FALSE),"")</f>
        <v/>
      </c>
      <c r="J922" s="509"/>
      <c r="K922" s="507" t="str">
        <f>IF(Tabla1[[#This Row],[Insumos]]="","",_xlfn.XLOOKUP(Tabla1[[#This Row],[Insumos]],Tabla10[Insumo],Tabla10[InsumoAbrev],"",0))</f>
        <v/>
      </c>
      <c r="L922" s="508"/>
      <c r="M922" s="505" t="str">
        <f>IF(Tabla1[[#This Row],[Descripción]]="","",_xlfn.XLOOKUP(Tabla1[[#This Row],[Descripción]],Tabla10[Descripción],Tabla10[Unidad de Medida],"",0))</f>
        <v/>
      </c>
      <c r="N922" s="295"/>
      <c r="O922" s="506" t="str">
        <f>IF(Tabla1[[#This Row],[Descripción]]="","",_xlfn.XLOOKUP(Tabla1[[#This Row],[Descripción]],Tabla10[Descripción],Tabla10[Precio Unitario],0))</f>
        <v/>
      </c>
      <c r="P922" s="506" t="str">
        <f>IF(Tabla1[[#This Row],[Cantidad de Insumos]]="","",Tabla1[[#This Row],[Precio Unitario]]*Tabla1[[#This Row],[Cantidad de Insumos]])</f>
        <v/>
      </c>
      <c r="Q922" s="506" t="str">
        <f>IF(Tabla1[[#This Row],[Descripción]]="","",_xlfn.XLOOKUP(Tabla1[[#This Row],[Descripción]],Tabla10[Descripción],Tabla10[CODIGO PRESUPUESTARIO],0))</f>
        <v/>
      </c>
      <c r="R922" s="507"/>
    </row>
    <row r="923" spans="2:18" x14ac:dyDescent="0.3">
      <c r="B923" s="190" t="str">
        <f>IF('Formulario PPGR3'!$G923="","",CONCATENATE('Formulario PPGR3'!$C923,".",'Formulario PPGR3'!$D923,".",'Formulario PPGR3'!$E923,".",'Formulario PPGR3'!$F923))</f>
        <v/>
      </c>
      <c r="C923" s="190" t="str">
        <f>IF('Formulario PPGR3'!$G923="","",'Formulario PPGR1'!#REF!)</f>
        <v/>
      </c>
      <c r="D923" s="190" t="str">
        <f>IF('Formulario PPGR3'!$G923="","",'Formulario PPGR1'!#REF!)</f>
        <v/>
      </c>
      <c r="E923" s="190" t="str">
        <f>IF('Formulario PPGR3'!$G923="","",'Formulario PPGR1'!#REF!)</f>
        <v/>
      </c>
      <c r="F923" s="190" t="str">
        <f>IF('Formulario PPGR3'!$G923="","",'Formulario PPGR1'!#REF!)</f>
        <v/>
      </c>
      <c r="G923" s="241"/>
      <c r="H923" s="503" t="str">
        <f>IF(Tabla1[[#This Row],[Código_Actividad]]="","",_xlfn.XLOOKUP(Tabla1[[#This Row],[Código_Actividad]],Tabla2[Código],Tabla2[Actividades Programables Presupuestables],"",0))</f>
        <v/>
      </c>
      <c r="I923" s="504" t="str">
        <f>IFERROR(VLOOKUP('Formulario PPGR3'!$G923,'Formulario PPGR2'!$H$9:$V$269,15,FALSE),"")</f>
        <v/>
      </c>
      <c r="J923" s="509"/>
      <c r="K923" s="507" t="str">
        <f>IF(Tabla1[[#This Row],[Insumos]]="","",_xlfn.XLOOKUP(Tabla1[[#This Row],[Insumos]],Tabla10[Insumo],Tabla10[InsumoAbrev],"",0))</f>
        <v/>
      </c>
      <c r="L923" s="508"/>
      <c r="M923" s="505" t="str">
        <f>IF(Tabla1[[#This Row],[Descripción]]="","",_xlfn.XLOOKUP(Tabla1[[#This Row],[Descripción]],Tabla10[Descripción],Tabla10[Unidad de Medida],"",0))</f>
        <v/>
      </c>
      <c r="N923" s="295"/>
      <c r="O923" s="506" t="str">
        <f>IF(Tabla1[[#This Row],[Descripción]]="","",_xlfn.XLOOKUP(Tabla1[[#This Row],[Descripción]],Tabla10[Descripción],Tabla10[Precio Unitario],0))</f>
        <v/>
      </c>
      <c r="P923" s="506" t="str">
        <f>IF(Tabla1[[#This Row],[Cantidad de Insumos]]="","",Tabla1[[#This Row],[Precio Unitario]]*Tabla1[[#This Row],[Cantidad de Insumos]])</f>
        <v/>
      </c>
      <c r="Q923" s="506" t="str">
        <f>IF(Tabla1[[#This Row],[Descripción]]="","",_xlfn.XLOOKUP(Tabla1[[#This Row],[Descripción]],Tabla10[Descripción],Tabla10[CODIGO PRESUPUESTARIO],0))</f>
        <v/>
      </c>
      <c r="R923" s="507"/>
    </row>
    <row r="924" spans="2:18" x14ac:dyDescent="0.3">
      <c r="B924" s="190" t="str">
        <f>IF('Formulario PPGR3'!$G924="","",CONCATENATE('Formulario PPGR3'!$C924,".",'Formulario PPGR3'!$D924,".",'Formulario PPGR3'!$E924,".",'Formulario PPGR3'!$F924))</f>
        <v/>
      </c>
      <c r="C924" s="190" t="str">
        <f>IF('Formulario PPGR3'!$G924="","",'Formulario PPGR1'!#REF!)</f>
        <v/>
      </c>
      <c r="D924" s="190" t="str">
        <f>IF('Formulario PPGR3'!$G924="","",'Formulario PPGR1'!#REF!)</f>
        <v/>
      </c>
      <c r="E924" s="190" t="str">
        <f>IF('Formulario PPGR3'!$G924="","",'Formulario PPGR1'!#REF!)</f>
        <v/>
      </c>
      <c r="F924" s="190" t="str">
        <f>IF('Formulario PPGR3'!$G924="","",'Formulario PPGR1'!#REF!)</f>
        <v/>
      </c>
      <c r="G924" s="241"/>
      <c r="H924" s="503" t="str">
        <f>IF(Tabla1[[#This Row],[Código_Actividad]]="","",_xlfn.XLOOKUP(Tabla1[[#This Row],[Código_Actividad]],Tabla2[Código],Tabla2[Actividades Programables Presupuestables],"",0))</f>
        <v/>
      </c>
      <c r="I924" s="504" t="str">
        <f>IFERROR(VLOOKUP('Formulario PPGR3'!$G924,'Formulario PPGR2'!$H$9:$V$269,15,FALSE),"")</f>
        <v/>
      </c>
      <c r="J924" s="509"/>
      <c r="K924" s="507" t="str">
        <f>IF(Tabla1[[#This Row],[Insumos]]="","",_xlfn.XLOOKUP(Tabla1[[#This Row],[Insumos]],Tabla10[Insumo],Tabla10[InsumoAbrev],"",0))</f>
        <v/>
      </c>
      <c r="L924" s="508"/>
      <c r="M924" s="505" t="str">
        <f>IF(Tabla1[[#This Row],[Descripción]]="","",_xlfn.XLOOKUP(Tabla1[[#This Row],[Descripción]],Tabla10[Descripción],Tabla10[Unidad de Medida],"",0))</f>
        <v/>
      </c>
      <c r="N924" s="295"/>
      <c r="O924" s="506" t="str">
        <f>IF(Tabla1[[#This Row],[Descripción]]="","",_xlfn.XLOOKUP(Tabla1[[#This Row],[Descripción]],Tabla10[Descripción],Tabla10[Precio Unitario],0))</f>
        <v/>
      </c>
      <c r="P924" s="506" t="str">
        <f>IF(Tabla1[[#This Row],[Cantidad de Insumos]]="","",Tabla1[[#This Row],[Precio Unitario]]*Tabla1[[#This Row],[Cantidad de Insumos]])</f>
        <v/>
      </c>
      <c r="Q924" s="506" t="str">
        <f>IF(Tabla1[[#This Row],[Descripción]]="","",_xlfn.XLOOKUP(Tabla1[[#This Row],[Descripción]],Tabla10[Descripción],Tabla10[CODIGO PRESUPUESTARIO],0))</f>
        <v/>
      </c>
      <c r="R924" s="507"/>
    </row>
    <row r="925" spans="2:18" x14ac:dyDescent="0.3">
      <c r="B925" s="190" t="str">
        <f>IF('Formulario PPGR3'!$G925="","",CONCATENATE('Formulario PPGR3'!$C925,".",'Formulario PPGR3'!$D925,".",'Formulario PPGR3'!$E925,".",'Formulario PPGR3'!$F925))</f>
        <v/>
      </c>
      <c r="C925" s="190" t="str">
        <f>IF('Formulario PPGR3'!$G925="","",'Formulario PPGR1'!#REF!)</f>
        <v/>
      </c>
      <c r="D925" s="190" t="str">
        <f>IF('Formulario PPGR3'!$G925="","",'Formulario PPGR1'!#REF!)</f>
        <v/>
      </c>
      <c r="E925" s="190" t="str">
        <f>IF('Formulario PPGR3'!$G925="","",'Formulario PPGR1'!#REF!)</f>
        <v/>
      </c>
      <c r="F925" s="190" t="str">
        <f>IF('Formulario PPGR3'!$G925="","",'Formulario PPGR1'!#REF!)</f>
        <v/>
      </c>
      <c r="G925" s="241"/>
      <c r="H925" s="503" t="str">
        <f>IF(Tabla1[[#This Row],[Código_Actividad]]="","",_xlfn.XLOOKUP(Tabla1[[#This Row],[Código_Actividad]],Tabla2[Código],Tabla2[Actividades Programables Presupuestables],"",0))</f>
        <v/>
      </c>
      <c r="I925" s="504" t="str">
        <f>IFERROR(VLOOKUP('Formulario PPGR3'!$G925,'Formulario PPGR2'!$H$9:$V$269,15,FALSE),"")</f>
        <v/>
      </c>
      <c r="J925" s="509"/>
      <c r="K925" s="507" t="str">
        <f>IF(Tabla1[[#This Row],[Insumos]]="","",_xlfn.XLOOKUP(Tabla1[[#This Row],[Insumos]],Tabla10[Insumo],Tabla10[InsumoAbrev],"",0))</f>
        <v/>
      </c>
      <c r="L925" s="508"/>
      <c r="M925" s="505" t="str">
        <f>IF(Tabla1[[#This Row],[Descripción]]="","",_xlfn.XLOOKUP(Tabla1[[#This Row],[Descripción]],Tabla10[Descripción],Tabla10[Unidad de Medida],"",0))</f>
        <v/>
      </c>
      <c r="N925" s="295"/>
      <c r="O925" s="506" t="str">
        <f>IF(Tabla1[[#This Row],[Descripción]]="","",_xlfn.XLOOKUP(Tabla1[[#This Row],[Descripción]],Tabla10[Descripción],Tabla10[Precio Unitario],0))</f>
        <v/>
      </c>
      <c r="P925" s="506" t="str">
        <f>IF(Tabla1[[#This Row],[Cantidad de Insumos]]="","",Tabla1[[#This Row],[Precio Unitario]]*Tabla1[[#This Row],[Cantidad de Insumos]])</f>
        <v/>
      </c>
      <c r="Q925" s="506" t="str">
        <f>IF(Tabla1[[#This Row],[Descripción]]="","",_xlfn.XLOOKUP(Tabla1[[#This Row],[Descripción]],Tabla10[Descripción],Tabla10[CODIGO PRESUPUESTARIO],0))</f>
        <v/>
      </c>
      <c r="R925" s="507"/>
    </row>
    <row r="926" spans="2:18" x14ac:dyDescent="0.3">
      <c r="B926" s="190" t="str">
        <f>IF('Formulario PPGR3'!$G926="","",CONCATENATE('Formulario PPGR3'!$C926,".",'Formulario PPGR3'!$D926,".",'Formulario PPGR3'!$E926,".",'Formulario PPGR3'!$F926))</f>
        <v/>
      </c>
      <c r="C926" s="190" t="str">
        <f>IF('Formulario PPGR3'!$G926="","",'Formulario PPGR1'!#REF!)</f>
        <v/>
      </c>
      <c r="D926" s="190" t="str">
        <f>IF('Formulario PPGR3'!$G926="","",'Formulario PPGR1'!#REF!)</f>
        <v/>
      </c>
      <c r="E926" s="190" t="str">
        <f>IF('Formulario PPGR3'!$G926="","",'Formulario PPGR1'!#REF!)</f>
        <v/>
      </c>
      <c r="F926" s="190" t="str">
        <f>IF('Formulario PPGR3'!$G926="","",'Formulario PPGR1'!#REF!)</f>
        <v/>
      </c>
      <c r="G926" s="241"/>
      <c r="H926" s="503" t="str">
        <f>IF(Tabla1[[#This Row],[Código_Actividad]]="","",_xlfn.XLOOKUP(Tabla1[[#This Row],[Código_Actividad]],Tabla2[Código],Tabla2[Actividades Programables Presupuestables],"",0))</f>
        <v/>
      </c>
      <c r="I926" s="504" t="str">
        <f>IFERROR(VLOOKUP('Formulario PPGR3'!$G926,'Formulario PPGR2'!$H$9:$V$269,15,FALSE),"")</f>
        <v/>
      </c>
      <c r="J926" s="509"/>
      <c r="K926" s="507" t="str">
        <f>IF(Tabla1[[#This Row],[Insumos]]="","",_xlfn.XLOOKUP(Tabla1[[#This Row],[Insumos]],Tabla10[Insumo],Tabla10[InsumoAbrev],"",0))</f>
        <v/>
      </c>
      <c r="L926" s="508"/>
      <c r="M926" s="505" t="str">
        <f>IF(Tabla1[[#This Row],[Descripción]]="","",_xlfn.XLOOKUP(Tabla1[[#This Row],[Descripción]],Tabla10[Descripción],Tabla10[Unidad de Medida],"",0))</f>
        <v/>
      </c>
      <c r="N926" s="295"/>
      <c r="O926" s="506" t="str">
        <f>IF(Tabla1[[#This Row],[Descripción]]="","",_xlfn.XLOOKUP(Tabla1[[#This Row],[Descripción]],Tabla10[Descripción],Tabla10[Precio Unitario],0))</f>
        <v/>
      </c>
      <c r="P926" s="506" t="str">
        <f>IF(Tabla1[[#This Row],[Cantidad de Insumos]]="","",Tabla1[[#This Row],[Precio Unitario]]*Tabla1[[#This Row],[Cantidad de Insumos]])</f>
        <v/>
      </c>
      <c r="Q926" s="506" t="str">
        <f>IF(Tabla1[[#This Row],[Descripción]]="","",_xlfn.XLOOKUP(Tabla1[[#This Row],[Descripción]],Tabla10[Descripción],Tabla10[CODIGO PRESUPUESTARIO],0))</f>
        <v/>
      </c>
      <c r="R926" s="507"/>
    </row>
    <row r="927" spans="2:18" x14ac:dyDescent="0.3">
      <c r="B927" s="190" t="str">
        <f>IF('Formulario PPGR3'!$G927="","",CONCATENATE('Formulario PPGR3'!$C927,".",'Formulario PPGR3'!$D927,".",'Formulario PPGR3'!$E927,".",'Formulario PPGR3'!$F927))</f>
        <v/>
      </c>
      <c r="C927" s="190" t="str">
        <f>IF('Formulario PPGR3'!$G927="","",'Formulario PPGR1'!#REF!)</f>
        <v/>
      </c>
      <c r="D927" s="190" t="str">
        <f>IF('Formulario PPGR3'!$G927="","",'Formulario PPGR1'!#REF!)</f>
        <v/>
      </c>
      <c r="E927" s="190" t="str">
        <f>IF('Formulario PPGR3'!$G927="","",'Formulario PPGR1'!#REF!)</f>
        <v/>
      </c>
      <c r="F927" s="190" t="str">
        <f>IF('Formulario PPGR3'!$G927="","",'Formulario PPGR1'!#REF!)</f>
        <v/>
      </c>
      <c r="G927" s="241"/>
      <c r="H927" s="503" t="str">
        <f>IF(Tabla1[[#This Row],[Código_Actividad]]="","",_xlfn.XLOOKUP(Tabla1[[#This Row],[Código_Actividad]],Tabla2[Código],Tabla2[Actividades Programables Presupuestables],"",0))</f>
        <v/>
      </c>
      <c r="I927" s="504" t="str">
        <f>IFERROR(VLOOKUP('Formulario PPGR3'!$G927,'Formulario PPGR2'!$H$9:$V$269,15,FALSE),"")</f>
        <v/>
      </c>
      <c r="J927" s="509"/>
      <c r="K927" s="507" t="str">
        <f>IF(Tabla1[[#This Row],[Insumos]]="","",_xlfn.XLOOKUP(Tabla1[[#This Row],[Insumos]],Tabla10[Insumo],Tabla10[InsumoAbrev],"",0))</f>
        <v/>
      </c>
      <c r="L927" s="508"/>
      <c r="M927" s="505" t="str">
        <f>IF(Tabla1[[#This Row],[Descripción]]="","",_xlfn.XLOOKUP(Tabla1[[#This Row],[Descripción]],Tabla10[Descripción],Tabla10[Unidad de Medida],"",0))</f>
        <v/>
      </c>
      <c r="N927" s="295"/>
      <c r="O927" s="506" t="str">
        <f>IF(Tabla1[[#This Row],[Descripción]]="","",_xlfn.XLOOKUP(Tabla1[[#This Row],[Descripción]],Tabla10[Descripción],Tabla10[Precio Unitario],0))</f>
        <v/>
      </c>
      <c r="P927" s="506" t="str">
        <f>IF(Tabla1[[#This Row],[Cantidad de Insumos]]="","",Tabla1[[#This Row],[Precio Unitario]]*Tabla1[[#This Row],[Cantidad de Insumos]])</f>
        <v/>
      </c>
      <c r="Q927" s="506" t="str">
        <f>IF(Tabla1[[#This Row],[Descripción]]="","",_xlfn.XLOOKUP(Tabla1[[#This Row],[Descripción]],Tabla10[Descripción],Tabla10[CODIGO PRESUPUESTARIO],0))</f>
        <v/>
      </c>
      <c r="R927" s="507"/>
    </row>
    <row r="928" spans="2:18" x14ac:dyDescent="0.3">
      <c r="B928" s="190" t="str">
        <f>IF('Formulario PPGR3'!$G928="","",CONCATENATE('Formulario PPGR3'!$C928,".",'Formulario PPGR3'!$D928,".",'Formulario PPGR3'!$E928,".",'Formulario PPGR3'!$F928))</f>
        <v/>
      </c>
      <c r="C928" s="190" t="str">
        <f>IF('Formulario PPGR3'!$G928="","",'Formulario PPGR1'!#REF!)</f>
        <v/>
      </c>
      <c r="D928" s="190" t="str">
        <f>IF('Formulario PPGR3'!$G928="","",'Formulario PPGR1'!#REF!)</f>
        <v/>
      </c>
      <c r="E928" s="190" t="str">
        <f>IF('Formulario PPGR3'!$G928="","",'Formulario PPGR1'!#REF!)</f>
        <v/>
      </c>
      <c r="F928" s="190" t="str">
        <f>IF('Formulario PPGR3'!$G928="","",'Formulario PPGR1'!#REF!)</f>
        <v/>
      </c>
      <c r="G928" s="241"/>
      <c r="H928" s="503" t="str">
        <f>IF(Tabla1[[#This Row],[Código_Actividad]]="","",_xlfn.XLOOKUP(Tabla1[[#This Row],[Código_Actividad]],Tabla2[Código],Tabla2[Actividades Programables Presupuestables],"",0))</f>
        <v/>
      </c>
      <c r="I928" s="504" t="str">
        <f>IFERROR(VLOOKUP('Formulario PPGR3'!$G928,'Formulario PPGR2'!$H$9:$V$269,15,FALSE),"")</f>
        <v/>
      </c>
      <c r="J928" s="509"/>
      <c r="K928" s="507" t="str">
        <f>IF(Tabla1[[#This Row],[Insumos]]="","",_xlfn.XLOOKUP(Tabla1[[#This Row],[Insumos]],Tabla10[Insumo],Tabla10[InsumoAbrev],"",0))</f>
        <v/>
      </c>
      <c r="L928" s="508"/>
      <c r="M928" s="505" t="str">
        <f>IF(Tabla1[[#This Row],[Descripción]]="","",_xlfn.XLOOKUP(Tabla1[[#This Row],[Descripción]],Tabla10[Descripción],Tabla10[Unidad de Medida],"",0))</f>
        <v/>
      </c>
      <c r="N928" s="295"/>
      <c r="O928" s="506" t="str">
        <f>IF(Tabla1[[#This Row],[Descripción]]="","",_xlfn.XLOOKUP(Tabla1[[#This Row],[Descripción]],Tabla10[Descripción],Tabla10[Precio Unitario],0))</f>
        <v/>
      </c>
      <c r="P928" s="506" t="str">
        <f>IF(Tabla1[[#This Row],[Cantidad de Insumos]]="","",Tabla1[[#This Row],[Precio Unitario]]*Tabla1[[#This Row],[Cantidad de Insumos]])</f>
        <v/>
      </c>
      <c r="Q928" s="506" t="str">
        <f>IF(Tabla1[[#This Row],[Descripción]]="","",_xlfn.XLOOKUP(Tabla1[[#This Row],[Descripción]],Tabla10[Descripción],Tabla10[CODIGO PRESUPUESTARIO],0))</f>
        <v/>
      </c>
      <c r="R928" s="507"/>
    </row>
    <row r="929" spans="2:18" x14ac:dyDescent="0.3">
      <c r="B929" s="190" t="str">
        <f>IF('Formulario PPGR3'!$G929="","",CONCATENATE('Formulario PPGR3'!$C929,".",'Formulario PPGR3'!$D929,".",'Formulario PPGR3'!$E929,".",'Formulario PPGR3'!$F929))</f>
        <v/>
      </c>
      <c r="C929" s="190" t="str">
        <f>IF('Formulario PPGR3'!$G929="","",'Formulario PPGR1'!#REF!)</f>
        <v/>
      </c>
      <c r="D929" s="190" t="str">
        <f>IF('Formulario PPGR3'!$G929="","",'Formulario PPGR1'!#REF!)</f>
        <v/>
      </c>
      <c r="E929" s="190" t="str">
        <f>IF('Formulario PPGR3'!$G929="","",'Formulario PPGR1'!#REF!)</f>
        <v/>
      </c>
      <c r="F929" s="190" t="str">
        <f>IF('Formulario PPGR3'!$G929="","",'Formulario PPGR1'!#REF!)</f>
        <v/>
      </c>
      <c r="G929" s="241"/>
      <c r="H929" s="503" t="str">
        <f>IF(Tabla1[[#This Row],[Código_Actividad]]="","",_xlfn.XLOOKUP(Tabla1[[#This Row],[Código_Actividad]],Tabla2[Código],Tabla2[Actividades Programables Presupuestables],"",0))</f>
        <v/>
      </c>
      <c r="I929" s="504" t="str">
        <f>IFERROR(VLOOKUP('Formulario PPGR3'!$G929,'Formulario PPGR2'!$H$9:$V$269,15,FALSE),"")</f>
        <v/>
      </c>
      <c r="J929" s="509"/>
      <c r="K929" s="507" t="str">
        <f>IF(Tabla1[[#This Row],[Insumos]]="","",_xlfn.XLOOKUP(Tabla1[[#This Row],[Insumos]],Tabla10[Insumo],Tabla10[InsumoAbrev],"",0))</f>
        <v/>
      </c>
      <c r="L929" s="508"/>
      <c r="M929" s="505" t="str">
        <f>IF(Tabla1[[#This Row],[Descripción]]="","",_xlfn.XLOOKUP(Tabla1[[#This Row],[Descripción]],Tabla10[Descripción],Tabla10[Unidad de Medida],"",0))</f>
        <v/>
      </c>
      <c r="N929" s="295"/>
      <c r="O929" s="506" t="str">
        <f>IF(Tabla1[[#This Row],[Descripción]]="","",_xlfn.XLOOKUP(Tabla1[[#This Row],[Descripción]],Tabla10[Descripción],Tabla10[Precio Unitario],0))</f>
        <v/>
      </c>
      <c r="P929" s="506" t="str">
        <f>IF(Tabla1[[#This Row],[Cantidad de Insumos]]="","",Tabla1[[#This Row],[Precio Unitario]]*Tabla1[[#This Row],[Cantidad de Insumos]])</f>
        <v/>
      </c>
      <c r="Q929" s="506" t="str">
        <f>IF(Tabla1[[#This Row],[Descripción]]="","",_xlfn.XLOOKUP(Tabla1[[#This Row],[Descripción]],Tabla10[Descripción],Tabla10[CODIGO PRESUPUESTARIO],0))</f>
        <v/>
      </c>
      <c r="R929" s="507"/>
    </row>
    <row r="930" spans="2:18" x14ac:dyDescent="0.3">
      <c r="B930" s="190" t="str">
        <f>IF('Formulario PPGR3'!$G930="","",CONCATENATE('Formulario PPGR3'!$C930,".",'Formulario PPGR3'!$D930,".",'Formulario PPGR3'!$E930,".",'Formulario PPGR3'!$F930))</f>
        <v/>
      </c>
      <c r="C930" s="190" t="str">
        <f>IF('Formulario PPGR3'!$G930="","",'Formulario PPGR1'!#REF!)</f>
        <v/>
      </c>
      <c r="D930" s="190" t="str">
        <f>IF('Formulario PPGR3'!$G930="","",'Formulario PPGR1'!#REF!)</f>
        <v/>
      </c>
      <c r="E930" s="190" t="str">
        <f>IF('Formulario PPGR3'!$G930="","",'Formulario PPGR1'!#REF!)</f>
        <v/>
      </c>
      <c r="F930" s="190" t="str">
        <f>IF('Formulario PPGR3'!$G930="","",'Formulario PPGR1'!#REF!)</f>
        <v/>
      </c>
      <c r="G930" s="241"/>
      <c r="H930" s="503" t="str">
        <f>IF(Tabla1[[#This Row],[Código_Actividad]]="","",_xlfn.XLOOKUP(Tabla1[[#This Row],[Código_Actividad]],Tabla2[Código],Tabla2[Actividades Programables Presupuestables],"",0))</f>
        <v/>
      </c>
      <c r="I930" s="504" t="str">
        <f>IFERROR(VLOOKUP('Formulario PPGR3'!$G930,'Formulario PPGR2'!$H$9:$V$269,15,FALSE),"")</f>
        <v/>
      </c>
      <c r="J930" s="509"/>
      <c r="K930" s="507" t="str">
        <f>IF(Tabla1[[#This Row],[Insumos]]="","",_xlfn.XLOOKUP(Tabla1[[#This Row],[Insumos]],Tabla10[Insumo],Tabla10[InsumoAbrev],"",0))</f>
        <v/>
      </c>
      <c r="L930" s="508"/>
      <c r="M930" s="505" t="str">
        <f>IF(Tabla1[[#This Row],[Descripción]]="","",_xlfn.XLOOKUP(Tabla1[[#This Row],[Descripción]],Tabla10[Descripción],Tabla10[Unidad de Medida],"",0))</f>
        <v/>
      </c>
      <c r="N930" s="295"/>
      <c r="O930" s="506" t="str">
        <f>IF(Tabla1[[#This Row],[Descripción]]="","",_xlfn.XLOOKUP(Tabla1[[#This Row],[Descripción]],Tabla10[Descripción],Tabla10[Precio Unitario],0))</f>
        <v/>
      </c>
      <c r="P930" s="506" t="str">
        <f>IF(Tabla1[[#This Row],[Cantidad de Insumos]]="","",Tabla1[[#This Row],[Precio Unitario]]*Tabla1[[#This Row],[Cantidad de Insumos]])</f>
        <v/>
      </c>
      <c r="Q930" s="506" t="str">
        <f>IF(Tabla1[[#This Row],[Descripción]]="","",_xlfn.XLOOKUP(Tabla1[[#This Row],[Descripción]],Tabla10[Descripción],Tabla10[CODIGO PRESUPUESTARIO],0))</f>
        <v/>
      </c>
      <c r="R930" s="507"/>
    </row>
    <row r="931" spans="2:18" x14ac:dyDescent="0.3">
      <c r="B931" s="190" t="str">
        <f>IF('Formulario PPGR3'!$G931="","",CONCATENATE('Formulario PPGR3'!$C931,".",'Formulario PPGR3'!$D931,".",'Formulario PPGR3'!$E931,".",'Formulario PPGR3'!$F931))</f>
        <v/>
      </c>
      <c r="C931" s="190" t="str">
        <f>IF('Formulario PPGR3'!$G931="","",'Formulario PPGR1'!#REF!)</f>
        <v/>
      </c>
      <c r="D931" s="190" t="str">
        <f>IF('Formulario PPGR3'!$G931="","",'Formulario PPGR1'!#REF!)</f>
        <v/>
      </c>
      <c r="E931" s="190" t="str">
        <f>IF('Formulario PPGR3'!$G931="","",'Formulario PPGR1'!#REF!)</f>
        <v/>
      </c>
      <c r="F931" s="190" t="str">
        <f>IF('Formulario PPGR3'!$G931="","",'Formulario PPGR1'!#REF!)</f>
        <v/>
      </c>
      <c r="G931" s="241"/>
      <c r="H931" s="503" t="str">
        <f>IF(Tabla1[[#This Row],[Código_Actividad]]="","",_xlfn.XLOOKUP(Tabla1[[#This Row],[Código_Actividad]],Tabla2[Código],Tabla2[Actividades Programables Presupuestables],"",0))</f>
        <v/>
      </c>
      <c r="I931" s="504" t="str">
        <f>IFERROR(VLOOKUP('Formulario PPGR3'!$G931,'Formulario PPGR2'!$H$9:$V$269,15,FALSE),"")</f>
        <v/>
      </c>
      <c r="J931" s="509"/>
      <c r="K931" s="507" t="str">
        <f>IF(Tabla1[[#This Row],[Insumos]]="","",_xlfn.XLOOKUP(Tabla1[[#This Row],[Insumos]],Tabla10[Insumo],Tabla10[InsumoAbrev],"",0))</f>
        <v/>
      </c>
      <c r="L931" s="508"/>
      <c r="M931" s="505" t="str">
        <f>IF(Tabla1[[#This Row],[Descripción]]="","",_xlfn.XLOOKUP(Tabla1[[#This Row],[Descripción]],Tabla10[Descripción],Tabla10[Unidad de Medida],"",0))</f>
        <v/>
      </c>
      <c r="N931" s="295"/>
      <c r="O931" s="506" t="str">
        <f>IF(Tabla1[[#This Row],[Descripción]]="","",_xlfn.XLOOKUP(Tabla1[[#This Row],[Descripción]],Tabla10[Descripción],Tabla10[Precio Unitario],0))</f>
        <v/>
      </c>
      <c r="P931" s="506" t="str">
        <f>IF(Tabla1[[#This Row],[Cantidad de Insumos]]="","",Tabla1[[#This Row],[Precio Unitario]]*Tabla1[[#This Row],[Cantidad de Insumos]])</f>
        <v/>
      </c>
      <c r="Q931" s="506" t="str">
        <f>IF(Tabla1[[#This Row],[Descripción]]="","",_xlfn.XLOOKUP(Tabla1[[#This Row],[Descripción]],Tabla10[Descripción],Tabla10[CODIGO PRESUPUESTARIO],0))</f>
        <v/>
      </c>
      <c r="R931" s="507"/>
    </row>
    <row r="932" spans="2:18" x14ac:dyDescent="0.3">
      <c r="B932" s="190" t="str">
        <f>IF('Formulario PPGR3'!$G932="","",CONCATENATE('Formulario PPGR3'!$C932,".",'Formulario PPGR3'!$D932,".",'Formulario PPGR3'!$E932,".",'Formulario PPGR3'!$F932))</f>
        <v/>
      </c>
      <c r="C932" s="190" t="str">
        <f>IF('Formulario PPGR3'!$G932="","",'Formulario PPGR1'!#REF!)</f>
        <v/>
      </c>
      <c r="D932" s="190" t="str">
        <f>IF('Formulario PPGR3'!$G932="","",'Formulario PPGR1'!#REF!)</f>
        <v/>
      </c>
      <c r="E932" s="190" t="str">
        <f>IF('Formulario PPGR3'!$G932="","",'Formulario PPGR1'!#REF!)</f>
        <v/>
      </c>
      <c r="F932" s="190" t="str">
        <f>IF('Formulario PPGR3'!$G932="","",'Formulario PPGR1'!#REF!)</f>
        <v/>
      </c>
      <c r="G932" s="241"/>
      <c r="H932" s="503" t="str">
        <f>IF(Tabla1[[#This Row],[Código_Actividad]]="","",_xlfn.XLOOKUP(Tabla1[[#This Row],[Código_Actividad]],Tabla2[Código],Tabla2[Actividades Programables Presupuestables],"",0))</f>
        <v/>
      </c>
      <c r="I932" s="504" t="str">
        <f>IFERROR(VLOOKUP('Formulario PPGR3'!$G932,'Formulario PPGR2'!$H$9:$V$269,15,FALSE),"")</f>
        <v/>
      </c>
      <c r="J932" s="509"/>
      <c r="K932" s="507" t="str">
        <f>IF(Tabla1[[#This Row],[Insumos]]="","",_xlfn.XLOOKUP(Tabla1[[#This Row],[Insumos]],Tabla10[Insumo],Tabla10[InsumoAbrev],"",0))</f>
        <v/>
      </c>
      <c r="L932" s="508"/>
      <c r="M932" s="505" t="str">
        <f>IF(Tabla1[[#This Row],[Descripción]]="","",_xlfn.XLOOKUP(Tabla1[[#This Row],[Descripción]],Tabla10[Descripción],Tabla10[Unidad de Medida],"",0))</f>
        <v/>
      </c>
      <c r="N932" s="295"/>
      <c r="O932" s="506" t="str">
        <f>IF(Tabla1[[#This Row],[Descripción]]="","",_xlfn.XLOOKUP(Tabla1[[#This Row],[Descripción]],Tabla10[Descripción],Tabla10[Precio Unitario],0))</f>
        <v/>
      </c>
      <c r="P932" s="506" t="str">
        <f>IF(Tabla1[[#This Row],[Cantidad de Insumos]]="","",Tabla1[[#This Row],[Precio Unitario]]*Tabla1[[#This Row],[Cantidad de Insumos]])</f>
        <v/>
      </c>
      <c r="Q932" s="506" t="str">
        <f>IF(Tabla1[[#This Row],[Descripción]]="","",_xlfn.XLOOKUP(Tabla1[[#This Row],[Descripción]],Tabla10[Descripción],Tabla10[CODIGO PRESUPUESTARIO],0))</f>
        <v/>
      </c>
      <c r="R932" s="507"/>
    </row>
    <row r="933" spans="2:18" x14ac:dyDescent="0.3">
      <c r="B933" s="190" t="str">
        <f>IF('Formulario PPGR3'!$G933="","",CONCATENATE('Formulario PPGR3'!$C933,".",'Formulario PPGR3'!$D933,".",'Formulario PPGR3'!$E933,".",'Formulario PPGR3'!$F933))</f>
        <v/>
      </c>
      <c r="C933" s="190" t="str">
        <f>IF('Formulario PPGR3'!$G933="","",'Formulario PPGR1'!#REF!)</f>
        <v/>
      </c>
      <c r="D933" s="190" t="str">
        <f>IF('Formulario PPGR3'!$G933="","",'Formulario PPGR1'!#REF!)</f>
        <v/>
      </c>
      <c r="E933" s="190" t="str">
        <f>IF('Formulario PPGR3'!$G933="","",'Formulario PPGR1'!#REF!)</f>
        <v/>
      </c>
      <c r="F933" s="190" t="str">
        <f>IF('Formulario PPGR3'!$G933="","",'Formulario PPGR1'!#REF!)</f>
        <v/>
      </c>
      <c r="G933" s="241"/>
      <c r="H933" s="503" t="str">
        <f>IF(Tabla1[[#This Row],[Código_Actividad]]="","",_xlfn.XLOOKUP(Tabla1[[#This Row],[Código_Actividad]],Tabla2[Código],Tabla2[Actividades Programables Presupuestables],"",0))</f>
        <v/>
      </c>
      <c r="I933" s="504" t="str">
        <f>IFERROR(VLOOKUP('Formulario PPGR3'!$G933,'Formulario PPGR2'!$H$9:$V$269,15,FALSE),"")</f>
        <v/>
      </c>
      <c r="J933" s="509"/>
      <c r="K933" s="507" t="str">
        <f>IF(Tabla1[[#This Row],[Insumos]]="","",_xlfn.XLOOKUP(Tabla1[[#This Row],[Insumos]],Tabla10[Insumo],Tabla10[InsumoAbrev],"",0))</f>
        <v/>
      </c>
      <c r="L933" s="508"/>
      <c r="M933" s="505" t="str">
        <f>IF(Tabla1[[#This Row],[Descripción]]="","",_xlfn.XLOOKUP(Tabla1[[#This Row],[Descripción]],Tabla10[Descripción],Tabla10[Unidad de Medida],"",0))</f>
        <v/>
      </c>
      <c r="N933" s="295"/>
      <c r="O933" s="506" t="str">
        <f>IF(Tabla1[[#This Row],[Descripción]]="","",_xlfn.XLOOKUP(Tabla1[[#This Row],[Descripción]],Tabla10[Descripción],Tabla10[Precio Unitario],0))</f>
        <v/>
      </c>
      <c r="P933" s="506" t="str">
        <f>IF(Tabla1[[#This Row],[Cantidad de Insumos]]="","",Tabla1[[#This Row],[Precio Unitario]]*Tabla1[[#This Row],[Cantidad de Insumos]])</f>
        <v/>
      </c>
      <c r="Q933" s="506" t="str">
        <f>IF(Tabla1[[#This Row],[Descripción]]="","",_xlfn.XLOOKUP(Tabla1[[#This Row],[Descripción]],Tabla10[Descripción],Tabla10[CODIGO PRESUPUESTARIO],0))</f>
        <v/>
      </c>
      <c r="R933" s="507"/>
    </row>
    <row r="934" spans="2:18" x14ac:dyDescent="0.3">
      <c r="B934" s="190" t="str">
        <f>IF('Formulario PPGR3'!$G934="","",CONCATENATE('Formulario PPGR3'!$C934,".",'Formulario PPGR3'!$D934,".",'Formulario PPGR3'!$E934,".",'Formulario PPGR3'!$F934))</f>
        <v/>
      </c>
      <c r="C934" s="190" t="str">
        <f>IF('Formulario PPGR3'!$G934="","",'Formulario PPGR1'!#REF!)</f>
        <v/>
      </c>
      <c r="D934" s="190" t="str">
        <f>IF('Formulario PPGR3'!$G934="","",'Formulario PPGR1'!#REF!)</f>
        <v/>
      </c>
      <c r="E934" s="190" t="str">
        <f>IF('Formulario PPGR3'!$G934="","",'Formulario PPGR1'!#REF!)</f>
        <v/>
      </c>
      <c r="F934" s="190" t="str">
        <f>IF('Formulario PPGR3'!$G934="","",'Formulario PPGR1'!#REF!)</f>
        <v/>
      </c>
      <c r="G934" s="241"/>
      <c r="H934" s="503" t="str">
        <f>IF(Tabla1[[#This Row],[Código_Actividad]]="","",_xlfn.XLOOKUP(Tabla1[[#This Row],[Código_Actividad]],Tabla2[Código],Tabla2[Actividades Programables Presupuestables],"",0))</f>
        <v/>
      </c>
      <c r="I934" s="504" t="str">
        <f>IFERROR(VLOOKUP('Formulario PPGR3'!$G934,'Formulario PPGR2'!$H$9:$V$269,15,FALSE),"")</f>
        <v/>
      </c>
      <c r="J934" s="509"/>
      <c r="K934" s="507" t="str">
        <f>IF(Tabla1[[#This Row],[Insumos]]="","",_xlfn.XLOOKUP(Tabla1[[#This Row],[Insumos]],Tabla10[Insumo],Tabla10[InsumoAbrev],"",0))</f>
        <v/>
      </c>
      <c r="L934" s="508"/>
      <c r="M934" s="505" t="str">
        <f>IF(Tabla1[[#This Row],[Descripción]]="","",_xlfn.XLOOKUP(Tabla1[[#This Row],[Descripción]],Tabla10[Descripción],Tabla10[Unidad de Medida],"",0))</f>
        <v/>
      </c>
      <c r="N934" s="295"/>
      <c r="O934" s="506" t="str">
        <f>IF(Tabla1[[#This Row],[Descripción]]="","",_xlfn.XLOOKUP(Tabla1[[#This Row],[Descripción]],Tabla10[Descripción],Tabla10[Precio Unitario],0))</f>
        <v/>
      </c>
      <c r="P934" s="506" t="str">
        <f>IF(Tabla1[[#This Row],[Cantidad de Insumos]]="","",Tabla1[[#This Row],[Precio Unitario]]*Tabla1[[#This Row],[Cantidad de Insumos]])</f>
        <v/>
      </c>
      <c r="Q934" s="506" t="str">
        <f>IF(Tabla1[[#This Row],[Descripción]]="","",_xlfn.XLOOKUP(Tabla1[[#This Row],[Descripción]],Tabla10[Descripción],Tabla10[CODIGO PRESUPUESTARIO],0))</f>
        <v/>
      </c>
      <c r="R934" s="507"/>
    </row>
    <row r="935" spans="2:18" x14ac:dyDescent="0.3">
      <c r="B935" s="190" t="str">
        <f>IF('Formulario PPGR3'!$G935="","",CONCATENATE('Formulario PPGR3'!$C935,".",'Formulario PPGR3'!$D935,".",'Formulario PPGR3'!$E935,".",'Formulario PPGR3'!$F935))</f>
        <v/>
      </c>
      <c r="C935" s="190" t="str">
        <f>IF('Formulario PPGR3'!$G935="","",'Formulario PPGR1'!#REF!)</f>
        <v/>
      </c>
      <c r="D935" s="190" t="str">
        <f>IF('Formulario PPGR3'!$G935="","",'Formulario PPGR1'!#REF!)</f>
        <v/>
      </c>
      <c r="E935" s="190" t="str">
        <f>IF('Formulario PPGR3'!$G935="","",'Formulario PPGR1'!#REF!)</f>
        <v/>
      </c>
      <c r="F935" s="190" t="str">
        <f>IF('Formulario PPGR3'!$G935="","",'Formulario PPGR1'!#REF!)</f>
        <v/>
      </c>
      <c r="G935" s="241"/>
      <c r="H935" s="503" t="str">
        <f>IF(Tabla1[[#This Row],[Código_Actividad]]="","",_xlfn.XLOOKUP(Tabla1[[#This Row],[Código_Actividad]],Tabla2[Código],Tabla2[Actividades Programables Presupuestables],"",0))</f>
        <v/>
      </c>
      <c r="I935" s="504" t="str">
        <f>IFERROR(VLOOKUP('Formulario PPGR3'!$G935,'Formulario PPGR2'!$H$9:$V$269,15,FALSE),"")</f>
        <v/>
      </c>
      <c r="J935" s="509"/>
      <c r="K935" s="507" t="str">
        <f>IF(Tabla1[[#This Row],[Insumos]]="","",_xlfn.XLOOKUP(Tabla1[[#This Row],[Insumos]],Tabla10[Insumo],Tabla10[InsumoAbrev],"",0))</f>
        <v/>
      </c>
      <c r="L935" s="508"/>
      <c r="M935" s="505" t="str">
        <f>IF(Tabla1[[#This Row],[Descripción]]="","",_xlfn.XLOOKUP(Tabla1[[#This Row],[Descripción]],Tabla10[Descripción],Tabla10[Unidad de Medida],"",0))</f>
        <v/>
      </c>
      <c r="N935" s="295"/>
      <c r="O935" s="506" t="str">
        <f>IF(Tabla1[[#This Row],[Descripción]]="","",_xlfn.XLOOKUP(Tabla1[[#This Row],[Descripción]],Tabla10[Descripción],Tabla10[Precio Unitario],0))</f>
        <v/>
      </c>
      <c r="P935" s="506" t="str">
        <f>IF(Tabla1[[#This Row],[Cantidad de Insumos]]="","",Tabla1[[#This Row],[Precio Unitario]]*Tabla1[[#This Row],[Cantidad de Insumos]])</f>
        <v/>
      </c>
      <c r="Q935" s="506" t="str">
        <f>IF(Tabla1[[#This Row],[Descripción]]="","",_xlfn.XLOOKUP(Tabla1[[#This Row],[Descripción]],Tabla10[Descripción],Tabla10[CODIGO PRESUPUESTARIO],0))</f>
        <v/>
      </c>
      <c r="R935" s="507"/>
    </row>
    <row r="936" spans="2:18" x14ac:dyDescent="0.3">
      <c r="B936" s="190" t="str">
        <f>IF('Formulario PPGR3'!$G936="","",CONCATENATE('Formulario PPGR3'!$C936,".",'Formulario PPGR3'!$D936,".",'Formulario PPGR3'!$E936,".",'Formulario PPGR3'!$F936))</f>
        <v/>
      </c>
      <c r="C936" s="190" t="str">
        <f>IF('Formulario PPGR3'!$G936="","",'Formulario PPGR1'!#REF!)</f>
        <v/>
      </c>
      <c r="D936" s="190" t="str">
        <f>IF('Formulario PPGR3'!$G936="","",'Formulario PPGR1'!#REF!)</f>
        <v/>
      </c>
      <c r="E936" s="190" t="str">
        <f>IF('Formulario PPGR3'!$G936="","",'Formulario PPGR1'!#REF!)</f>
        <v/>
      </c>
      <c r="F936" s="190" t="str">
        <f>IF('Formulario PPGR3'!$G936="","",'Formulario PPGR1'!#REF!)</f>
        <v/>
      </c>
      <c r="G936" s="241"/>
      <c r="H936" s="503" t="str">
        <f>IF(Tabla1[[#This Row],[Código_Actividad]]="","",_xlfn.XLOOKUP(Tabla1[[#This Row],[Código_Actividad]],Tabla2[Código],Tabla2[Actividades Programables Presupuestables],"",0))</f>
        <v/>
      </c>
      <c r="I936" s="504" t="str">
        <f>IFERROR(VLOOKUP('Formulario PPGR3'!$G936,'Formulario PPGR2'!$H$9:$V$269,15,FALSE),"")</f>
        <v/>
      </c>
      <c r="J936" s="509"/>
      <c r="K936" s="507" t="str">
        <f>IF(Tabla1[[#This Row],[Insumos]]="","",_xlfn.XLOOKUP(Tabla1[[#This Row],[Insumos]],Tabla10[Insumo],Tabla10[InsumoAbrev],"",0))</f>
        <v/>
      </c>
      <c r="L936" s="508"/>
      <c r="M936" s="505" t="str">
        <f>IF(Tabla1[[#This Row],[Descripción]]="","",_xlfn.XLOOKUP(Tabla1[[#This Row],[Descripción]],Tabla10[Descripción],Tabla10[Unidad de Medida],"",0))</f>
        <v/>
      </c>
      <c r="N936" s="295"/>
      <c r="O936" s="506" t="str">
        <f>IF(Tabla1[[#This Row],[Descripción]]="","",_xlfn.XLOOKUP(Tabla1[[#This Row],[Descripción]],Tabla10[Descripción],Tabla10[Precio Unitario],0))</f>
        <v/>
      </c>
      <c r="P936" s="506" t="str">
        <f>IF(Tabla1[[#This Row],[Cantidad de Insumos]]="","",Tabla1[[#This Row],[Precio Unitario]]*Tabla1[[#This Row],[Cantidad de Insumos]])</f>
        <v/>
      </c>
      <c r="Q936" s="506" t="str">
        <f>IF(Tabla1[[#This Row],[Descripción]]="","",_xlfn.XLOOKUP(Tabla1[[#This Row],[Descripción]],Tabla10[Descripción],Tabla10[CODIGO PRESUPUESTARIO],0))</f>
        <v/>
      </c>
      <c r="R936" s="507"/>
    </row>
    <row r="937" spans="2:18" x14ac:dyDescent="0.3">
      <c r="B937" s="190" t="str">
        <f>IF('Formulario PPGR3'!$G937="","",CONCATENATE('Formulario PPGR3'!$C937,".",'Formulario PPGR3'!$D937,".",'Formulario PPGR3'!$E937,".",'Formulario PPGR3'!$F937))</f>
        <v/>
      </c>
      <c r="C937" s="190" t="str">
        <f>IF('Formulario PPGR3'!$G937="","",'Formulario PPGR1'!#REF!)</f>
        <v/>
      </c>
      <c r="D937" s="190" t="str">
        <f>IF('Formulario PPGR3'!$G937="","",'Formulario PPGR1'!#REF!)</f>
        <v/>
      </c>
      <c r="E937" s="190" t="str">
        <f>IF('Formulario PPGR3'!$G937="","",'Formulario PPGR1'!#REF!)</f>
        <v/>
      </c>
      <c r="F937" s="190" t="str">
        <f>IF('Formulario PPGR3'!$G937="","",'Formulario PPGR1'!#REF!)</f>
        <v/>
      </c>
      <c r="G937" s="241"/>
      <c r="H937" s="503" t="str">
        <f>IF(Tabla1[[#This Row],[Código_Actividad]]="","",_xlfn.XLOOKUP(Tabla1[[#This Row],[Código_Actividad]],Tabla2[Código],Tabla2[Actividades Programables Presupuestables],"",0))</f>
        <v/>
      </c>
      <c r="I937" s="504" t="str">
        <f>IFERROR(VLOOKUP('Formulario PPGR3'!$G937,'Formulario PPGR2'!$H$9:$V$269,15,FALSE),"")</f>
        <v/>
      </c>
      <c r="J937" s="509"/>
      <c r="K937" s="507" t="str">
        <f>IF(Tabla1[[#This Row],[Insumos]]="","",_xlfn.XLOOKUP(Tabla1[[#This Row],[Insumos]],Tabla10[Insumo],Tabla10[InsumoAbrev],"",0))</f>
        <v/>
      </c>
      <c r="L937" s="508"/>
      <c r="M937" s="505" t="str">
        <f>IF(Tabla1[[#This Row],[Descripción]]="","",_xlfn.XLOOKUP(Tabla1[[#This Row],[Descripción]],Tabla10[Descripción],Tabla10[Unidad de Medida],"",0))</f>
        <v/>
      </c>
      <c r="N937" s="295"/>
      <c r="O937" s="506" t="str">
        <f>IF(Tabla1[[#This Row],[Descripción]]="","",_xlfn.XLOOKUP(Tabla1[[#This Row],[Descripción]],Tabla10[Descripción],Tabla10[Precio Unitario],0))</f>
        <v/>
      </c>
      <c r="P937" s="506" t="str">
        <f>IF(Tabla1[[#This Row],[Cantidad de Insumos]]="","",Tabla1[[#This Row],[Precio Unitario]]*Tabla1[[#This Row],[Cantidad de Insumos]])</f>
        <v/>
      </c>
      <c r="Q937" s="506" t="str">
        <f>IF(Tabla1[[#This Row],[Descripción]]="","",_xlfn.XLOOKUP(Tabla1[[#This Row],[Descripción]],Tabla10[Descripción],Tabla10[CODIGO PRESUPUESTARIO],0))</f>
        <v/>
      </c>
      <c r="R937" s="507"/>
    </row>
    <row r="938" spans="2:18" x14ac:dyDescent="0.3">
      <c r="B938" s="190" t="str">
        <f>IF('Formulario PPGR3'!$G938="","",CONCATENATE('Formulario PPGR3'!$C938,".",'Formulario PPGR3'!$D938,".",'Formulario PPGR3'!$E938,".",'Formulario PPGR3'!$F938))</f>
        <v/>
      </c>
      <c r="C938" s="190" t="str">
        <f>IF('Formulario PPGR3'!$G938="","",'Formulario PPGR1'!#REF!)</f>
        <v/>
      </c>
      <c r="D938" s="190" t="str">
        <f>IF('Formulario PPGR3'!$G938="","",'Formulario PPGR1'!#REF!)</f>
        <v/>
      </c>
      <c r="E938" s="190" t="str">
        <f>IF('Formulario PPGR3'!$G938="","",'Formulario PPGR1'!#REF!)</f>
        <v/>
      </c>
      <c r="F938" s="190" t="str">
        <f>IF('Formulario PPGR3'!$G938="","",'Formulario PPGR1'!#REF!)</f>
        <v/>
      </c>
      <c r="G938" s="241"/>
      <c r="H938" s="503" t="str">
        <f>IF(Tabla1[[#This Row],[Código_Actividad]]="","",_xlfn.XLOOKUP(Tabla1[[#This Row],[Código_Actividad]],Tabla2[Código],Tabla2[Actividades Programables Presupuestables],"",0))</f>
        <v/>
      </c>
      <c r="I938" s="504" t="str">
        <f>IFERROR(VLOOKUP('Formulario PPGR3'!$G938,'Formulario PPGR2'!$H$9:$V$269,15,FALSE),"")</f>
        <v/>
      </c>
      <c r="J938" s="509"/>
      <c r="K938" s="507" t="str">
        <f>IF(Tabla1[[#This Row],[Insumos]]="","",_xlfn.XLOOKUP(Tabla1[[#This Row],[Insumos]],Tabla10[Insumo],Tabla10[InsumoAbrev],"",0))</f>
        <v/>
      </c>
      <c r="L938" s="508"/>
      <c r="M938" s="505" t="str">
        <f>IF(Tabla1[[#This Row],[Descripción]]="","",_xlfn.XLOOKUP(Tabla1[[#This Row],[Descripción]],Tabla10[Descripción],Tabla10[Unidad de Medida],"",0))</f>
        <v/>
      </c>
      <c r="N938" s="295"/>
      <c r="O938" s="506" t="str">
        <f>IF(Tabla1[[#This Row],[Descripción]]="","",_xlfn.XLOOKUP(Tabla1[[#This Row],[Descripción]],Tabla10[Descripción],Tabla10[Precio Unitario],0))</f>
        <v/>
      </c>
      <c r="P938" s="506" t="str">
        <f>IF(Tabla1[[#This Row],[Cantidad de Insumos]]="","",Tabla1[[#This Row],[Precio Unitario]]*Tabla1[[#This Row],[Cantidad de Insumos]])</f>
        <v/>
      </c>
      <c r="Q938" s="506" t="str">
        <f>IF(Tabla1[[#This Row],[Descripción]]="","",_xlfn.XLOOKUP(Tabla1[[#This Row],[Descripción]],Tabla10[Descripción],Tabla10[CODIGO PRESUPUESTARIO],0))</f>
        <v/>
      </c>
      <c r="R938" s="507"/>
    </row>
    <row r="939" spans="2:18" x14ac:dyDescent="0.3">
      <c r="B939" s="190" t="str">
        <f>IF('Formulario PPGR3'!$G939="","",CONCATENATE('Formulario PPGR3'!$C939,".",'Formulario PPGR3'!$D939,".",'Formulario PPGR3'!$E939,".",'Formulario PPGR3'!$F939))</f>
        <v/>
      </c>
      <c r="C939" s="190" t="str">
        <f>IF('Formulario PPGR3'!$G939="","",'Formulario PPGR1'!#REF!)</f>
        <v/>
      </c>
      <c r="D939" s="190" t="str">
        <f>IF('Formulario PPGR3'!$G939="","",'Formulario PPGR1'!#REF!)</f>
        <v/>
      </c>
      <c r="E939" s="190" t="str">
        <f>IF('Formulario PPGR3'!$G939="","",'Formulario PPGR1'!#REF!)</f>
        <v/>
      </c>
      <c r="F939" s="190" t="str">
        <f>IF('Formulario PPGR3'!$G939="","",'Formulario PPGR1'!#REF!)</f>
        <v/>
      </c>
      <c r="G939" s="241"/>
      <c r="H939" s="503" t="str">
        <f>IF(Tabla1[[#This Row],[Código_Actividad]]="","",_xlfn.XLOOKUP(Tabla1[[#This Row],[Código_Actividad]],Tabla2[Código],Tabla2[Actividades Programables Presupuestables],"",0))</f>
        <v/>
      </c>
      <c r="I939" s="504" t="str">
        <f>IFERROR(VLOOKUP('Formulario PPGR3'!$G939,'Formulario PPGR2'!$H$9:$V$269,15,FALSE),"")</f>
        <v/>
      </c>
      <c r="J939" s="509"/>
      <c r="K939" s="507" t="str">
        <f>IF(Tabla1[[#This Row],[Insumos]]="","",_xlfn.XLOOKUP(Tabla1[[#This Row],[Insumos]],Tabla10[Insumo],Tabla10[InsumoAbrev],"",0))</f>
        <v/>
      </c>
      <c r="L939" s="508"/>
      <c r="M939" s="505" t="str">
        <f>IF(Tabla1[[#This Row],[Descripción]]="","",_xlfn.XLOOKUP(Tabla1[[#This Row],[Descripción]],Tabla10[Descripción],Tabla10[Unidad de Medida],"",0))</f>
        <v/>
      </c>
      <c r="N939" s="295"/>
      <c r="O939" s="506" t="str">
        <f>IF(Tabla1[[#This Row],[Descripción]]="","",_xlfn.XLOOKUP(Tabla1[[#This Row],[Descripción]],Tabla10[Descripción],Tabla10[Precio Unitario],0))</f>
        <v/>
      </c>
      <c r="P939" s="506" t="str">
        <f>IF(Tabla1[[#This Row],[Cantidad de Insumos]]="","",Tabla1[[#This Row],[Precio Unitario]]*Tabla1[[#This Row],[Cantidad de Insumos]])</f>
        <v/>
      </c>
      <c r="Q939" s="506" t="str">
        <f>IF(Tabla1[[#This Row],[Descripción]]="","",_xlfn.XLOOKUP(Tabla1[[#This Row],[Descripción]],Tabla10[Descripción],Tabla10[CODIGO PRESUPUESTARIO],0))</f>
        <v/>
      </c>
      <c r="R939" s="507"/>
    </row>
    <row r="940" spans="2:18" x14ac:dyDescent="0.3">
      <c r="B940" s="190" t="str">
        <f>IF('Formulario PPGR3'!$G940="","",CONCATENATE('Formulario PPGR3'!$C940,".",'Formulario PPGR3'!$D940,".",'Formulario PPGR3'!$E940,".",'Formulario PPGR3'!$F940))</f>
        <v/>
      </c>
      <c r="C940" s="190" t="str">
        <f>IF('Formulario PPGR3'!$G940="","",'Formulario PPGR1'!#REF!)</f>
        <v/>
      </c>
      <c r="D940" s="190" t="str">
        <f>IF('Formulario PPGR3'!$G940="","",'Formulario PPGR1'!#REF!)</f>
        <v/>
      </c>
      <c r="E940" s="190" t="str">
        <f>IF('Formulario PPGR3'!$G940="","",'Formulario PPGR1'!#REF!)</f>
        <v/>
      </c>
      <c r="F940" s="190" t="str">
        <f>IF('Formulario PPGR3'!$G940="","",'Formulario PPGR1'!#REF!)</f>
        <v/>
      </c>
      <c r="G940" s="241"/>
      <c r="H940" s="503" t="str">
        <f>IF(Tabla1[[#This Row],[Código_Actividad]]="","",_xlfn.XLOOKUP(Tabla1[[#This Row],[Código_Actividad]],Tabla2[Código],Tabla2[Actividades Programables Presupuestables],"",0))</f>
        <v/>
      </c>
      <c r="I940" s="504" t="str">
        <f>IFERROR(VLOOKUP('Formulario PPGR3'!$G940,'Formulario PPGR2'!$H$9:$V$269,15,FALSE),"")</f>
        <v/>
      </c>
      <c r="J940" s="509"/>
      <c r="K940" s="507" t="str">
        <f>IF(Tabla1[[#This Row],[Insumos]]="","",_xlfn.XLOOKUP(Tabla1[[#This Row],[Insumos]],Tabla10[Insumo],Tabla10[InsumoAbrev],"",0))</f>
        <v/>
      </c>
      <c r="L940" s="508"/>
      <c r="M940" s="505" t="str">
        <f>IF(Tabla1[[#This Row],[Descripción]]="","",_xlfn.XLOOKUP(Tabla1[[#This Row],[Descripción]],Tabla10[Descripción],Tabla10[Unidad de Medida],"",0))</f>
        <v/>
      </c>
      <c r="N940" s="295"/>
      <c r="O940" s="506" t="str">
        <f>IF(Tabla1[[#This Row],[Descripción]]="","",_xlfn.XLOOKUP(Tabla1[[#This Row],[Descripción]],Tabla10[Descripción],Tabla10[Precio Unitario],0))</f>
        <v/>
      </c>
      <c r="P940" s="506" t="str">
        <f>IF(Tabla1[[#This Row],[Cantidad de Insumos]]="","",Tabla1[[#This Row],[Precio Unitario]]*Tabla1[[#This Row],[Cantidad de Insumos]])</f>
        <v/>
      </c>
      <c r="Q940" s="506" t="str">
        <f>IF(Tabla1[[#This Row],[Descripción]]="","",_xlfn.XLOOKUP(Tabla1[[#This Row],[Descripción]],Tabla10[Descripción],Tabla10[CODIGO PRESUPUESTARIO],0))</f>
        <v/>
      </c>
      <c r="R940" s="507"/>
    </row>
    <row r="941" spans="2:18" x14ac:dyDescent="0.3">
      <c r="B941" s="190" t="str">
        <f>IF('Formulario PPGR3'!$G941="","",CONCATENATE('Formulario PPGR3'!$C941,".",'Formulario PPGR3'!$D941,".",'Formulario PPGR3'!$E941,".",'Formulario PPGR3'!$F941))</f>
        <v/>
      </c>
      <c r="C941" s="190" t="str">
        <f>IF('Formulario PPGR3'!$G941="","",'Formulario PPGR1'!#REF!)</f>
        <v/>
      </c>
      <c r="D941" s="190" t="str">
        <f>IF('Formulario PPGR3'!$G941="","",'Formulario PPGR1'!#REF!)</f>
        <v/>
      </c>
      <c r="E941" s="190" t="str">
        <f>IF('Formulario PPGR3'!$G941="","",'Formulario PPGR1'!#REF!)</f>
        <v/>
      </c>
      <c r="F941" s="190" t="str">
        <f>IF('Formulario PPGR3'!$G941="","",'Formulario PPGR1'!#REF!)</f>
        <v/>
      </c>
      <c r="G941" s="241"/>
      <c r="H941" s="503" t="str">
        <f>IF(Tabla1[[#This Row],[Código_Actividad]]="","",_xlfn.XLOOKUP(Tabla1[[#This Row],[Código_Actividad]],Tabla2[Código],Tabla2[Actividades Programables Presupuestables],"",0))</f>
        <v/>
      </c>
      <c r="I941" s="504" t="str">
        <f>IFERROR(VLOOKUP('Formulario PPGR3'!$G941,'Formulario PPGR2'!$H$9:$V$269,15,FALSE),"")</f>
        <v/>
      </c>
      <c r="J941" s="509"/>
      <c r="K941" s="507" t="str">
        <f>IF(Tabla1[[#This Row],[Insumos]]="","",_xlfn.XLOOKUP(Tabla1[[#This Row],[Insumos]],Tabla10[Insumo],Tabla10[InsumoAbrev],"",0))</f>
        <v/>
      </c>
      <c r="L941" s="508"/>
      <c r="M941" s="505" t="str">
        <f>IF(Tabla1[[#This Row],[Descripción]]="","",_xlfn.XLOOKUP(Tabla1[[#This Row],[Descripción]],Tabla10[Descripción],Tabla10[Unidad de Medida],"",0))</f>
        <v/>
      </c>
      <c r="N941" s="295"/>
      <c r="O941" s="506" t="str">
        <f>IF(Tabla1[[#This Row],[Descripción]]="","",_xlfn.XLOOKUP(Tabla1[[#This Row],[Descripción]],Tabla10[Descripción],Tabla10[Precio Unitario],0))</f>
        <v/>
      </c>
      <c r="P941" s="506" t="str">
        <f>IF(Tabla1[[#This Row],[Cantidad de Insumos]]="","",Tabla1[[#This Row],[Precio Unitario]]*Tabla1[[#This Row],[Cantidad de Insumos]])</f>
        <v/>
      </c>
      <c r="Q941" s="506" t="str">
        <f>IF(Tabla1[[#This Row],[Descripción]]="","",_xlfn.XLOOKUP(Tabla1[[#This Row],[Descripción]],Tabla10[Descripción],Tabla10[CODIGO PRESUPUESTARIO],0))</f>
        <v/>
      </c>
      <c r="R941" s="507"/>
    </row>
    <row r="942" spans="2:18" x14ac:dyDescent="0.3">
      <c r="B942" s="190" t="str">
        <f>IF('Formulario PPGR3'!$G942="","",CONCATENATE('Formulario PPGR3'!$C942,".",'Formulario PPGR3'!$D942,".",'Formulario PPGR3'!$E942,".",'Formulario PPGR3'!$F942))</f>
        <v/>
      </c>
      <c r="C942" s="190" t="str">
        <f>IF('Formulario PPGR3'!$G942="","",'Formulario PPGR1'!#REF!)</f>
        <v/>
      </c>
      <c r="D942" s="190" t="str">
        <f>IF('Formulario PPGR3'!$G942="","",'Formulario PPGR1'!#REF!)</f>
        <v/>
      </c>
      <c r="E942" s="190" t="str">
        <f>IF('Formulario PPGR3'!$G942="","",'Formulario PPGR1'!#REF!)</f>
        <v/>
      </c>
      <c r="F942" s="190" t="str">
        <f>IF('Formulario PPGR3'!$G942="","",'Formulario PPGR1'!#REF!)</f>
        <v/>
      </c>
      <c r="G942" s="241"/>
      <c r="H942" s="503" t="str">
        <f>IF(Tabla1[[#This Row],[Código_Actividad]]="","",_xlfn.XLOOKUP(Tabla1[[#This Row],[Código_Actividad]],Tabla2[Código],Tabla2[Actividades Programables Presupuestables],"",0))</f>
        <v/>
      </c>
      <c r="I942" s="504" t="str">
        <f>IFERROR(VLOOKUP('Formulario PPGR3'!$G942,'Formulario PPGR2'!$H$9:$V$269,15,FALSE),"")</f>
        <v/>
      </c>
      <c r="J942" s="509"/>
      <c r="K942" s="507" t="str">
        <f>IF(Tabla1[[#This Row],[Insumos]]="","",_xlfn.XLOOKUP(Tabla1[[#This Row],[Insumos]],Tabla10[Insumo],Tabla10[InsumoAbrev],"",0))</f>
        <v/>
      </c>
      <c r="L942" s="508"/>
      <c r="M942" s="505" t="str">
        <f>IF(Tabla1[[#This Row],[Descripción]]="","",_xlfn.XLOOKUP(Tabla1[[#This Row],[Descripción]],Tabla10[Descripción],Tabla10[Unidad de Medida],"",0))</f>
        <v/>
      </c>
      <c r="N942" s="295"/>
      <c r="O942" s="506" t="str">
        <f>IF(Tabla1[[#This Row],[Descripción]]="","",_xlfn.XLOOKUP(Tabla1[[#This Row],[Descripción]],Tabla10[Descripción],Tabla10[Precio Unitario],0))</f>
        <v/>
      </c>
      <c r="P942" s="506" t="str">
        <f>IF(Tabla1[[#This Row],[Cantidad de Insumos]]="","",Tabla1[[#This Row],[Precio Unitario]]*Tabla1[[#This Row],[Cantidad de Insumos]])</f>
        <v/>
      </c>
      <c r="Q942" s="506" t="str">
        <f>IF(Tabla1[[#This Row],[Descripción]]="","",_xlfn.XLOOKUP(Tabla1[[#This Row],[Descripción]],Tabla10[Descripción],Tabla10[CODIGO PRESUPUESTARIO],0))</f>
        <v/>
      </c>
      <c r="R942" s="507"/>
    </row>
    <row r="943" spans="2:18" x14ac:dyDescent="0.3">
      <c r="B943" s="190" t="str">
        <f>IF('Formulario PPGR3'!$G943="","",CONCATENATE('Formulario PPGR3'!$C943,".",'Formulario PPGR3'!$D943,".",'Formulario PPGR3'!$E943,".",'Formulario PPGR3'!$F943))</f>
        <v/>
      </c>
      <c r="C943" s="190" t="str">
        <f>IF('Formulario PPGR3'!$G943="","",'Formulario PPGR1'!#REF!)</f>
        <v/>
      </c>
      <c r="D943" s="190" t="str">
        <f>IF('Formulario PPGR3'!$G943="","",'Formulario PPGR1'!#REF!)</f>
        <v/>
      </c>
      <c r="E943" s="190" t="str">
        <f>IF('Formulario PPGR3'!$G943="","",'Formulario PPGR1'!#REF!)</f>
        <v/>
      </c>
      <c r="F943" s="190" t="str">
        <f>IF('Formulario PPGR3'!$G943="","",'Formulario PPGR1'!#REF!)</f>
        <v/>
      </c>
      <c r="G943" s="241"/>
      <c r="H943" s="503" t="str">
        <f>IF(Tabla1[[#This Row],[Código_Actividad]]="","",_xlfn.XLOOKUP(Tabla1[[#This Row],[Código_Actividad]],Tabla2[Código],Tabla2[Actividades Programables Presupuestables],"",0))</f>
        <v/>
      </c>
      <c r="I943" s="504" t="str">
        <f>IFERROR(VLOOKUP('Formulario PPGR3'!$G943,'Formulario PPGR2'!$H$9:$V$269,15,FALSE),"")</f>
        <v/>
      </c>
      <c r="J943" s="509"/>
      <c r="K943" s="507" t="str">
        <f>IF(Tabla1[[#This Row],[Insumos]]="","",_xlfn.XLOOKUP(Tabla1[[#This Row],[Insumos]],Tabla10[Insumo],Tabla10[InsumoAbrev],"",0))</f>
        <v/>
      </c>
      <c r="L943" s="508"/>
      <c r="M943" s="505" t="str">
        <f>IF(Tabla1[[#This Row],[Descripción]]="","",_xlfn.XLOOKUP(Tabla1[[#This Row],[Descripción]],Tabla10[Descripción],Tabla10[Unidad de Medida],"",0))</f>
        <v/>
      </c>
      <c r="N943" s="295"/>
      <c r="O943" s="506" t="str">
        <f>IF(Tabla1[[#This Row],[Descripción]]="","",_xlfn.XLOOKUP(Tabla1[[#This Row],[Descripción]],Tabla10[Descripción],Tabla10[Precio Unitario],0))</f>
        <v/>
      </c>
      <c r="P943" s="506" t="str">
        <f>IF(Tabla1[[#This Row],[Cantidad de Insumos]]="","",Tabla1[[#This Row],[Precio Unitario]]*Tabla1[[#This Row],[Cantidad de Insumos]])</f>
        <v/>
      </c>
      <c r="Q943" s="506" t="str">
        <f>IF(Tabla1[[#This Row],[Descripción]]="","",_xlfn.XLOOKUP(Tabla1[[#This Row],[Descripción]],Tabla10[Descripción],Tabla10[CODIGO PRESUPUESTARIO],0))</f>
        <v/>
      </c>
      <c r="R943" s="507"/>
    </row>
    <row r="944" spans="2:18" x14ac:dyDescent="0.3">
      <c r="B944" s="190" t="str">
        <f>IF('Formulario PPGR3'!$G944="","",CONCATENATE('Formulario PPGR3'!$C944,".",'Formulario PPGR3'!$D944,".",'Formulario PPGR3'!$E944,".",'Formulario PPGR3'!$F944))</f>
        <v/>
      </c>
      <c r="C944" s="190" t="str">
        <f>IF('Formulario PPGR3'!$G944="","",'Formulario PPGR1'!#REF!)</f>
        <v/>
      </c>
      <c r="D944" s="190" t="str">
        <f>IF('Formulario PPGR3'!$G944="","",'Formulario PPGR1'!#REF!)</f>
        <v/>
      </c>
      <c r="E944" s="190" t="str">
        <f>IF('Formulario PPGR3'!$G944="","",'Formulario PPGR1'!#REF!)</f>
        <v/>
      </c>
      <c r="F944" s="190" t="str">
        <f>IF('Formulario PPGR3'!$G944="","",'Formulario PPGR1'!#REF!)</f>
        <v/>
      </c>
      <c r="G944" s="241"/>
      <c r="H944" s="503" t="str">
        <f>IF(Tabla1[[#This Row],[Código_Actividad]]="","",_xlfn.XLOOKUP(Tabla1[[#This Row],[Código_Actividad]],Tabla2[Código],Tabla2[Actividades Programables Presupuestables],"",0))</f>
        <v/>
      </c>
      <c r="I944" s="504" t="str">
        <f>IFERROR(VLOOKUP('Formulario PPGR3'!$G944,'Formulario PPGR2'!$H$9:$V$269,15,FALSE),"")</f>
        <v/>
      </c>
      <c r="J944" s="509"/>
      <c r="K944" s="507" t="str">
        <f>IF(Tabla1[[#This Row],[Insumos]]="","",_xlfn.XLOOKUP(Tabla1[[#This Row],[Insumos]],Tabla10[Insumo],Tabla10[InsumoAbrev],"",0))</f>
        <v/>
      </c>
      <c r="L944" s="508"/>
      <c r="M944" s="505" t="str">
        <f>IF(Tabla1[[#This Row],[Descripción]]="","",_xlfn.XLOOKUP(Tabla1[[#This Row],[Descripción]],Tabla10[Descripción],Tabla10[Unidad de Medida],"",0))</f>
        <v/>
      </c>
      <c r="N944" s="295"/>
      <c r="O944" s="506" t="str">
        <f>IF(Tabla1[[#This Row],[Descripción]]="","",_xlfn.XLOOKUP(Tabla1[[#This Row],[Descripción]],Tabla10[Descripción],Tabla10[Precio Unitario],0))</f>
        <v/>
      </c>
      <c r="P944" s="506" t="str">
        <f>IF(Tabla1[[#This Row],[Cantidad de Insumos]]="","",Tabla1[[#This Row],[Precio Unitario]]*Tabla1[[#This Row],[Cantidad de Insumos]])</f>
        <v/>
      </c>
      <c r="Q944" s="506" t="str">
        <f>IF(Tabla1[[#This Row],[Descripción]]="","",_xlfn.XLOOKUP(Tabla1[[#This Row],[Descripción]],Tabla10[Descripción],Tabla10[CODIGO PRESUPUESTARIO],0))</f>
        <v/>
      </c>
      <c r="R944" s="507"/>
    </row>
    <row r="945" spans="2:18" x14ac:dyDescent="0.3">
      <c r="B945" s="190" t="str">
        <f>IF('Formulario PPGR3'!$G945="","",CONCATENATE('Formulario PPGR3'!$C945,".",'Formulario PPGR3'!$D945,".",'Formulario PPGR3'!$E945,".",'Formulario PPGR3'!$F945))</f>
        <v/>
      </c>
      <c r="C945" s="190" t="str">
        <f>IF('Formulario PPGR3'!$G945="","",'Formulario PPGR1'!#REF!)</f>
        <v/>
      </c>
      <c r="D945" s="190" t="str">
        <f>IF('Formulario PPGR3'!$G945="","",'Formulario PPGR1'!#REF!)</f>
        <v/>
      </c>
      <c r="E945" s="190" t="str">
        <f>IF('Formulario PPGR3'!$G945="","",'Formulario PPGR1'!#REF!)</f>
        <v/>
      </c>
      <c r="F945" s="190" t="str">
        <f>IF('Formulario PPGR3'!$G945="","",'Formulario PPGR1'!#REF!)</f>
        <v/>
      </c>
      <c r="G945" s="241"/>
      <c r="H945" s="503" t="str">
        <f>IF(Tabla1[[#This Row],[Código_Actividad]]="","",_xlfn.XLOOKUP(Tabla1[[#This Row],[Código_Actividad]],Tabla2[Código],Tabla2[Actividades Programables Presupuestables],"",0))</f>
        <v/>
      </c>
      <c r="I945" s="504" t="str">
        <f>IFERROR(VLOOKUP('Formulario PPGR3'!$G945,'Formulario PPGR2'!$H$9:$V$269,15,FALSE),"")</f>
        <v/>
      </c>
      <c r="J945" s="509"/>
      <c r="K945" s="507" t="str">
        <f>IF(Tabla1[[#This Row],[Insumos]]="","",_xlfn.XLOOKUP(Tabla1[[#This Row],[Insumos]],Tabla10[Insumo],Tabla10[InsumoAbrev],"",0))</f>
        <v/>
      </c>
      <c r="L945" s="508"/>
      <c r="M945" s="505" t="str">
        <f>IF(Tabla1[[#This Row],[Descripción]]="","",_xlfn.XLOOKUP(Tabla1[[#This Row],[Descripción]],Tabla10[Descripción],Tabla10[Unidad de Medida],"",0))</f>
        <v/>
      </c>
      <c r="N945" s="295"/>
      <c r="O945" s="506" t="str">
        <f>IF(Tabla1[[#This Row],[Descripción]]="","",_xlfn.XLOOKUP(Tabla1[[#This Row],[Descripción]],Tabla10[Descripción],Tabla10[Precio Unitario],0))</f>
        <v/>
      </c>
      <c r="P945" s="506" t="str">
        <f>IF(Tabla1[[#This Row],[Cantidad de Insumos]]="","",Tabla1[[#This Row],[Precio Unitario]]*Tabla1[[#This Row],[Cantidad de Insumos]])</f>
        <v/>
      </c>
      <c r="Q945" s="506" t="str">
        <f>IF(Tabla1[[#This Row],[Descripción]]="","",_xlfn.XLOOKUP(Tabla1[[#This Row],[Descripción]],Tabla10[Descripción],Tabla10[CODIGO PRESUPUESTARIO],0))</f>
        <v/>
      </c>
      <c r="R945" s="507"/>
    </row>
    <row r="946" spans="2:18" x14ac:dyDescent="0.3">
      <c r="B946" s="190" t="str">
        <f>IF('Formulario PPGR3'!$G946="","",CONCATENATE('Formulario PPGR3'!$C946,".",'Formulario PPGR3'!$D946,".",'Formulario PPGR3'!$E946,".",'Formulario PPGR3'!$F946))</f>
        <v/>
      </c>
      <c r="C946" s="190" t="str">
        <f>IF('Formulario PPGR3'!$G946="","",'Formulario PPGR1'!#REF!)</f>
        <v/>
      </c>
      <c r="D946" s="190" t="str">
        <f>IF('Formulario PPGR3'!$G946="","",'Formulario PPGR1'!#REF!)</f>
        <v/>
      </c>
      <c r="E946" s="190" t="str">
        <f>IF('Formulario PPGR3'!$G946="","",'Formulario PPGR1'!#REF!)</f>
        <v/>
      </c>
      <c r="F946" s="190" t="str">
        <f>IF('Formulario PPGR3'!$G946="","",'Formulario PPGR1'!#REF!)</f>
        <v/>
      </c>
      <c r="G946" s="241"/>
      <c r="H946" s="503" t="str">
        <f>IF(Tabla1[[#This Row],[Código_Actividad]]="","",_xlfn.XLOOKUP(Tabla1[[#This Row],[Código_Actividad]],Tabla2[Código],Tabla2[Actividades Programables Presupuestables],"",0))</f>
        <v/>
      </c>
      <c r="I946" s="504" t="str">
        <f>IFERROR(VLOOKUP('Formulario PPGR3'!$G946,'Formulario PPGR2'!$H$9:$V$269,15,FALSE),"")</f>
        <v/>
      </c>
      <c r="J946" s="509"/>
      <c r="K946" s="507" t="str">
        <f>IF(Tabla1[[#This Row],[Insumos]]="","",_xlfn.XLOOKUP(Tabla1[[#This Row],[Insumos]],Tabla10[Insumo],Tabla10[InsumoAbrev],"",0))</f>
        <v/>
      </c>
      <c r="L946" s="508"/>
      <c r="M946" s="505" t="str">
        <f>IF(Tabla1[[#This Row],[Descripción]]="","",_xlfn.XLOOKUP(Tabla1[[#This Row],[Descripción]],Tabla10[Descripción],Tabla10[Unidad de Medida],"",0))</f>
        <v/>
      </c>
      <c r="N946" s="295"/>
      <c r="O946" s="506" t="str">
        <f>IF(Tabla1[[#This Row],[Descripción]]="","",_xlfn.XLOOKUP(Tabla1[[#This Row],[Descripción]],Tabla10[Descripción],Tabla10[Precio Unitario],0))</f>
        <v/>
      </c>
      <c r="P946" s="506" t="str">
        <f>IF(Tabla1[[#This Row],[Cantidad de Insumos]]="","",Tabla1[[#This Row],[Precio Unitario]]*Tabla1[[#This Row],[Cantidad de Insumos]])</f>
        <v/>
      </c>
      <c r="Q946" s="506" t="str">
        <f>IF(Tabla1[[#This Row],[Descripción]]="","",_xlfn.XLOOKUP(Tabla1[[#This Row],[Descripción]],Tabla10[Descripción],Tabla10[CODIGO PRESUPUESTARIO],0))</f>
        <v/>
      </c>
      <c r="R946" s="507"/>
    </row>
    <row r="947" spans="2:18" x14ac:dyDescent="0.3">
      <c r="B947" s="190" t="str">
        <f>IF('Formulario PPGR3'!$G947="","",CONCATENATE('Formulario PPGR3'!$C947,".",'Formulario PPGR3'!$D947,".",'Formulario PPGR3'!$E947,".",'Formulario PPGR3'!$F947))</f>
        <v/>
      </c>
      <c r="C947" s="190" t="str">
        <f>IF('Formulario PPGR3'!$G947="","",'Formulario PPGR1'!#REF!)</f>
        <v/>
      </c>
      <c r="D947" s="190" t="str">
        <f>IF('Formulario PPGR3'!$G947="","",'Formulario PPGR1'!#REF!)</f>
        <v/>
      </c>
      <c r="E947" s="190" t="str">
        <f>IF('Formulario PPGR3'!$G947="","",'Formulario PPGR1'!#REF!)</f>
        <v/>
      </c>
      <c r="F947" s="190" t="str">
        <f>IF('Formulario PPGR3'!$G947="","",'Formulario PPGR1'!#REF!)</f>
        <v/>
      </c>
      <c r="G947" s="241"/>
      <c r="H947" s="503" t="str">
        <f>IF(Tabla1[[#This Row],[Código_Actividad]]="","",_xlfn.XLOOKUP(Tabla1[[#This Row],[Código_Actividad]],Tabla2[Código],Tabla2[Actividades Programables Presupuestables],"",0))</f>
        <v/>
      </c>
      <c r="I947" s="504" t="str">
        <f>IFERROR(VLOOKUP('Formulario PPGR3'!$G947,'Formulario PPGR2'!$H$9:$V$269,15,FALSE),"")</f>
        <v/>
      </c>
      <c r="J947" s="509"/>
      <c r="K947" s="507" t="str">
        <f>IF(Tabla1[[#This Row],[Insumos]]="","",_xlfn.XLOOKUP(Tabla1[[#This Row],[Insumos]],Tabla10[Insumo],Tabla10[InsumoAbrev],"",0))</f>
        <v/>
      </c>
      <c r="L947" s="508"/>
      <c r="M947" s="505" t="str">
        <f>IF(Tabla1[[#This Row],[Descripción]]="","",_xlfn.XLOOKUP(Tabla1[[#This Row],[Descripción]],Tabla10[Descripción],Tabla10[Unidad de Medida],"",0))</f>
        <v/>
      </c>
      <c r="N947" s="295"/>
      <c r="O947" s="506" t="str">
        <f>IF(Tabla1[[#This Row],[Descripción]]="","",_xlfn.XLOOKUP(Tabla1[[#This Row],[Descripción]],Tabla10[Descripción],Tabla10[Precio Unitario],0))</f>
        <v/>
      </c>
      <c r="P947" s="506" t="str">
        <f>IF(Tabla1[[#This Row],[Cantidad de Insumos]]="","",Tabla1[[#This Row],[Precio Unitario]]*Tabla1[[#This Row],[Cantidad de Insumos]])</f>
        <v/>
      </c>
      <c r="Q947" s="506" t="str">
        <f>IF(Tabla1[[#This Row],[Descripción]]="","",_xlfn.XLOOKUP(Tabla1[[#This Row],[Descripción]],Tabla10[Descripción],Tabla10[CODIGO PRESUPUESTARIO],0))</f>
        <v/>
      </c>
      <c r="R947" s="507"/>
    </row>
    <row r="948" spans="2:18" x14ac:dyDescent="0.3">
      <c r="B948" s="190" t="str">
        <f>IF('Formulario PPGR3'!$G948="","",CONCATENATE('Formulario PPGR3'!$C948,".",'Formulario PPGR3'!$D948,".",'Formulario PPGR3'!$E948,".",'Formulario PPGR3'!$F948))</f>
        <v/>
      </c>
      <c r="C948" s="190" t="str">
        <f>IF('Formulario PPGR3'!$G948="","",'Formulario PPGR1'!#REF!)</f>
        <v/>
      </c>
      <c r="D948" s="190" t="str">
        <f>IF('Formulario PPGR3'!$G948="","",'Formulario PPGR1'!#REF!)</f>
        <v/>
      </c>
      <c r="E948" s="190" t="str">
        <f>IF('Formulario PPGR3'!$G948="","",'Formulario PPGR1'!#REF!)</f>
        <v/>
      </c>
      <c r="F948" s="190" t="str">
        <f>IF('Formulario PPGR3'!$G948="","",'Formulario PPGR1'!#REF!)</f>
        <v/>
      </c>
      <c r="G948" s="241"/>
      <c r="H948" s="503" t="str">
        <f>IF(Tabla1[[#This Row],[Código_Actividad]]="","",_xlfn.XLOOKUP(Tabla1[[#This Row],[Código_Actividad]],Tabla2[Código],Tabla2[Actividades Programables Presupuestables],"",0))</f>
        <v/>
      </c>
      <c r="I948" s="504" t="str">
        <f>IFERROR(VLOOKUP('Formulario PPGR3'!$G948,'Formulario PPGR2'!$H$9:$V$269,15,FALSE),"")</f>
        <v/>
      </c>
      <c r="J948" s="509"/>
      <c r="K948" s="507" t="str">
        <f>IF(Tabla1[[#This Row],[Insumos]]="","",_xlfn.XLOOKUP(Tabla1[[#This Row],[Insumos]],Tabla10[Insumo],Tabla10[InsumoAbrev],"",0))</f>
        <v/>
      </c>
      <c r="L948" s="508"/>
      <c r="M948" s="505" t="str">
        <f>IF(Tabla1[[#This Row],[Descripción]]="","",_xlfn.XLOOKUP(Tabla1[[#This Row],[Descripción]],Tabla10[Descripción],Tabla10[Unidad de Medida],"",0))</f>
        <v/>
      </c>
      <c r="N948" s="295"/>
      <c r="O948" s="506" t="str">
        <f>IF(Tabla1[[#This Row],[Descripción]]="","",_xlfn.XLOOKUP(Tabla1[[#This Row],[Descripción]],Tabla10[Descripción],Tabla10[Precio Unitario],0))</f>
        <v/>
      </c>
      <c r="P948" s="506" t="str">
        <f>IF(Tabla1[[#This Row],[Cantidad de Insumos]]="","",Tabla1[[#This Row],[Precio Unitario]]*Tabla1[[#This Row],[Cantidad de Insumos]])</f>
        <v/>
      </c>
      <c r="Q948" s="506" t="str">
        <f>IF(Tabla1[[#This Row],[Descripción]]="","",_xlfn.XLOOKUP(Tabla1[[#This Row],[Descripción]],Tabla10[Descripción],Tabla10[CODIGO PRESUPUESTARIO],0))</f>
        <v/>
      </c>
      <c r="R948" s="507"/>
    </row>
    <row r="949" spans="2:18" x14ac:dyDescent="0.3">
      <c r="B949" s="190" t="str">
        <f>IF('Formulario PPGR3'!$G949="","",CONCATENATE('Formulario PPGR3'!$C949,".",'Formulario PPGR3'!$D949,".",'Formulario PPGR3'!$E949,".",'Formulario PPGR3'!$F949))</f>
        <v/>
      </c>
      <c r="C949" s="190" t="str">
        <f>IF('Formulario PPGR3'!$G949="","",'Formulario PPGR1'!#REF!)</f>
        <v/>
      </c>
      <c r="D949" s="190" t="str">
        <f>IF('Formulario PPGR3'!$G949="","",'Formulario PPGR1'!#REF!)</f>
        <v/>
      </c>
      <c r="E949" s="190" t="str">
        <f>IF('Formulario PPGR3'!$G949="","",'Formulario PPGR1'!#REF!)</f>
        <v/>
      </c>
      <c r="F949" s="190" t="str">
        <f>IF('Formulario PPGR3'!$G949="","",'Formulario PPGR1'!#REF!)</f>
        <v/>
      </c>
      <c r="G949" s="241"/>
      <c r="H949" s="503" t="str">
        <f>IF(Tabla1[[#This Row],[Código_Actividad]]="","",_xlfn.XLOOKUP(Tabla1[[#This Row],[Código_Actividad]],Tabla2[Código],Tabla2[Actividades Programables Presupuestables],"",0))</f>
        <v/>
      </c>
      <c r="I949" s="504" t="str">
        <f>IFERROR(VLOOKUP('Formulario PPGR3'!$G949,'Formulario PPGR2'!$H$9:$V$269,15,FALSE),"")</f>
        <v/>
      </c>
      <c r="J949" s="509"/>
      <c r="K949" s="507" t="str">
        <f>IF(Tabla1[[#This Row],[Insumos]]="","",_xlfn.XLOOKUP(Tabla1[[#This Row],[Insumos]],Tabla10[Insumo],Tabla10[InsumoAbrev],"",0))</f>
        <v/>
      </c>
      <c r="L949" s="508"/>
      <c r="M949" s="505" t="str">
        <f>IF(Tabla1[[#This Row],[Descripción]]="","",_xlfn.XLOOKUP(Tabla1[[#This Row],[Descripción]],Tabla10[Descripción],Tabla10[Unidad de Medida],"",0))</f>
        <v/>
      </c>
      <c r="N949" s="295"/>
      <c r="O949" s="506" t="str">
        <f>IF(Tabla1[[#This Row],[Descripción]]="","",_xlfn.XLOOKUP(Tabla1[[#This Row],[Descripción]],Tabla10[Descripción],Tabla10[Precio Unitario],0))</f>
        <v/>
      </c>
      <c r="P949" s="506" t="str">
        <f>IF(Tabla1[[#This Row],[Cantidad de Insumos]]="","",Tabla1[[#This Row],[Precio Unitario]]*Tabla1[[#This Row],[Cantidad de Insumos]])</f>
        <v/>
      </c>
      <c r="Q949" s="506" t="str">
        <f>IF(Tabla1[[#This Row],[Descripción]]="","",_xlfn.XLOOKUP(Tabla1[[#This Row],[Descripción]],Tabla10[Descripción],Tabla10[CODIGO PRESUPUESTARIO],0))</f>
        <v/>
      </c>
      <c r="R949" s="507"/>
    </row>
    <row r="950" spans="2:18" x14ac:dyDescent="0.3">
      <c r="B950" s="190" t="str">
        <f>IF('Formulario PPGR3'!$G950="","",CONCATENATE('Formulario PPGR3'!$C950,".",'Formulario PPGR3'!$D950,".",'Formulario PPGR3'!$E950,".",'Formulario PPGR3'!$F950))</f>
        <v/>
      </c>
      <c r="C950" s="190" t="str">
        <f>IF('Formulario PPGR3'!$G950="","",'Formulario PPGR1'!#REF!)</f>
        <v/>
      </c>
      <c r="D950" s="190" t="str">
        <f>IF('Formulario PPGR3'!$G950="","",'Formulario PPGR1'!#REF!)</f>
        <v/>
      </c>
      <c r="E950" s="190" t="str">
        <f>IF('Formulario PPGR3'!$G950="","",'Formulario PPGR1'!#REF!)</f>
        <v/>
      </c>
      <c r="F950" s="190" t="str">
        <f>IF('Formulario PPGR3'!$G950="","",'Formulario PPGR1'!#REF!)</f>
        <v/>
      </c>
      <c r="G950" s="241"/>
      <c r="H950" s="503" t="str">
        <f>IF(Tabla1[[#This Row],[Código_Actividad]]="","",_xlfn.XLOOKUP(Tabla1[[#This Row],[Código_Actividad]],Tabla2[Código],Tabla2[Actividades Programables Presupuestables],"",0))</f>
        <v/>
      </c>
      <c r="I950" s="504" t="str">
        <f>IFERROR(VLOOKUP('Formulario PPGR3'!$G950,'Formulario PPGR2'!$H$9:$V$269,15,FALSE),"")</f>
        <v/>
      </c>
      <c r="J950" s="509"/>
      <c r="K950" s="507" t="str">
        <f>IF(Tabla1[[#This Row],[Insumos]]="","",_xlfn.XLOOKUP(Tabla1[[#This Row],[Insumos]],Tabla10[Insumo],Tabla10[InsumoAbrev],"",0))</f>
        <v/>
      </c>
      <c r="L950" s="508"/>
      <c r="M950" s="505" t="str">
        <f>IF(Tabla1[[#This Row],[Descripción]]="","",_xlfn.XLOOKUP(Tabla1[[#This Row],[Descripción]],Tabla10[Descripción],Tabla10[Unidad de Medida],"",0))</f>
        <v/>
      </c>
      <c r="N950" s="295"/>
      <c r="O950" s="506" t="str">
        <f>IF(Tabla1[[#This Row],[Descripción]]="","",_xlfn.XLOOKUP(Tabla1[[#This Row],[Descripción]],Tabla10[Descripción],Tabla10[Precio Unitario],0))</f>
        <v/>
      </c>
      <c r="P950" s="506" t="str">
        <f>IF(Tabla1[[#This Row],[Cantidad de Insumos]]="","",Tabla1[[#This Row],[Precio Unitario]]*Tabla1[[#This Row],[Cantidad de Insumos]])</f>
        <v/>
      </c>
      <c r="Q950" s="506" t="str">
        <f>IF(Tabla1[[#This Row],[Descripción]]="","",_xlfn.XLOOKUP(Tabla1[[#This Row],[Descripción]],Tabla10[Descripción],Tabla10[CODIGO PRESUPUESTARIO],0))</f>
        <v/>
      </c>
      <c r="R950" s="507"/>
    </row>
    <row r="951" spans="2:18" x14ac:dyDescent="0.3">
      <c r="B951" s="190" t="str">
        <f>IF('Formulario PPGR3'!$G951="","",CONCATENATE('Formulario PPGR3'!$C951,".",'Formulario PPGR3'!$D951,".",'Formulario PPGR3'!$E951,".",'Formulario PPGR3'!$F951))</f>
        <v/>
      </c>
      <c r="C951" s="190" t="str">
        <f>IF('Formulario PPGR3'!$G951="","",'Formulario PPGR1'!#REF!)</f>
        <v/>
      </c>
      <c r="D951" s="190" t="str">
        <f>IF('Formulario PPGR3'!$G951="","",'Formulario PPGR1'!#REF!)</f>
        <v/>
      </c>
      <c r="E951" s="190" t="str">
        <f>IF('Formulario PPGR3'!$G951="","",'Formulario PPGR1'!#REF!)</f>
        <v/>
      </c>
      <c r="F951" s="190" t="str">
        <f>IF('Formulario PPGR3'!$G951="","",'Formulario PPGR1'!#REF!)</f>
        <v/>
      </c>
      <c r="G951" s="241"/>
      <c r="H951" s="503" t="str">
        <f>IF(Tabla1[[#This Row],[Código_Actividad]]="","",_xlfn.XLOOKUP(Tabla1[[#This Row],[Código_Actividad]],Tabla2[Código],Tabla2[Actividades Programables Presupuestables],"",0))</f>
        <v/>
      </c>
      <c r="I951" s="504" t="str">
        <f>IFERROR(VLOOKUP('Formulario PPGR3'!$G951,'Formulario PPGR2'!$H$9:$V$269,15,FALSE),"")</f>
        <v/>
      </c>
      <c r="J951" s="509"/>
      <c r="K951" s="507" t="str">
        <f>IF(Tabla1[[#This Row],[Insumos]]="","",_xlfn.XLOOKUP(Tabla1[[#This Row],[Insumos]],Tabla10[Insumo],Tabla10[InsumoAbrev],"",0))</f>
        <v/>
      </c>
      <c r="L951" s="508"/>
      <c r="M951" s="505" t="str">
        <f>IF(Tabla1[[#This Row],[Descripción]]="","",_xlfn.XLOOKUP(Tabla1[[#This Row],[Descripción]],Tabla10[Descripción],Tabla10[Unidad de Medida],"",0))</f>
        <v/>
      </c>
      <c r="N951" s="295"/>
      <c r="O951" s="506" t="str">
        <f>IF(Tabla1[[#This Row],[Descripción]]="","",_xlfn.XLOOKUP(Tabla1[[#This Row],[Descripción]],Tabla10[Descripción],Tabla10[Precio Unitario],0))</f>
        <v/>
      </c>
      <c r="P951" s="506" t="str">
        <f>IF(Tabla1[[#This Row],[Cantidad de Insumos]]="","",Tabla1[[#This Row],[Precio Unitario]]*Tabla1[[#This Row],[Cantidad de Insumos]])</f>
        <v/>
      </c>
      <c r="Q951" s="506" t="str">
        <f>IF(Tabla1[[#This Row],[Descripción]]="","",_xlfn.XLOOKUP(Tabla1[[#This Row],[Descripción]],Tabla10[Descripción],Tabla10[CODIGO PRESUPUESTARIO],0))</f>
        <v/>
      </c>
      <c r="R951" s="507"/>
    </row>
    <row r="952" spans="2:18" x14ac:dyDescent="0.3">
      <c r="B952" s="190" t="str">
        <f>IF('Formulario PPGR3'!$G952="","",CONCATENATE('Formulario PPGR3'!$C952,".",'Formulario PPGR3'!$D952,".",'Formulario PPGR3'!$E952,".",'Formulario PPGR3'!$F952))</f>
        <v/>
      </c>
      <c r="C952" s="190" t="str">
        <f>IF('Formulario PPGR3'!$G952="","",'Formulario PPGR1'!#REF!)</f>
        <v/>
      </c>
      <c r="D952" s="190" t="str">
        <f>IF('Formulario PPGR3'!$G952="","",'Formulario PPGR1'!#REF!)</f>
        <v/>
      </c>
      <c r="E952" s="190" t="str">
        <f>IF('Formulario PPGR3'!$G952="","",'Formulario PPGR1'!#REF!)</f>
        <v/>
      </c>
      <c r="F952" s="190" t="str">
        <f>IF('Formulario PPGR3'!$G952="","",'Formulario PPGR1'!#REF!)</f>
        <v/>
      </c>
      <c r="G952" s="241"/>
      <c r="H952" s="503" t="str">
        <f>IF(Tabla1[[#This Row],[Código_Actividad]]="","",_xlfn.XLOOKUP(Tabla1[[#This Row],[Código_Actividad]],Tabla2[Código],Tabla2[Actividades Programables Presupuestables],"",0))</f>
        <v/>
      </c>
      <c r="I952" s="504" t="str">
        <f>IFERROR(VLOOKUP('Formulario PPGR3'!$G952,'Formulario PPGR2'!$H$9:$V$269,15,FALSE),"")</f>
        <v/>
      </c>
      <c r="J952" s="509"/>
      <c r="K952" s="507" t="str">
        <f>IF(Tabla1[[#This Row],[Insumos]]="","",_xlfn.XLOOKUP(Tabla1[[#This Row],[Insumos]],Tabla10[Insumo],Tabla10[InsumoAbrev],"",0))</f>
        <v/>
      </c>
      <c r="L952" s="508"/>
      <c r="M952" s="505" t="str">
        <f>IF(Tabla1[[#This Row],[Descripción]]="","",_xlfn.XLOOKUP(Tabla1[[#This Row],[Descripción]],Tabla10[Descripción],Tabla10[Unidad de Medida],"",0))</f>
        <v/>
      </c>
      <c r="N952" s="295"/>
      <c r="O952" s="506" t="str">
        <f>IF(Tabla1[[#This Row],[Descripción]]="","",_xlfn.XLOOKUP(Tabla1[[#This Row],[Descripción]],Tabla10[Descripción],Tabla10[Precio Unitario],0))</f>
        <v/>
      </c>
      <c r="P952" s="506" t="str">
        <f>IF(Tabla1[[#This Row],[Cantidad de Insumos]]="","",Tabla1[[#This Row],[Precio Unitario]]*Tabla1[[#This Row],[Cantidad de Insumos]])</f>
        <v/>
      </c>
      <c r="Q952" s="506" t="str">
        <f>IF(Tabla1[[#This Row],[Descripción]]="","",_xlfn.XLOOKUP(Tabla1[[#This Row],[Descripción]],Tabla10[Descripción],Tabla10[CODIGO PRESUPUESTARIO],0))</f>
        <v/>
      </c>
      <c r="R952" s="507"/>
    </row>
    <row r="953" spans="2:18" x14ac:dyDescent="0.3">
      <c r="B953" s="190" t="str">
        <f>IF('Formulario PPGR3'!$G953="","",CONCATENATE('Formulario PPGR3'!$C953,".",'Formulario PPGR3'!$D953,".",'Formulario PPGR3'!$E953,".",'Formulario PPGR3'!$F953))</f>
        <v/>
      </c>
      <c r="C953" s="190" t="str">
        <f>IF('Formulario PPGR3'!$G953="","",'Formulario PPGR1'!#REF!)</f>
        <v/>
      </c>
      <c r="D953" s="190" t="str">
        <f>IF('Formulario PPGR3'!$G953="","",'Formulario PPGR1'!#REF!)</f>
        <v/>
      </c>
      <c r="E953" s="190" t="str">
        <f>IF('Formulario PPGR3'!$G953="","",'Formulario PPGR1'!#REF!)</f>
        <v/>
      </c>
      <c r="F953" s="190" t="str">
        <f>IF('Formulario PPGR3'!$G953="","",'Formulario PPGR1'!#REF!)</f>
        <v/>
      </c>
      <c r="G953" s="241"/>
      <c r="H953" s="503" t="str">
        <f>IF(Tabla1[[#This Row],[Código_Actividad]]="","",_xlfn.XLOOKUP(Tabla1[[#This Row],[Código_Actividad]],Tabla2[Código],Tabla2[Actividades Programables Presupuestables],"",0))</f>
        <v/>
      </c>
      <c r="I953" s="504" t="str">
        <f>IFERROR(VLOOKUP('Formulario PPGR3'!$G953,'Formulario PPGR2'!$H$9:$V$269,15,FALSE),"")</f>
        <v/>
      </c>
      <c r="J953" s="509"/>
      <c r="K953" s="507" t="str">
        <f>IF(Tabla1[[#This Row],[Insumos]]="","",_xlfn.XLOOKUP(Tabla1[[#This Row],[Insumos]],Tabla10[Insumo],Tabla10[InsumoAbrev],"",0))</f>
        <v/>
      </c>
      <c r="L953" s="508"/>
      <c r="M953" s="505" t="str">
        <f>IF(Tabla1[[#This Row],[Descripción]]="","",_xlfn.XLOOKUP(Tabla1[[#This Row],[Descripción]],Tabla10[Descripción],Tabla10[Unidad de Medida],"",0))</f>
        <v/>
      </c>
      <c r="N953" s="295"/>
      <c r="O953" s="506" t="str">
        <f>IF(Tabla1[[#This Row],[Descripción]]="","",_xlfn.XLOOKUP(Tabla1[[#This Row],[Descripción]],Tabla10[Descripción],Tabla10[Precio Unitario],0))</f>
        <v/>
      </c>
      <c r="P953" s="506" t="str">
        <f>IF(Tabla1[[#This Row],[Cantidad de Insumos]]="","",Tabla1[[#This Row],[Precio Unitario]]*Tabla1[[#This Row],[Cantidad de Insumos]])</f>
        <v/>
      </c>
      <c r="Q953" s="506" t="str">
        <f>IF(Tabla1[[#This Row],[Descripción]]="","",_xlfn.XLOOKUP(Tabla1[[#This Row],[Descripción]],Tabla10[Descripción],Tabla10[CODIGO PRESUPUESTARIO],0))</f>
        <v/>
      </c>
      <c r="R953" s="507"/>
    </row>
    <row r="954" spans="2:18" x14ac:dyDescent="0.3">
      <c r="B954" s="190" t="str">
        <f>IF('Formulario PPGR3'!$G954="","",CONCATENATE('Formulario PPGR3'!$C954,".",'Formulario PPGR3'!$D954,".",'Formulario PPGR3'!$E954,".",'Formulario PPGR3'!$F954))</f>
        <v/>
      </c>
      <c r="C954" s="190" t="str">
        <f>IF('Formulario PPGR3'!$G954="","",'Formulario PPGR1'!#REF!)</f>
        <v/>
      </c>
      <c r="D954" s="190" t="str">
        <f>IF('Formulario PPGR3'!$G954="","",'Formulario PPGR1'!#REF!)</f>
        <v/>
      </c>
      <c r="E954" s="190" t="str">
        <f>IF('Formulario PPGR3'!$G954="","",'Formulario PPGR1'!#REF!)</f>
        <v/>
      </c>
      <c r="F954" s="190" t="str">
        <f>IF('Formulario PPGR3'!$G954="","",'Formulario PPGR1'!#REF!)</f>
        <v/>
      </c>
      <c r="G954" s="241"/>
      <c r="H954" s="503" t="str">
        <f>IF(Tabla1[[#This Row],[Código_Actividad]]="","",_xlfn.XLOOKUP(Tabla1[[#This Row],[Código_Actividad]],Tabla2[Código],Tabla2[Actividades Programables Presupuestables],"",0))</f>
        <v/>
      </c>
      <c r="I954" s="504" t="str">
        <f>IFERROR(VLOOKUP('Formulario PPGR3'!$G954,'Formulario PPGR2'!$H$9:$V$269,15,FALSE),"")</f>
        <v/>
      </c>
      <c r="J954" s="509"/>
      <c r="K954" s="507" t="str">
        <f>IF(Tabla1[[#This Row],[Insumos]]="","",_xlfn.XLOOKUP(Tabla1[[#This Row],[Insumos]],Tabla10[Insumo],Tabla10[InsumoAbrev],"",0))</f>
        <v/>
      </c>
      <c r="L954" s="508"/>
      <c r="M954" s="505" t="str">
        <f>IF(Tabla1[[#This Row],[Descripción]]="","",_xlfn.XLOOKUP(Tabla1[[#This Row],[Descripción]],Tabla10[Descripción],Tabla10[Unidad de Medida],"",0))</f>
        <v/>
      </c>
      <c r="N954" s="295"/>
      <c r="O954" s="506" t="str">
        <f>IF(Tabla1[[#This Row],[Descripción]]="","",_xlfn.XLOOKUP(Tabla1[[#This Row],[Descripción]],Tabla10[Descripción],Tabla10[Precio Unitario],0))</f>
        <v/>
      </c>
      <c r="P954" s="506" t="str">
        <f>IF(Tabla1[[#This Row],[Cantidad de Insumos]]="","",Tabla1[[#This Row],[Precio Unitario]]*Tabla1[[#This Row],[Cantidad de Insumos]])</f>
        <v/>
      </c>
      <c r="Q954" s="506" t="str">
        <f>IF(Tabla1[[#This Row],[Descripción]]="","",_xlfn.XLOOKUP(Tabla1[[#This Row],[Descripción]],Tabla10[Descripción],Tabla10[CODIGO PRESUPUESTARIO],0))</f>
        <v/>
      </c>
      <c r="R954" s="507"/>
    </row>
    <row r="955" spans="2:18" x14ac:dyDescent="0.3">
      <c r="B955" s="190" t="str">
        <f>IF('Formulario PPGR3'!$G955="","",CONCATENATE('Formulario PPGR3'!$C955,".",'Formulario PPGR3'!$D955,".",'Formulario PPGR3'!$E955,".",'Formulario PPGR3'!$F955))</f>
        <v/>
      </c>
      <c r="C955" s="190" t="str">
        <f>IF('Formulario PPGR3'!$G955="","",'Formulario PPGR1'!#REF!)</f>
        <v/>
      </c>
      <c r="D955" s="190" t="str">
        <f>IF('Formulario PPGR3'!$G955="","",'Formulario PPGR1'!#REF!)</f>
        <v/>
      </c>
      <c r="E955" s="190" t="str">
        <f>IF('Formulario PPGR3'!$G955="","",'Formulario PPGR1'!#REF!)</f>
        <v/>
      </c>
      <c r="F955" s="190" t="str">
        <f>IF('Formulario PPGR3'!$G955="","",'Formulario PPGR1'!#REF!)</f>
        <v/>
      </c>
      <c r="G955" s="241"/>
      <c r="H955" s="503" t="str">
        <f>IF(Tabla1[[#This Row],[Código_Actividad]]="","",_xlfn.XLOOKUP(Tabla1[[#This Row],[Código_Actividad]],Tabla2[Código],Tabla2[Actividades Programables Presupuestables],"",0))</f>
        <v/>
      </c>
      <c r="I955" s="504" t="str">
        <f>IFERROR(VLOOKUP('Formulario PPGR3'!$G955,'Formulario PPGR2'!$H$9:$V$269,15,FALSE),"")</f>
        <v/>
      </c>
      <c r="J955" s="509"/>
      <c r="K955" s="507" t="str">
        <f>IF(Tabla1[[#This Row],[Insumos]]="","",_xlfn.XLOOKUP(Tabla1[[#This Row],[Insumos]],Tabla10[Insumo],Tabla10[InsumoAbrev],"",0))</f>
        <v/>
      </c>
      <c r="L955" s="508"/>
      <c r="M955" s="505" t="str">
        <f>IF(Tabla1[[#This Row],[Descripción]]="","",_xlfn.XLOOKUP(Tabla1[[#This Row],[Descripción]],Tabla10[Descripción],Tabla10[Unidad de Medida],"",0))</f>
        <v/>
      </c>
      <c r="N955" s="295"/>
      <c r="O955" s="506" t="str">
        <f>IF(Tabla1[[#This Row],[Descripción]]="","",_xlfn.XLOOKUP(Tabla1[[#This Row],[Descripción]],Tabla10[Descripción],Tabla10[Precio Unitario],0))</f>
        <v/>
      </c>
      <c r="P955" s="506" t="str">
        <f>IF(Tabla1[[#This Row],[Cantidad de Insumos]]="","",Tabla1[[#This Row],[Precio Unitario]]*Tabla1[[#This Row],[Cantidad de Insumos]])</f>
        <v/>
      </c>
      <c r="Q955" s="506" t="str">
        <f>IF(Tabla1[[#This Row],[Descripción]]="","",_xlfn.XLOOKUP(Tabla1[[#This Row],[Descripción]],Tabla10[Descripción],Tabla10[CODIGO PRESUPUESTARIO],0))</f>
        <v/>
      </c>
      <c r="R955" s="507"/>
    </row>
    <row r="956" spans="2:18" x14ac:dyDescent="0.3">
      <c r="B956" s="190" t="str">
        <f>IF('Formulario PPGR3'!$G956="","",CONCATENATE('Formulario PPGR3'!$C956,".",'Formulario PPGR3'!$D956,".",'Formulario PPGR3'!$E956,".",'Formulario PPGR3'!$F956))</f>
        <v/>
      </c>
      <c r="C956" s="190" t="str">
        <f>IF('Formulario PPGR3'!$G956="","",'Formulario PPGR1'!#REF!)</f>
        <v/>
      </c>
      <c r="D956" s="190" t="str">
        <f>IF('Formulario PPGR3'!$G956="","",'Formulario PPGR1'!#REF!)</f>
        <v/>
      </c>
      <c r="E956" s="190" t="str">
        <f>IF('Formulario PPGR3'!$G956="","",'Formulario PPGR1'!#REF!)</f>
        <v/>
      </c>
      <c r="F956" s="190" t="str">
        <f>IF('Formulario PPGR3'!$G956="","",'Formulario PPGR1'!#REF!)</f>
        <v/>
      </c>
      <c r="G956" s="241"/>
      <c r="H956" s="503" t="str">
        <f>IF(Tabla1[[#This Row],[Código_Actividad]]="","",_xlfn.XLOOKUP(Tabla1[[#This Row],[Código_Actividad]],Tabla2[Código],Tabla2[Actividades Programables Presupuestables],"",0))</f>
        <v/>
      </c>
      <c r="I956" s="504" t="str">
        <f>IFERROR(VLOOKUP('Formulario PPGR3'!$G956,'Formulario PPGR2'!$H$9:$V$269,15,FALSE),"")</f>
        <v/>
      </c>
      <c r="J956" s="509"/>
      <c r="K956" s="507" t="str">
        <f>IF(Tabla1[[#This Row],[Insumos]]="","",_xlfn.XLOOKUP(Tabla1[[#This Row],[Insumos]],Tabla10[Insumo],Tabla10[InsumoAbrev],"",0))</f>
        <v/>
      </c>
      <c r="L956" s="508"/>
      <c r="M956" s="505" t="str">
        <f>IF(Tabla1[[#This Row],[Descripción]]="","",_xlfn.XLOOKUP(Tabla1[[#This Row],[Descripción]],Tabla10[Descripción],Tabla10[Unidad de Medida],"",0))</f>
        <v/>
      </c>
      <c r="N956" s="295"/>
      <c r="O956" s="506" t="str">
        <f>IF(Tabla1[[#This Row],[Descripción]]="","",_xlfn.XLOOKUP(Tabla1[[#This Row],[Descripción]],Tabla10[Descripción],Tabla10[Precio Unitario],0))</f>
        <v/>
      </c>
      <c r="P956" s="506" t="str">
        <f>IF(Tabla1[[#This Row],[Cantidad de Insumos]]="","",Tabla1[[#This Row],[Precio Unitario]]*Tabla1[[#This Row],[Cantidad de Insumos]])</f>
        <v/>
      </c>
      <c r="Q956" s="506" t="str">
        <f>IF(Tabla1[[#This Row],[Descripción]]="","",_xlfn.XLOOKUP(Tabla1[[#This Row],[Descripción]],Tabla10[Descripción],Tabla10[CODIGO PRESUPUESTARIO],0))</f>
        <v/>
      </c>
      <c r="R956" s="507"/>
    </row>
    <row r="957" spans="2:18" x14ac:dyDescent="0.3">
      <c r="B957" s="190" t="str">
        <f>IF('Formulario PPGR3'!$G957="","",CONCATENATE('Formulario PPGR3'!$C957,".",'Formulario PPGR3'!$D957,".",'Formulario PPGR3'!$E957,".",'Formulario PPGR3'!$F957))</f>
        <v/>
      </c>
      <c r="C957" s="190" t="str">
        <f>IF('Formulario PPGR3'!$G957="","",'Formulario PPGR1'!#REF!)</f>
        <v/>
      </c>
      <c r="D957" s="190" t="str">
        <f>IF('Formulario PPGR3'!$G957="","",'Formulario PPGR1'!#REF!)</f>
        <v/>
      </c>
      <c r="E957" s="190" t="str">
        <f>IF('Formulario PPGR3'!$G957="","",'Formulario PPGR1'!#REF!)</f>
        <v/>
      </c>
      <c r="F957" s="190" t="str">
        <f>IF('Formulario PPGR3'!$G957="","",'Formulario PPGR1'!#REF!)</f>
        <v/>
      </c>
      <c r="G957" s="241"/>
      <c r="H957" s="503" t="str">
        <f>IF(Tabla1[[#This Row],[Código_Actividad]]="","",_xlfn.XLOOKUP(Tabla1[[#This Row],[Código_Actividad]],Tabla2[Código],Tabla2[Actividades Programables Presupuestables],"",0))</f>
        <v/>
      </c>
      <c r="I957" s="504" t="str">
        <f>IFERROR(VLOOKUP('Formulario PPGR3'!$G957,'Formulario PPGR2'!$H$9:$V$269,15,FALSE),"")</f>
        <v/>
      </c>
      <c r="J957" s="509"/>
      <c r="K957" s="507" t="str">
        <f>IF(Tabla1[[#This Row],[Insumos]]="","",_xlfn.XLOOKUP(Tabla1[[#This Row],[Insumos]],Tabla10[Insumo],Tabla10[InsumoAbrev],"",0))</f>
        <v/>
      </c>
      <c r="L957" s="508"/>
      <c r="M957" s="505" t="str">
        <f>IF(Tabla1[[#This Row],[Descripción]]="","",_xlfn.XLOOKUP(Tabla1[[#This Row],[Descripción]],Tabla10[Descripción],Tabla10[Unidad de Medida],"",0))</f>
        <v/>
      </c>
      <c r="N957" s="295"/>
      <c r="O957" s="506" t="str">
        <f>IF(Tabla1[[#This Row],[Descripción]]="","",_xlfn.XLOOKUP(Tabla1[[#This Row],[Descripción]],Tabla10[Descripción],Tabla10[Precio Unitario],0))</f>
        <v/>
      </c>
      <c r="P957" s="506" t="str">
        <f>IF(Tabla1[[#This Row],[Cantidad de Insumos]]="","",Tabla1[[#This Row],[Precio Unitario]]*Tabla1[[#This Row],[Cantidad de Insumos]])</f>
        <v/>
      </c>
      <c r="Q957" s="506" t="str">
        <f>IF(Tabla1[[#This Row],[Descripción]]="","",_xlfn.XLOOKUP(Tabla1[[#This Row],[Descripción]],Tabla10[Descripción],Tabla10[CODIGO PRESUPUESTARIO],0))</f>
        <v/>
      </c>
      <c r="R957" s="507"/>
    </row>
    <row r="958" spans="2:18" x14ac:dyDescent="0.3">
      <c r="B958" s="190" t="str">
        <f>IF('Formulario PPGR3'!$G958="","",CONCATENATE('Formulario PPGR3'!$C958,".",'Formulario PPGR3'!$D958,".",'Formulario PPGR3'!$E958,".",'Formulario PPGR3'!$F958))</f>
        <v/>
      </c>
      <c r="C958" s="190" t="str">
        <f>IF('Formulario PPGR3'!$G958="","",'Formulario PPGR1'!#REF!)</f>
        <v/>
      </c>
      <c r="D958" s="190" t="str">
        <f>IF('Formulario PPGR3'!$G958="","",'Formulario PPGR1'!#REF!)</f>
        <v/>
      </c>
      <c r="E958" s="190" t="str">
        <f>IF('Formulario PPGR3'!$G958="","",'Formulario PPGR1'!#REF!)</f>
        <v/>
      </c>
      <c r="F958" s="190" t="str">
        <f>IF('Formulario PPGR3'!$G958="","",'Formulario PPGR1'!#REF!)</f>
        <v/>
      </c>
      <c r="G958" s="241"/>
      <c r="H958" s="503" t="str">
        <f>IF(Tabla1[[#This Row],[Código_Actividad]]="","",_xlfn.XLOOKUP(Tabla1[[#This Row],[Código_Actividad]],Tabla2[Código],Tabla2[Actividades Programables Presupuestables],"",0))</f>
        <v/>
      </c>
      <c r="I958" s="504" t="str">
        <f>IFERROR(VLOOKUP('Formulario PPGR3'!$G958,'Formulario PPGR2'!$H$9:$V$269,15,FALSE),"")</f>
        <v/>
      </c>
      <c r="J958" s="509"/>
      <c r="K958" s="507" t="str">
        <f>IF(Tabla1[[#This Row],[Insumos]]="","",_xlfn.XLOOKUP(Tabla1[[#This Row],[Insumos]],Tabla10[Insumo],Tabla10[InsumoAbrev],"",0))</f>
        <v/>
      </c>
      <c r="L958" s="508"/>
      <c r="M958" s="505" t="str">
        <f>IF(Tabla1[[#This Row],[Descripción]]="","",_xlfn.XLOOKUP(Tabla1[[#This Row],[Descripción]],Tabla10[Descripción],Tabla10[Unidad de Medida],"",0))</f>
        <v/>
      </c>
      <c r="N958" s="295"/>
      <c r="O958" s="506" t="str">
        <f>IF(Tabla1[[#This Row],[Descripción]]="","",_xlfn.XLOOKUP(Tabla1[[#This Row],[Descripción]],Tabla10[Descripción],Tabla10[Precio Unitario],0))</f>
        <v/>
      </c>
      <c r="P958" s="506" t="str">
        <f>IF(Tabla1[[#This Row],[Cantidad de Insumos]]="","",Tabla1[[#This Row],[Precio Unitario]]*Tabla1[[#This Row],[Cantidad de Insumos]])</f>
        <v/>
      </c>
      <c r="Q958" s="506" t="str">
        <f>IF(Tabla1[[#This Row],[Descripción]]="","",_xlfn.XLOOKUP(Tabla1[[#This Row],[Descripción]],Tabla10[Descripción],Tabla10[CODIGO PRESUPUESTARIO],0))</f>
        <v/>
      </c>
      <c r="R958" s="507"/>
    </row>
    <row r="959" spans="2:18" x14ac:dyDescent="0.3">
      <c r="B959" s="190" t="str">
        <f>IF('Formulario PPGR3'!$G959="","",CONCATENATE('Formulario PPGR3'!$C959,".",'Formulario PPGR3'!$D959,".",'Formulario PPGR3'!$E959,".",'Formulario PPGR3'!$F959))</f>
        <v/>
      </c>
      <c r="C959" s="190" t="str">
        <f>IF('Formulario PPGR3'!$G959="","",'Formulario PPGR1'!#REF!)</f>
        <v/>
      </c>
      <c r="D959" s="190" t="str">
        <f>IF('Formulario PPGR3'!$G959="","",'Formulario PPGR1'!#REF!)</f>
        <v/>
      </c>
      <c r="E959" s="190" t="str">
        <f>IF('Formulario PPGR3'!$G959="","",'Formulario PPGR1'!#REF!)</f>
        <v/>
      </c>
      <c r="F959" s="190" t="str">
        <f>IF('Formulario PPGR3'!$G959="","",'Formulario PPGR1'!#REF!)</f>
        <v/>
      </c>
      <c r="G959" s="241"/>
      <c r="H959" s="503" t="str">
        <f>IF(Tabla1[[#This Row],[Código_Actividad]]="","",_xlfn.XLOOKUP(Tabla1[[#This Row],[Código_Actividad]],Tabla2[Código],Tabla2[Actividades Programables Presupuestables],"",0))</f>
        <v/>
      </c>
      <c r="I959" s="504" t="str">
        <f>IFERROR(VLOOKUP('Formulario PPGR3'!$G959,'Formulario PPGR2'!$H$9:$V$269,15,FALSE),"")</f>
        <v/>
      </c>
      <c r="J959" s="509"/>
      <c r="K959" s="507" t="str">
        <f>IF(Tabla1[[#This Row],[Insumos]]="","",_xlfn.XLOOKUP(Tabla1[[#This Row],[Insumos]],Tabla10[Insumo],Tabla10[InsumoAbrev],"",0))</f>
        <v/>
      </c>
      <c r="L959" s="508"/>
      <c r="M959" s="505" t="str">
        <f>IF(Tabla1[[#This Row],[Descripción]]="","",_xlfn.XLOOKUP(Tabla1[[#This Row],[Descripción]],Tabla10[Descripción],Tabla10[Unidad de Medida],"",0))</f>
        <v/>
      </c>
      <c r="N959" s="295"/>
      <c r="O959" s="506" t="str">
        <f>IF(Tabla1[[#This Row],[Descripción]]="","",_xlfn.XLOOKUP(Tabla1[[#This Row],[Descripción]],Tabla10[Descripción],Tabla10[Precio Unitario],0))</f>
        <v/>
      </c>
      <c r="P959" s="506" t="str">
        <f>IF(Tabla1[[#This Row],[Cantidad de Insumos]]="","",Tabla1[[#This Row],[Precio Unitario]]*Tabla1[[#This Row],[Cantidad de Insumos]])</f>
        <v/>
      </c>
      <c r="Q959" s="506" t="str">
        <f>IF(Tabla1[[#This Row],[Descripción]]="","",_xlfn.XLOOKUP(Tabla1[[#This Row],[Descripción]],Tabla10[Descripción],Tabla10[CODIGO PRESUPUESTARIO],0))</f>
        <v/>
      </c>
      <c r="R959" s="507"/>
    </row>
    <row r="960" spans="2:18" x14ac:dyDescent="0.3">
      <c r="B960" s="190" t="str">
        <f>IF('Formulario PPGR3'!$G960="","",CONCATENATE('Formulario PPGR3'!$C960,".",'Formulario PPGR3'!$D960,".",'Formulario PPGR3'!$E960,".",'Formulario PPGR3'!$F960))</f>
        <v/>
      </c>
      <c r="C960" s="190" t="str">
        <f>IF('Formulario PPGR3'!$G960="","",'Formulario PPGR1'!#REF!)</f>
        <v/>
      </c>
      <c r="D960" s="190" t="str">
        <f>IF('Formulario PPGR3'!$G960="","",'Formulario PPGR1'!#REF!)</f>
        <v/>
      </c>
      <c r="E960" s="190" t="str">
        <f>IF('Formulario PPGR3'!$G960="","",'Formulario PPGR1'!#REF!)</f>
        <v/>
      </c>
      <c r="F960" s="190" t="str">
        <f>IF('Formulario PPGR3'!$G960="","",'Formulario PPGR1'!#REF!)</f>
        <v/>
      </c>
      <c r="G960" s="241"/>
      <c r="H960" s="503" t="str">
        <f>IF(Tabla1[[#This Row],[Código_Actividad]]="","",_xlfn.XLOOKUP(Tabla1[[#This Row],[Código_Actividad]],Tabla2[Código],Tabla2[Actividades Programables Presupuestables],"",0))</f>
        <v/>
      </c>
      <c r="I960" s="504" t="str">
        <f>IFERROR(VLOOKUP('Formulario PPGR3'!$G960,'Formulario PPGR2'!$H$9:$V$269,15,FALSE),"")</f>
        <v/>
      </c>
      <c r="J960" s="509"/>
      <c r="K960" s="507" t="str">
        <f>IF(Tabla1[[#This Row],[Insumos]]="","",_xlfn.XLOOKUP(Tabla1[[#This Row],[Insumos]],Tabla10[Insumo],Tabla10[InsumoAbrev],"",0))</f>
        <v/>
      </c>
      <c r="L960" s="508"/>
      <c r="M960" s="505" t="str">
        <f>IF(Tabla1[[#This Row],[Descripción]]="","",_xlfn.XLOOKUP(Tabla1[[#This Row],[Descripción]],Tabla10[Descripción],Tabla10[Unidad de Medida],"",0))</f>
        <v/>
      </c>
      <c r="N960" s="295"/>
      <c r="O960" s="506" t="str">
        <f>IF(Tabla1[[#This Row],[Descripción]]="","",_xlfn.XLOOKUP(Tabla1[[#This Row],[Descripción]],Tabla10[Descripción],Tabla10[Precio Unitario],0))</f>
        <v/>
      </c>
      <c r="P960" s="506" t="str">
        <f>IF(Tabla1[[#This Row],[Cantidad de Insumos]]="","",Tabla1[[#This Row],[Precio Unitario]]*Tabla1[[#This Row],[Cantidad de Insumos]])</f>
        <v/>
      </c>
      <c r="Q960" s="506" t="str">
        <f>IF(Tabla1[[#This Row],[Descripción]]="","",_xlfn.XLOOKUP(Tabla1[[#This Row],[Descripción]],Tabla10[Descripción],Tabla10[CODIGO PRESUPUESTARIO],0))</f>
        <v/>
      </c>
      <c r="R960" s="507"/>
    </row>
    <row r="961" spans="2:18" x14ac:dyDescent="0.3">
      <c r="B961" s="190" t="str">
        <f>IF('Formulario PPGR3'!$G961="","",CONCATENATE('Formulario PPGR3'!$C961,".",'Formulario PPGR3'!$D961,".",'Formulario PPGR3'!$E961,".",'Formulario PPGR3'!$F961))</f>
        <v/>
      </c>
      <c r="C961" s="190" t="str">
        <f>IF('Formulario PPGR3'!$G961="","",'Formulario PPGR1'!#REF!)</f>
        <v/>
      </c>
      <c r="D961" s="190" t="str">
        <f>IF('Formulario PPGR3'!$G961="","",'Formulario PPGR1'!#REF!)</f>
        <v/>
      </c>
      <c r="E961" s="190" t="str">
        <f>IF('Formulario PPGR3'!$G961="","",'Formulario PPGR1'!#REF!)</f>
        <v/>
      </c>
      <c r="F961" s="190" t="str">
        <f>IF('Formulario PPGR3'!$G961="","",'Formulario PPGR1'!#REF!)</f>
        <v/>
      </c>
      <c r="G961" s="241"/>
      <c r="H961" s="503" t="str">
        <f>IF(Tabla1[[#This Row],[Código_Actividad]]="","",_xlfn.XLOOKUP(Tabla1[[#This Row],[Código_Actividad]],Tabla2[Código],Tabla2[Actividades Programables Presupuestables],"",0))</f>
        <v/>
      </c>
      <c r="I961" s="504" t="str">
        <f>IFERROR(VLOOKUP('Formulario PPGR3'!$G961,'Formulario PPGR2'!$H$9:$V$269,15,FALSE),"")</f>
        <v/>
      </c>
      <c r="J961" s="509"/>
      <c r="K961" s="507" t="str">
        <f>IF(Tabla1[[#This Row],[Insumos]]="","",_xlfn.XLOOKUP(Tabla1[[#This Row],[Insumos]],Tabla10[Insumo],Tabla10[InsumoAbrev],"",0))</f>
        <v/>
      </c>
      <c r="L961" s="508"/>
      <c r="M961" s="505" t="str">
        <f>IF(Tabla1[[#This Row],[Descripción]]="","",_xlfn.XLOOKUP(Tabla1[[#This Row],[Descripción]],Tabla10[Descripción],Tabla10[Unidad de Medida],"",0))</f>
        <v/>
      </c>
      <c r="N961" s="295"/>
      <c r="O961" s="506" t="str">
        <f>IF(Tabla1[[#This Row],[Descripción]]="","",_xlfn.XLOOKUP(Tabla1[[#This Row],[Descripción]],Tabla10[Descripción],Tabla10[Precio Unitario],0))</f>
        <v/>
      </c>
      <c r="P961" s="506" t="str">
        <f>IF(Tabla1[[#This Row],[Cantidad de Insumos]]="","",Tabla1[[#This Row],[Precio Unitario]]*Tabla1[[#This Row],[Cantidad de Insumos]])</f>
        <v/>
      </c>
      <c r="Q961" s="506" t="str">
        <f>IF(Tabla1[[#This Row],[Descripción]]="","",_xlfn.XLOOKUP(Tabla1[[#This Row],[Descripción]],Tabla10[Descripción],Tabla10[CODIGO PRESUPUESTARIO],0))</f>
        <v/>
      </c>
      <c r="R961" s="507"/>
    </row>
    <row r="962" spans="2:18" x14ac:dyDescent="0.3">
      <c r="B962" s="190" t="str">
        <f>IF('Formulario PPGR3'!$G962="","",CONCATENATE('Formulario PPGR3'!$C962,".",'Formulario PPGR3'!$D962,".",'Formulario PPGR3'!$E962,".",'Formulario PPGR3'!$F962))</f>
        <v/>
      </c>
      <c r="C962" s="190" t="str">
        <f>IF('Formulario PPGR3'!$G962="","",'Formulario PPGR1'!#REF!)</f>
        <v/>
      </c>
      <c r="D962" s="190" t="str">
        <f>IF('Formulario PPGR3'!$G962="","",'Formulario PPGR1'!#REF!)</f>
        <v/>
      </c>
      <c r="E962" s="190" t="str">
        <f>IF('Formulario PPGR3'!$G962="","",'Formulario PPGR1'!#REF!)</f>
        <v/>
      </c>
      <c r="F962" s="190" t="str">
        <f>IF('Formulario PPGR3'!$G962="","",'Formulario PPGR1'!#REF!)</f>
        <v/>
      </c>
      <c r="G962" s="241"/>
      <c r="H962" s="503" t="str">
        <f>IF(Tabla1[[#This Row],[Código_Actividad]]="","",_xlfn.XLOOKUP(Tabla1[[#This Row],[Código_Actividad]],Tabla2[Código],Tabla2[Actividades Programables Presupuestables],"",0))</f>
        <v/>
      </c>
      <c r="I962" s="504" t="str">
        <f>IFERROR(VLOOKUP('Formulario PPGR3'!$G962,'Formulario PPGR2'!$H$9:$V$269,15,FALSE),"")</f>
        <v/>
      </c>
      <c r="J962" s="509"/>
      <c r="K962" s="507" t="str">
        <f>IF(Tabla1[[#This Row],[Insumos]]="","",_xlfn.XLOOKUP(Tabla1[[#This Row],[Insumos]],Tabla10[Insumo],Tabla10[InsumoAbrev],"",0))</f>
        <v/>
      </c>
      <c r="L962" s="508"/>
      <c r="M962" s="505" t="str">
        <f>IF(Tabla1[[#This Row],[Descripción]]="","",_xlfn.XLOOKUP(Tabla1[[#This Row],[Descripción]],Tabla10[Descripción],Tabla10[Unidad de Medida],"",0))</f>
        <v/>
      </c>
      <c r="N962" s="295"/>
      <c r="O962" s="506" t="str">
        <f>IF(Tabla1[[#This Row],[Descripción]]="","",_xlfn.XLOOKUP(Tabla1[[#This Row],[Descripción]],Tabla10[Descripción],Tabla10[Precio Unitario],0))</f>
        <v/>
      </c>
      <c r="P962" s="506" t="str">
        <f>IF(Tabla1[[#This Row],[Cantidad de Insumos]]="","",Tabla1[[#This Row],[Precio Unitario]]*Tabla1[[#This Row],[Cantidad de Insumos]])</f>
        <v/>
      </c>
      <c r="Q962" s="506" t="str">
        <f>IF(Tabla1[[#This Row],[Descripción]]="","",_xlfn.XLOOKUP(Tabla1[[#This Row],[Descripción]],Tabla10[Descripción],Tabla10[CODIGO PRESUPUESTARIO],0))</f>
        <v/>
      </c>
      <c r="R962" s="507"/>
    </row>
    <row r="963" spans="2:18" x14ac:dyDescent="0.3">
      <c r="B963" s="190" t="str">
        <f>IF('Formulario PPGR3'!$G963="","",CONCATENATE('Formulario PPGR3'!$C963,".",'Formulario PPGR3'!$D963,".",'Formulario PPGR3'!$E963,".",'Formulario PPGR3'!$F963))</f>
        <v/>
      </c>
      <c r="C963" s="190" t="str">
        <f>IF('Formulario PPGR3'!$G963="","",'Formulario PPGR1'!#REF!)</f>
        <v/>
      </c>
      <c r="D963" s="190" t="str">
        <f>IF('Formulario PPGR3'!$G963="","",'Formulario PPGR1'!#REF!)</f>
        <v/>
      </c>
      <c r="E963" s="190" t="str">
        <f>IF('Formulario PPGR3'!$G963="","",'Formulario PPGR1'!#REF!)</f>
        <v/>
      </c>
      <c r="F963" s="190" t="str">
        <f>IF('Formulario PPGR3'!$G963="","",'Formulario PPGR1'!#REF!)</f>
        <v/>
      </c>
      <c r="G963" s="241"/>
      <c r="H963" s="503" t="str">
        <f>IF(Tabla1[[#This Row],[Código_Actividad]]="","",_xlfn.XLOOKUP(Tabla1[[#This Row],[Código_Actividad]],Tabla2[Código],Tabla2[Actividades Programables Presupuestables],"",0))</f>
        <v/>
      </c>
      <c r="I963" s="504" t="str">
        <f>IFERROR(VLOOKUP('Formulario PPGR3'!$G963,'Formulario PPGR2'!$H$9:$V$269,15,FALSE),"")</f>
        <v/>
      </c>
      <c r="J963" s="509"/>
      <c r="K963" s="507" t="str">
        <f>IF(Tabla1[[#This Row],[Insumos]]="","",_xlfn.XLOOKUP(Tabla1[[#This Row],[Insumos]],Tabla10[Insumo],Tabla10[InsumoAbrev],"",0))</f>
        <v/>
      </c>
      <c r="L963" s="508"/>
      <c r="M963" s="505" t="str">
        <f>IF(Tabla1[[#This Row],[Descripción]]="","",_xlfn.XLOOKUP(Tabla1[[#This Row],[Descripción]],Tabla10[Descripción],Tabla10[Unidad de Medida],"",0))</f>
        <v/>
      </c>
      <c r="N963" s="295"/>
      <c r="O963" s="506" t="str">
        <f>IF(Tabla1[[#This Row],[Descripción]]="","",_xlfn.XLOOKUP(Tabla1[[#This Row],[Descripción]],Tabla10[Descripción],Tabla10[Precio Unitario],0))</f>
        <v/>
      </c>
      <c r="P963" s="506" t="str">
        <f>IF(Tabla1[[#This Row],[Cantidad de Insumos]]="","",Tabla1[[#This Row],[Precio Unitario]]*Tabla1[[#This Row],[Cantidad de Insumos]])</f>
        <v/>
      </c>
      <c r="Q963" s="506" t="str">
        <f>IF(Tabla1[[#This Row],[Descripción]]="","",_xlfn.XLOOKUP(Tabla1[[#This Row],[Descripción]],Tabla10[Descripción],Tabla10[CODIGO PRESUPUESTARIO],0))</f>
        <v/>
      </c>
      <c r="R963" s="507"/>
    </row>
    <row r="964" spans="2:18" x14ac:dyDescent="0.3">
      <c r="B964" s="190" t="str">
        <f>IF('Formulario PPGR3'!$G964="","",CONCATENATE('Formulario PPGR3'!$C964,".",'Formulario PPGR3'!$D964,".",'Formulario PPGR3'!$E964,".",'Formulario PPGR3'!$F964))</f>
        <v/>
      </c>
      <c r="C964" s="190" t="str">
        <f>IF('Formulario PPGR3'!$G964="","",'Formulario PPGR1'!#REF!)</f>
        <v/>
      </c>
      <c r="D964" s="190" t="str">
        <f>IF('Formulario PPGR3'!$G964="","",'Formulario PPGR1'!#REF!)</f>
        <v/>
      </c>
      <c r="E964" s="190" t="str">
        <f>IF('Formulario PPGR3'!$G964="","",'Formulario PPGR1'!#REF!)</f>
        <v/>
      </c>
      <c r="F964" s="190" t="str">
        <f>IF('Formulario PPGR3'!$G964="","",'Formulario PPGR1'!#REF!)</f>
        <v/>
      </c>
      <c r="G964" s="241"/>
      <c r="H964" s="503" t="str">
        <f>IF(Tabla1[[#This Row],[Código_Actividad]]="","",_xlfn.XLOOKUP(Tabla1[[#This Row],[Código_Actividad]],Tabla2[Código],Tabla2[Actividades Programables Presupuestables],"",0))</f>
        <v/>
      </c>
      <c r="I964" s="504" t="str">
        <f>IFERROR(VLOOKUP('Formulario PPGR3'!$G964,'Formulario PPGR2'!$H$9:$V$269,15,FALSE),"")</f>
        <v/>
      </c>
      <c r="J964" s="509"/>
      <c r="K964" s="507" t="str">
        <f>IF(Tabla1[[#This Row],[Insumos]]="","",_xlfn.XLOOKUP(Tabla1[[#This Row],[Insumos]],Tabla10[Insumo],Tabla10[InsumoAbrev],"",0))</f>
        <v/>
      </c>
      <c r="L964" s="508"/>
      <c r="M964" s="505" t="str">
        <f>IF(Tabla1[[#This Row],[Descripción]]="","",_xlfn.XLOOKUP(Tabla1[[#This Row],[Descripción]],Tabla10[Descripción],Tabla10[Unidad de Medida],"",0))</f>
        <v/>
      </c>
      <c r="N964" s="295"/>
      <c r="O964" s="506" t="str">
        <f>IF(Tabla1[[#This Row],[Descripción]]="","",_xlfn.XLOOKUP(Tabla1[[#This Row],[Descripción]],Tabla10[Descripción],Tabla10[Precio Unitario],0))</f>
        <v/>
      </c>
      <c r="P964" s="506" t="str">
        <f>IF(Tabla1[[#This Row],[Cantidad de Insumos]]="","",Tabla1[[#This Row],[Precio Unitario]]*Tabla1[[#This Row],[Cantidad de Insumos]])</f>
        <v/>
      </c>
      <c r="Q964" s="506" t="str">
        <f>IF(Tabla1[[#This Row],[Descripción]]="","",_xlfn.XLOOKUP(Tabla1[[#This Row],[Descripción]],Tabla10[Descripción],Tabla10[CODIGO PRESUPUESTARIO],0))</f>
        <v/>
      </c>
      <c r="R964" s="507"/>
    </row>
    <row r="965" spans="2:18" x14ac:dyDescent="0.3">
      <c r="B965" s="190" t="str">
        <f>IF('Formulario PPGR3'!$G965="","",CONCATENATE('Formulario PPGR3'!$C965,".",'Formulario PPGR3'!$D965,".",'Formulario PPGR3'!$E965,".",'Formulario PPGR3'!$F965))</f>
        <v/>
      </c>
      <c r="C965" s="190" t="str">
        <f>IF('Formulario PPGR3'!$G965="","",'Formulario PPGR1'!#REF!)</f>
        <v/>
      </c>
      <c r="D965" s="190" t="str">
        <f>IF('Formulario PPGR3'!$G965="","",'Formulario PPGR1'!#REF!)</f>
        <v/>
      </c>
      <c r="E965" s="190" t="str">
        <f>IF('Formulario PPGR3'!$G965="","",'Formulario PPGR1'!#REF!)</f>
        <v/>
      </c>
      <c r="F965" s="190" t="str">
        <f>IF('Formulario PPGR3'!$G965="","",'Formulario PPGR1'!#REF!)</f>
        <v/>
      </c>
      <c r="G965" s="241"/>
      <c r="H965" s="503" t="str">
        <f>IF(Tabla1[[#This Row],[Código_Actividad]]="","",_xlfn.XLOOKUP(Tabla1[[#This Row],[Código_Actividad]],Tabla2[Código],Tabla2[Actividades Programables Presupuestables],"",0))</f>
        <v/>
      </c>
      <c r="I965" s="504" t="str">
        <f>IFERROR(VLOOKUP('Formulario PPGR3'!$G965,'Formulario PPGR2'!$H$9:$V$269,15,FALSE),"")</f>
        <v/>
      </c>
      <c r="J965" s="509"/>
      <c r="K965" s="507" t="str">
        <f>IF(Tabla1[[#This Row],[Insumos]]="","",_xlfn.XLOOKUP(Tabla1[[#This Row],[Insumos]],Tabla10[Insumo],Tabla10[InsumoAbrev],"",0))</f>
        <v/>
      </c>
      <c r="L965" s="508"/>
      <c r="M965" s="505" t="str">
        <f>IF(Tabla1[[#This Row],[Descripción]]="","",_xlfn.XLOOKUP(Tabla1[[#This Row],[Descripción]],Tabla10[Descripción],Tabla10[Unidad de Medida],"",0))</f>
        <v/>
      </c>
      <c r="N965" s="295"/>
      <c r="O965" s="506" t="str">
        <f>IF(Tabla1[[#This Row],[Descripción]]="","",_xlfn.XLOOKUP(Tabla1[[#This Row],[Descripción]],Tabla10[Descripción],Tabla10[Precio Unitario],0))</f>
        <v/>
      </c>
      <c r="P965" s="506" t="str">
        <f>IF(Tabla1[[#This Row],[Cantidad de Insumos]]="","",Tabla1[[#This Row],[Precio Unitario]]*Tabla1[[#This Row],[Cantidad de Insumos]])</f>
        <v/>
      </c>
      <c r="Q965" s="506" t="str">
        <f>IF(Tabla1[[#This Row],[Descripción]]="","",_xlfn.XLOOKUP(Tabla1[[#This Row],[Descripción]],Tabla10[Descripción],Tabla10[CODIGO PRESUPUESTARIO],0))</f>
        <v/>
      </c>
      <c r="R965" s="507"/>
    </row>
    <row r="966" spans="2:18" x14ac:dyDescent="0.3">
      <c r="B966" s="190" t="str">
        <f>IF('Formulario PPGR3'!$G966="","",CONCATENATE('Formulario PPGR3'!$C966,".",'Formulario PPGR3'!$D966,".",'Formulario PPGR3'!$E966,".",'Formulario PPGR3'!$F966))</f>
        <v/>
      </c>
      <c r="C966" s="190" t="str">
        <f>IF('Formulario PPGR3'!$G966="","",'Formulario PPGR1'!#REF!)</f>
        <v/>
      </c>
      <c r="D966" s="190" t="str">
        <f>IF('Formulario PPGR3'!$G966="","",'Formulario PPGR1'!#REF!)</f>
        <v/>
      </c>
      <c r="E966" s="190" t="str">
        <f>IF('Formulario PPGR3'!$G966="","",'Formulario PPGR1'!#REF!)</f>
        <v/>
      </c>
      <c r="F966" s="190" t="str">
        <f>IF('Formulario PPGR3'!$G966="","",'Formulario PPGR1'!#REF!)</f>
        <v/>
      </c>
      <c r="G966" s="241"/>
      <c r="H966" s="503" t="str">
        <f>IF(Tabla1[[#This Row],[Código_Actividad]]="","",_xlfn.XLOOKUP(Tabla1[[#This Row],[Código_Actividad]],Tabla2[Código],Tabla2[Actividades Programables Presupuestables],"",0))</f>
        <v/>
      </c>
      <c r="I966" s="504" t="str">
        <f>IFERROR(VLOOKUP('Formulario PPGR3'!$G966,'Formulario PPGR2'!$H$9:$V$269,15,FALSE),"")</f>
        <v/>
      </c>
      <c r="J966" s="509"/>
      <c r="K966" s="507" t="str">
        <f>IF(Tabla1[[#This Row],[Insumos]]="","",_xlfn.XLOOKUP(Tabla1[[#This Row],[Insumos]],Tabla10[Insumo],Tabla10[InsumoAbrev],"",0))</f>
        <v/>
      </c>
      <c r="L966" s="508"/>
      <c r="M966" s="505" t="str">
        <f>IF(Tabla1[[#This Row],[Descripción]]="","",_xlfn.XLOOKUP(Tabla1[[#This Row],[Descripción]],Tabla10[Descripción],Tabla10[Unidad de Medida],"",0))</f>
        <v/>
      </c>
      <c r="N966" s="295"/>
      <c r="O966" s="506" t="str">
        <f>IF(Tabla1[[#This Row],[Descripción]]="","",_xlfn.XLOOKUP(Tabla1[[#This Row],[Descripción]],Tabla10[Descripción],Tabla10[Precio Unitario],0))</f>
        <v/>
      </c>
      <c r="P966" s="506" t="str">
        <f>IF(Tabla1[[#This Row],[Cantidad de Insumos]]="","",Tabla1[[#This Row],[Precio Unitario]]*Tabla1[[#This Row],[Cantidad de Insumos]])</f>
        <v/>
      </c>
      <c r="Q966" s="506" t="str">
        <f>IF(Tabla1[[#This Row],[Descripción]]="","",_xlfn.XLOOKUP(Tabla1[[#This Row],[Descripción]],Tabla10[Descripción],Tabla10[CODIGO PRESUPUESTARIO],0))</f>
        <v/>
      </c>
      <c r="R966" s="507"/>
    </row>
    <row r="967" spans="2:18" x14ac:dyDescent="0.3">
      <c r="B967" s="190" t="str">
        <f>IF('Formulario PPGR3'!$G967="","",CONCATENATE('Formulario PPGR3'!$C967,".",'Formulario PPGR3'!$D967,".",'Formulario PPGR3'!$E967,".",'Formulario PPGR3'!$F967))</f>
        <v/>
      </c>
      <c r="C967" s="190" t="str">
        <f>IF('Formulario PPGR3'!$G967="","",'Formulario PPGR1'!#REF!)</f>
        <v/>
      </c>
      <c r="D967" s="190" t="str">
        <f>IF('Formulario PPGR3'!$G967="","",'Formulario PPGR1'!#REF!)</f>
        <v/>
      </c>
      <c r="E967" s="190" t="str">
        <f>IF('Formulario PPGR3'!$G967="","",'Formulario PPGR1'!#REF!)</f>
        <v/>
      </c>
      <c r="F967" s="190" t="str">
        <f>IF('Formulario PPGR3'!$G967="","",'Formulario PPGR1'!#REF!)</f>
        <v/>
      </c>
      <c r="G967" s="241"/>
      <c r="H967" s="503" t="str">
        <f>IF(Tabla1[[#This Row],[Código_Actividad]]="","",_xlfn.XLOOKUP(Tabla1[[#This Row],[Código_Actividad]],Tabla2[Código],Tabla2[Actividades Programables Presupuestables],"",0))</f>
        <v/>
      </c>
      <c r="I967" s="504" t="str">
        <f>IFERROR(VLOOKUP('Formulario PPGR3'!$G967,'Formulario PPGR2'!$H$9:$V$269,15,FALSE),"")</f>
        <v/>
      </c>
      <c r="J967" s="509"/>
      <c r="K967" s="507" t="str">
        <f>IF(Tabla1[[#This Row],[Insumos]]="","",_xlfn.XLOOKUP(Tabla1[[#This Row],[Insumos]],Tabla10[Insumo],Tabla10[InsumoAbrev],"",0))</f>
        <v/>
      </c>
      <c r="L967" s="508"/>
      <c r="M967" s="505" t="str">
        <f>IF(Tabla1[[#This Row],[Descripción]]="","",_xlfn.XLOOKUP(Tabla1[[#This Row],[Descripción]],Tabla10[Descripción],Tabla10[Unidad de Medida],"",0))</f>
        <v/>
      </c>
      <c r="N967" s="295"/>
      <c r="O967" s="506" t="str">
        <f>IF(Tabla1[[#This Row],[Descripción]]="","",_xlfn.XLOOKUP(Tabla1[[#This Row],[Descripción]],Tabla10[Descripción],Tabla10[Precio Unitario],0))</f>
        <v/>
      </c>
      <c r="P967" s="506" t="str">
        <f>IF(Tabla1[[#This Row],[Cantidad de Insumos]]="","",Tabla1[[#This Row],[Precio Unitario]]*Tabla1[[#This Row],[Cantidad de Insumos]])</f>
        <v/>
      </c>
      <c r="Q967" s="506" t="str">
        <f>IF(Tabla1[[#This Row],[Descripción]]="","",_xlfn.XLOOKUP(Tabla1[[#This Row],[Descripción]],Tabla10[Descripción],Tabla10[CODIGO PRESUPUESTARIO],0))</f>
        <v/>
      </c>
      <c r="R967" s="507"/>
    </row>
    <row r="968" spans="2:18" x14ac:dyDescent="0.3">
      <c r="B968" s="190" t="str">
        <f>IF('Formulario PPGR3'!$G968="","",CONCATENATE('Formulario PPGR3'!$C968,".",'Formulario PPGR3'!$D968,".",'Formulario PPGR3'!$E968,".",'Formulario PPGR3'!$F968))</f>
        <v/>
      </c>
      <c r="C968" s="190" t="str">
        <f>IF('Formulario PPGR3'!$G968="","",'Formulario PPGR1'!#REF!)</f>
        <v/>
      </c>
      <c r="D968" s="190" t="str">
        <f>IF('Formulario PPGR3'!$G968="","",'Formulario PPGR1'!#REF!)</f>
        <v/>
      </c>
      <c r="E968" s="190" t="str">
        <f>IF('Formulario PPGR3'!$G968="","",'Formulario PPGR1'!#REF!)</f>
        <v/>
      </c>
      <c r="F968" s="190" t="str">
        <f>IF('Formulario PPGR3'!$G968="","",'Formulario PPGR1'!#REF!)</f>
        <v/>
      </c>
      <c r="G968" s="241"/>
      <c r="H968" s="503" t="str">
        <f>IF(Tabla1[[#This Row],[Código_Actividad]]="","",_xlfn.XLOOKUP(Tabla1[[#This Row],[Código_Actividad]],Tabla2[Código],Tabla2[Actividades Programables Presupuestables],"",0))</f>
        <v/>
      </c>
      <c r="I968" s="504" t="str">
        <f>IFERROR(VLOOKUP('Formulario PPGR3'!$G968,'Formulario PPGR2'!$H$9:$V$269,15,FALSE),"")</f>
        <v/>
      </c>
      <c r="J968" s="509"/>
      <c r="K968" s="507" t="str">
        <f>IF(Tabla1[[#This Row],[Insumos]]="","",_xlfn.XLOOKUP(Tabla1[[#This Row],[Insumos]],Tabla10[Insumo],Tabla10[InsumoAbrev],"",0))</f>
        <v/>
      </c>
      <c r="L968" s="508"/>
      <c r="M968" s="505" t="str">
        <f>IF(Tabla1[[#This Row],[Descripción]]="","",_xlfn.XLOOKUP(Tabla1[[#This Row],[Descripción]],Tabla10[Descripción],Tabla10[Unidad de Medida],"",0))</f>
        <v/>
      </c>
      <c r="N968" s="295"/>
      <c r="O968" s="506" t="str">
        <f>IF(Tabla1[[#This Row],[Descripción]]="","",_xlfn.XLOOKUP(Tabla1[[#This Row],[Descripción]],Tabla10[Descripción],Tabla10[Precio Unitario],0))</f>
        <v/>
      </c>
      <c r="P968" s="506" t="str">
        <f>IF(Tabla1[[#This Row],[Cantidad de Insumos]]="","",Tabla1[[#This Row],[Precio Unitario]]*Tabla1[[#This Row],[Cantidad de Insumos]])</f>
        <v/>
      </c>
      <c r="Q968" s="506" t="str">
        <f>IF(Tabla1[[#This Row],[Descripción]]="","",_xlfn.XLOOKUP(Tabla1[[#This Row],[Descripción]],Tabla10[Descripción],Tabla10[CODIGO PRESUPUESTARIO],0))</f>
        <v/>
      </c>
      <c r="R968" s="507"/>
    </row>
    <row r="969" spans="2:18" x14ac:dyDescent="0.3">
      <c r="B969" s="190" t="str">
        <f>IF('Formulario PPGR3'!$G969="","",CONCATENATE('Formulario PPGR3'!$C969,".",'Formulario PPGR3'!$D969,".",'Formulario PPGR3'!$E969,".",'Formulario PPGR3'!$F969))</f>
        <v/>
      </c>
      <c r="C969" s="190" t="str">
        <f>IF('Formulario PPGR3'!$G969="","",'Formulario PPGR1'!#REF!)</f>
        <v/>
      </c>
      <c r="D969" s="190" t="str">
        <f>IF('Formulario PPGR3'!$G969="","",'Formulario PPGR1'!#REF!)</f>
        <v/>
      </c>
      <c r="E969" s="190" t="str">
        <f>IF('Formulario PPGR3'!$G969="","",'Formulario PPGR1'!#REF!)</f>
        <v/>
      </c>
      <c r="F969" s="190" t="str">
        <f>IF('Formulario PPGR3'!$G969="","",'Formulario PPGR1'!#REF!)</f>
        <v/>
      </c>
      <c r="G969" s="241"/>
      <c r="H969" s="503" t="str">
        <f>IF(Tabla1[[#This Row],[Código_Actividad]]="","",_xlfn.XLOOKUP(Tabla1[[#This Row],[Código_Actividad]],Tabla2[Código],Tabla2[Actividades Programables Presupuestables],"",0))</f>
        <v/>
      </c>
      <c r="I969" s="504" t="str">
        <f>IFERROR(VLOOKUP('Formulario PPGR3'!$G969,'Formulario PPGR2'!$H$9:$V$269,15,FALSE),"")</f>
        <v/>
      </c>
      <c r="J969" s="509"/>
      <c r="K969" s="507" t="str">
        <f>IF(Tabla1[[#This Row],[Insumos]]="","",_xlfn.XLOOKUP(Tabla1[[#This Row],[Insumos]],Tabla10[Insumo],Tabla10[InsumoAbrev],"",0))</f>
        <v/>
      </c>
      <c r="L969" s="508"/>
      <c r="M969" s="505" t="str">
        <f>IF(Tabla1[[#This Row],[Descripción]]="","",_xlfn.XLOOKUP(Tabla1[[#This Row],[Descripción]],Tabla10[Descripción],Tabla10[Unidad de Medida],"",0))</f>
        <v/>
      </c>
      <c r="N969" s="295"/>
      <c r="O969" s="506" t="str">
        <f>IF(Tabla1[[#This Row],[Descripción]]="","",_xlfn.XLOOKUP(Tabla1[[#This Row],[Descripción]],Tabla10[Descripción],Tabla10[Precio Unitario],0))</f>
        <v/>
      </c>
      <c r="P969" s="506" t="str">
        <f>IF(Tabla1[[#This Row],[Cantidad de Insumos]]="","",Tabla1[[#This Row],[Precio Unitario]]*Tabla1[[#This Row],[Cantidad de Insumos]])</f>
        <v/>
      </c>
      <c r="Q969" s="506" t="str">
        <f>IF(Tabla1[[#This Row],[Descripción]]="","",_xlfn.XLOOKUP(Tabla1[[#This Row],[Descripción]],Tabla10[Descripción],Tabla10[CODIGO PRESUPUESTARIO],0))</f>
        <v/>
      </c>
      <c r="R969" s="507"/>
    </row>
    <row r="970" spans="2:18" x14ac:dyDescent="0.3">
      <c r="B970" s="190" t="str">
        <f>IF('Formulario PPGR3'!$G970="","",CONCATENATE('Formulario PPGR3'!$C970,".",'Formulario PPGR3'!$D970,".",'Formulario PPGR3'!$E970,".",'Formulario PPGR3'!$F970))</f>
        <v/>
      </c>
      <c r="C970" s="190" t="str">
        <f>IF('Formulario PPGR3'!$G970="","",'Formulario PPGR1'!#REF!)</f>
        <v/>
      </c>
      <c r="D970" s="190" t="str">
        <f>IF('Formulario PPGR3'!$G970="","",'Formulario PPGR1'!#REF!)</f>
        <v/>
      </c>
      <c r="E970" s="190" t="str">
        <f>IF('Formulario PPGR3'!$G970="","",'Formulario PPGR1'!#REF!)</f>
        <v/>
      </c>
      <c r="F970" s="190" t="str">
        <f>IF('Formulario PPGR3'!$G970="","",'Formulario PPGR1'!#REF!)</f>
        <v/>
      </c>
      <c r="G970" s="241"/>
      <c r="H970" s="503" t="str">
        <f>IF(Tabla1[[#This Row],[Código_Actividad]]="","",_xlfn.XLOOKUP(Tabla1[[#This Row],[Código_Actividad]],Tabla2[Código],Tabla2[Actividades Programables Presupuestables],"",0))</f>
        <v/>
      </c>
      <c r="I970" s="504" t="str">
        <f>IFERROR(VLOOKUP('Formulario PPGR3'!$G970,'Formulario PPGR2'!$H$9:$V$269,15,FALSE),"")</f>
        <v/>
      </c>
      <c r="J970" s="509"/>
      <c r="K970" s="507" t="str">
        <f>IF(Tabla1[[#This Row],[Insumos]]="","",_xlfn.XLOOKUP(Tabla1[[#This Row],[Insumos]],Tabla10[Insumo],Tabla10[InsumoAbrev],"",0))</f>
        <v/>
      </c>
      <c r="L970" s="508"/>
      <c r="M970" s="505" t="str">
        <f>IF(Tabla1[[#This Row],[Descripción]]="","",_xlfn.XLOOKUP(Tabla1[[#This Row],[Descripción]],Tabla10[Descripción],Tabla10[Unidad de Medida],"",0))</f>
        <v/>
      </c>
      <c r="N970" s="295"/>
      <c r="O970" s="506" t="str">
        <f>IF(Tabla1[[#This Row],[Descripción]]="","",_xlfn.XLOOKUP(Tabla1[[#This Row],[Descripción]],Tabla10[Descripción],Tabla10[Precio Unitario],0))</f>
        <v/>
      </c>
      <c r="P970" s="506" t="str">
        <f>IF(Tabla1[[#This Row],[Cantidad de Insumos]]="","",Tabla1[[#This Row],[Precio Unitario]]*Tabla1[[#This Row],[Cantidad de Insumos]])</f>
        <v/>
      </c>
      <c r="Q970" s="506" t="str">
        <f>IF(Tabla1[[#This Row],[Descripción]]="","",_xlfn.XLOOKUP(Tabla1[[#This Row],[Descripción]],Tabla10[Descripción],Tabla10[CODIGO PRESUPUESTARIO],0))</f>
        <v/>
      </c>
      <c r="R970" s="507"/>
    </row>
    <row r="971" spans="2:18" x14ac:dyDescent="0.3">
      <c r="B971" s="190" t="str">
        <f>IF('Formulario PPGR3'!$G971="","",CONCATENATE('Formulario PPGR3'!$C971,".",'Formulario PPGR3'!$D971,".",'Formulario PPGR3'!$E971,".",'Formulario PPGR3'!$F971))</f>
        <v/>
      </c>
      <c r="C971" s="190" t="str">
        <f>IF('Formulario PPGR3'!$G971="","",'Formulario PPGR1'!#REF!)</f>
        <v/>
      </c>
      <c r="D971" s="190" t="str">
        <f>IF('Formulario PPGR3'!$G971="","",'Formulario PPGR1'!#REF!)</f>
        <v/>
      </c>
      <c r="E971" s="190" t="str">
        <f>IF('Formulario PPGR3'!$G971="","",'Formulario PPGR1'!#REF!)</f>
        <v/>
      </c>
      <c r="F971" s="190" t="str">
        <f>IF('Formulario PPGR3'!$G971="","",'Formulario PPGR1'!#REF!)</f>
        <v/>
      </c>
      <c r="G971" s="241"/>
      <c r="H971" s="503" t="str">
        <f>IF(Tabla1[[#This Row],[Código_Actividad]]="","",_xlfn.XLOOKUP(Tabla1[[#This Row],[Código_Actividad]],Tabla2[Código],Tabla2[Actividades Programables Presupuestables],"",0))</f>
        <v/>
      </c>
      <c r="I971" s="504" t="str">
        <f>IFERROR(VLOOKUP('Formulario PPGR3'!$G971,'Formulario PPGR2'!$H$9:$V$269,15,FALSE),"")</f>
        <v/>
      </c>
      <c r="J971" s="509"/>
      <c r="K971" s="507" t="str">
        <f>IF(Tabla1[[#This Row],[Insumos]]="","",_xlfn.XLOOKUP(Tabla1[[#This Row],[Insumos]],Tabla10[Insumo],Tabla10[InsumoAbrev],"",0))</f>
        <v/>
      </c>
      <c r="L971" s="508"/>
      <c r="M971" s="505" t="str">
        <f>IF(Tabla1[[#This Row],[Descripción]]="","",_xlfn.XLOOKUP(Tabla1[[#This Row],[Descripción]],Tabla10[Descripción],Tabla10[Unidad de Medida],"",0))</f>
        <v/>
      </c>
      <c r="N971" s="295"/>
      <c r="O971" s="506" t="str">
        <f>IF(Tabla1[[#This Row],[Descripción]]="","",_xlfn.XLOOKUP(Tabla1[[#This Row],[Descripción]],Tabla10[Descripción],Tabla10[Precio Unitario],0))</f>
        <v/>
      </c>
      <c r="P971" s="506" t="str">
        <f>IF(Tabla1[[#This Row],[Cantidad de Insumos]]="","",Tabla1[[#This Row],[Precio Unitario]]*Tabla1[[#This Row],[Cantidad de Insumos]])</f>
        <v/>
      </c>
      <c r="Q971" s="506" t="str">
        <f>IF(Tabla1[[#This Row],[Descripción]]="","",_xlfn.XLOOKUP(Tabla1[[#This Row],[Descripción]],Tabla10[Descripción],Tabla10[CODIGO PRESUPUESTARIO],0))</f>
        <v/>
      </c>
      <c r="R971" s="507"/>
    </row>
    <row r="972" spans="2:18" x14ac:dyDescent="0.3">
      <c r="B972" s="190" t="str">
        <f>IF('Formulario PPGR3'!$G972="","",CONCATENATE('Formulario PPGR3'!$C972,".",'Formulario PPGR3'!$D972,".",'Formulario PPGR3'!$E972,".",'Formulario PPGR3'!$F972))</f>
        <v/>
      </c>
      <c r="C972" s="190" t="str">
        <f>IF('Formulario PPGR3'!$G972="","",'Formulario PPGR1'!#REF!)</f>
        <v/>
      </c>
      <c r="D972" s="190" t="str">
        <f>IF('Formulario PPGR3'!$G972="","",'Formulario PPGR1'!#REF!)</f>
        <v/>
      </c>
      <c r="E972" s="190" t="str">
        <f>IF('Formulario PPGR3'!$G972="","",'Formulario PPGR1'!#REF!)</f>
        <v/>
      </c>
      <c r="F972" s="190" t="str">
        <f>IF('Formulario PPGR3'!$G972="","",'Formulario PPGR1'!#REF!)</f>
        <v/>
      </c>
      <c r="G972" s="241"/>
      <c r="H972" s="503" t="str">
        <f>IF(Tabla1[[#This Row],[Código_Actividad]]="","",_xlfn.XLOOKUP(Tabla1[[#This Row],[Código_Actividad]],Tabla2[Código],Tabla2[Actividades Programables Presupuestables],"",0))</f>
        <v/>
      </c>
      <c r="I972" s="504" t="str">
        <f>IFERROR(VLOOKUP('Formulario PPGR3'!$G972,'Formulario PPGR2'!$H$9:$V$269,15,FALSE),"")</f>
        <v/>
      </c>
      <c r="J972" s="509"/>
      <c r="K972" s="507" t="str">
        <f>IF(Tabla1[[#This Row],[Insumos]]="","",_xlfn.XLOOKUP(Tabla1[[#This Row],[Insumos]],Tabla10[Insumo],Tabla10[InsumoAbrev],"",0))</f>
        <v/>
      </c>
      <c r="L972" s="508"/>
      <c r="M972" s="505" t="str">
        <f>IF(Tabla1[[#This Row],[Descripción]]="","",_xlfn.XLOOKUP(Tabla1[[#This Row],[Descripción]],Tabla10[Descripción],Tabla10[Unidad de Medida],"",0))</f>
        <v/>
      </c>
      <c r="N972" s="295"/>
      <c r="O972" s="506" t="str">
        <f>IF(Tabla1[[#This Row],[Descripción]]="","",_xlfn.XLOOKUP(Tabla1[[#This Row],[Descripción]],Tabla10[Descripción],Tabla10[Precio Unitario],0))</f>
        <v/>
      </c>
      <c r="P972" s="506" t="str">
        <f>IF(Tabla1[[#This Row],[Cantidad de Insumos]]="","",Tabla1[[#This Row],[Precio Unitario]]*Tabla1[[#This Row],[Cantidad de Insumos]])</f>
        <v/>
      </c>
      <c r="Q972" s="506" t="str">
        <f>IF(Tabla1[[#This Row],[Descripción]]="","",_xlfn.XLOOKUP(Tabla1[[#This Row],[Descripción]],Tabla10[Descripción],Tabla10[CODIGO PRESUPUESTARIO],0))</f>
        <v/>
      </c>
      <c r="R972" s="507"/>
    </row>
    <row r="973" spans="2:18" x14ac:dyDescent="0.3">
      <c r="B973" s="190" t="str">
        <f>IF('Formulario PPGR3'!$G973="","",CONCATENATE('Formulario PPGR3'!$C973,".",'Formulario PPGR3'!$D973,".",'Formulario PPGR3'!$E973,".",'Formulario PPGR3'!$F973))</f>
        <v/>
      </c>
      <c r="C973" s="190" t="str">
        <f>IF('Formulario PPGR3'!$G973="","",'Formulario PPGR1'!#REF!)</f>
        <v/>
      </c>
      <c r="D973" s="190" t="str">
        <f>IF('Formulario PPGR3'!$G973="","",'Formulario PPGR1'!#REF!)</f>
        <v/>
      </c>
      <c r="E973" s="190" t="str">
        <f>IF('Formulario PPGR3'!$G973="","",'Formulario PPGR1'!#REF!)</f>
        <v/>
      </c>
      <c r="F973" s="190" t="str">
        <f>IF('Formulario PPGR3'!$G973="","",'Formulario PPGR1'!#REF!)</f>
        <v/>
      </c>
      <c r="G973" s="241"/>
      <c r="H973" s="503" t="str">
        <f>IF(Tabla1[[#This Row],[Código_Actividad]]="","",_xlfn.XLOOKUP(Tabla1[[#This Row],[Código_Actividad]],Tabla2[Código],Tabla2[Actividades Programables Presupuestables],"",0))</f>
        <v/>
      </c>
      <c r="I973" s="504" t="str">
        <f>IFERROR(VLOOKUP('Formulario PPGR3'!$G973,'Formulario PPGR2'!$H$9:$V$269,15,FALSE),"")</f>
        <v/>
      </c>
      <c r="J973" s="509"/>
      <c r="K973" s="507" t="str">
        <f>IF(Tabla1[[#This Row],[Insumos]]="","",_xlfn.XLOOKUP(Tabla1[[#This Row],[Insumos]],Tabla10[Insumo],Tabla10[InsumoAbrev],"",0))</f>
        <v/>
      </c>
      <c r="L973" s="508"/>
      <c r="M973" s="505" t="str">
        <f>IF(Tabla1[[#This Row],[Descripción]]="","",_xlfn.XLOOKUP(Tabla1[[#This Row],[Descripción]],Tabla10[Descripción],Tabla10[Unidad de Medida],"",0))</f>
        <v/>
      </c>
      <c r="N973" s="295"/>
      <c r="O973" s="506" t="str">
        <f>IF(Tabla1[[#This Row],[Descripción]]="","",_xlfn.XLOOKUP(Tabla1[[#This Row],[Descripción]],Tabla10[Descripción],Tabla10[Precio Unitario],0))</f>
        <v/>
      </c>
      <c r="P973" s="506" t="str">
        <f>IF(Tabla1[[#This Row],[Cantidad de Insumos]]="","",Tabla1[[#This Row],[Precio Unitario]]*Tabla1[[#This Row],[Cantidad de Insumos]])</f>
        <v/>
      </c>
      <c r="Q973" s="506" t="str">
        <f>IF(Tabla1[[#This Row],[Descripción]]="","",_xlfn.XLOOKUP(Tabla1[[#This Row],[Descripción]],Tabla10[Descripción],Tabla10[CODIGO PRESUPUESTARIO],0))</f>
        <v/>
      </c>
      <c r="R973" s="507"/>
    </row>
    <row r="974" spans="2:18" x14ac:dyDescent="0.3">
      <c r="B974" s="190" t="str">
        <f>IF('Formulario PPGR3'!$G974="","",CONCATENATE('Formulario PPGR3'!$C974,".",'Formulario PPGR3'!$D974,".",'Formulario PPGR3'!$E974,".",'Formulario PPGR3'!$F974))</f>
        <v/>
      </c>
      <c r="C974" s="190" t="str">
        <f>IF('Formulario PPGR3'!$G974="","",'Formulario PPGR1'!#REF!)</f>
        <v/>
      </c>
      <c r="D974" s="190" t="str">
        <f>IF('Formulario PPGR3'!$G974="","",'Formulario PPGR1'!#REF!)</f>
        <v/>
      </c>
      <c r="E974" s="190" t="str">
        <f>IF('Formulario PPGR3'!$G974="","",'Formulario PPGR1'!#REF!)</f>
        <v/>
      </c>
      <c r="F974" s="190" t="str">
        <f>IF('Formulario PPGR3'!$G974="","",'Formulario PPGR1'!#REF!)</f>
        <v/>
      </c>
      <c r="G974" s="241"/>
      <c r="H974" s="503" t="str">
        <f>IF(Tabla1[[#This Row],[Código_Actividad]]="","",_xlfn.XLOOKUP(Tabla1[[#This Row],[Código_Actividad]],Tabla2[Código],Tabla2[Actividades Programables Presupuestables],"",0))</f>
        <v/>
      </c>
      <c r="I974" s="504" t="str">
        <f>IFERROR(VLOOKUP('Formulario PPGR3'!$G974,'Formulario PPGR2'!$H$9:$V$269,15,FALSE),"")</f>
        <v/>
      </c>
      <c r="J974" s="509"/>
      <c r="K974" s="507" t="str">
        <f>IF(Tabla1[[#This Row],[Insumos]]="","",_xlfn.XLOOKUP(Tabla1[[#This Row],[Insumos]],Tabla10[Insumo],Tabla10[InsumoAbrev],"",0))</f>
        <v/>
      </c>
      <c r="L974" s="508"/>
      <c r="M974" s="505" t="str">
        <f>IF(Tabla1[[#This Row],[Descripción]]="","",_xlfn.XLOOKUP(Tabla1[[#This Row],[Descripción]],Tabla10[Descripción],Tabla10[Unidad de Medida],"",0))</f>
        <v/>
      </c>
      <c r="N974" s="295"/>
      <c r="O974" s="506" t="str">
        <f>IF(Tabla1[[#This Row],[Descripción]]="","",_xlfn.XLOOKUP(Tabla1[[#This Row],[Descripción]],Tabla10[Descripción],Tabla10[Precio Unitario],0))</f>
        <v/>
      </c>
      <c r="P974" s="506" t="str">
        <f>IF(Tabla1[[#This Row],[Cantidad de Insumos]]="","",Tabla1[[#This Row],[Precio Unitario]]*Tabla1[[#This Row],[Cantidad de Insumos]])</f>
        <v/>
      </c>
      <c r="Q974" s="506" t="str">
        <f>IF(Tabla1[[#This Row],[Descripción]]="","",_xlfn.XLOOKUP(Tabla1[[#This Row],[Descripción]],Tabla10[Descripción],Tabla10[CODIGO PRESUPUESTARIO],0))</f>
        <v/>
      </c>
      <c r="R974" s="507"/>
    </row>
    <row r="975" spans="2:18" x14ac:dyDescent="0.3">
      <c r="B975" s="190" t="str">
        <f>IF('Formulario PPGR3'!$G975="","",CONCATENATE('Formulario PPGR3'!$C975,".",'Formulario PPGR3'!$D975,".",'Formulario PPGR3'!$E975,".",'Formulario PPGR3'!$F975))</f>
        <v/>
      </c>
      <c r="C975" s="190" t="str">
        <f>IF('Formulario PPGR3'!$G975="","",'Formulario PPGR1'!#REF!)</f>
        <v/>
      </c>
      <c r="D975" s="190" t="str">
        <f>IF('Formulario PPGR3'!$G975="","",'Formulario PPGR1'!#REF!)</f>
        <v/>
      </c>
      <c r="E975" s="190" t="str">
        <f>IF('Formulario PPGR3'!$G975="","",'Formulario PPGR1'!#REF!)</f>
        <v/>
      </c>
      <c r="F975" s="190" t="str">
        <f>IF('Formulario PPGR3'!$G975="","",'Formulario PPGR1'!#REF!)</f>
        <v/>
      </c>
      <c r="G975" s="241"/>
      <c r="H975" s="503" t="str">
        <f>IF(Tabla1[[#This Row],[Código_Actividad]]="","",_xlfn.XLOOKUP(Tabla1[[#This Row],[Código_Actividad]],Tabla2[Código],Tabla2[Actividades Programables Presupuestables],"",0))</f>
        <v/>
      </c>
      <c r="I975" s="504" t="str">
        <f>IFERROR(VLOOKUP('Formulario PPGR3'!$G975,'Formulario PPGR2'!$H$9:$V$269,15,FALSE),"")</f>
        <v/>
      </c>
      <c r="J975" s="509"/>
      <c r="K975" s="507" t="str">
        <f>IF(Tabla1[[#This Row],[Insumos]]="","",_xlfn.XLOOKUP(Tabla1[[#This Row],[Insumos]],Tabla10[Insumo],Tabla10[InsumoAbrev],"",0))</f>
        <v/>
      </c>
      <c r="L975" s="508"/>
      <c r="M975" s="505" t="str">
        <f>IF(Tabla1[[#This Row],[Descripción]]="","",_xlfn.XLOOKUP(Tabla1[[#This Row],[Descripción]],Tabla10[Descripción],Tabla10[Unidad de Medida],"",0))</f>
        <v/>
      </c>
      <c r="N975" s="295"/>
      <c r="O975" s="506" t="str">
        <f>IF(Tabla1[[#This Row],[Descripción]]="","",_xlfn.XLOOKUP(Tabla1[[#This Row],[Descripción]],Tabla10[Descripción],Tabla10[Precio Unitario],0))</f>
        <v/>
      </c>
      <c r="P975" s="506" t="str">
        <f>IF(Tabla1[[#This Row],[Cantidad de Insumos]]="","",Tabla1[[#This Row],[Precio Unitario]]*Tabla1[[#This Row],[Cantidad de Insumos]])</f>
        <v/>
      </c>
      <c r="Q975" s="506" t="str">
        <f>IF(Tabla1[[#This Row],[Descripción]]="","",_xlfn.XLOOKUP(Tabla1[[#This Row],[Descripción]],Tabla10[Descripción],Tabla10[CODIGO PRESUPUESTARIO],0))</f>
        <v/>
      </c>
      <c r="R975" s="507"/>
    </row>
    <row r="976" spans="2:18" x14ac:dyDescent="0.3">
      <c r="B976" s="190" t="str">
        <f>IF('Formulario PPGR3'!$G976="","",CONCATENATE('Formulario PPGR3'!$C976,".",'Formulario PPGR3'!$D976,".",'Formulario PPGR3'!$E976,".",'Formulario PPGR3'!$F976))</f>
        <v/>
      </c>
      <c r="C976" s="190" t="str">
        <f>IF('Formulario PPGR3'!$G976="","",'Formulario PPGR1'!#REF!)</f>
        <v/>
      </c>
      <c r="D976" s="190" t="str">
        <f>IF('Formulario PPGR3'!$G976="","",'Formulario PPGR1'!#REF!)</f>
        <v/>
      </c>
      <c r="E976" s="190" t="str">
        <f>IF('Formulario PPGR3'!$G976="","",'Formulario PPGR1'!#REF!)</f>
        <v/>
      </c>
      <c r="F976" s="190" t="str">
        <f>IF('Formulario PPGR3'!$G976="","",'Formulario PPGR1'!#REF!)</f>
        <v/>
      </c>
      <c r="G976" s="241"/>
      <c r="H976" s="503" t="str">
        <f>IF(Tabla1[[#This Row],[Código_Actividad]]="","",_xlfn.XLOOKUP(Tabla1[[#This Row],[Código_Actividad]],Tabla2[Código],Tabla2[Actividades Programables Presupuestables],"",0))</f>
        <v/>
      </c>
      <c r="I976" s="504" t="str">
        <f>IFERROR(VLOOKUP('Formulario PPGR3'!$G976,'Formulario PPGR2'!$H$9:$V$269,15,FALSE),"")</f>
        <v/>
      </c>
      <c r="J976" s="509"/>
      <c r="K976" s="507" t="str">
        <f>IF(Tabla1[[#This Row],[Insumos]]="","",_xlfn.XLOOKUP(Tabla1[[#This Row],[Insumos]],Tabla10[Insumo],Tabla10[InsumoAbrev],"",0))</f>
        <v/>
      </c>
      <c r="L976" s="508"/>
      <c r="M976" s="505" t="str">
        <f>IF(Tabla1[[#This Row],[Descripción]]="","",_xlfn.XLOOKUP(Tabla1[[#This Row],[Descripción]],Tabla10[Descripción],Tabla10[Unidad de Medida],"",0))</f>
        <v/>
      </c>
      <c r="N976" s="295"/>
      <c r="O976" s="506" t="str">
        <f>IF(Tabla1[[#This Row],[Descripción]]="","",_xlfn.XLOOKUP(Tabla1[[#This Row],[Descripción]],Tabla10[Descripción],Tabla10[Precio Unitario],0))</f>
        <v/>
      </c>
      <c r="P976" s="506" t="str">
        <f>IF(Tabla1[[#This Row],[Cantidad de Insumos]]="","",Tabla1[[#This Row],[Precio Unitario]]*Tabla1[[#This Row],[Cantidad de Insumos]])</f>
        <v/>
      </c>
      <c r="Q976" s="506" t="str">
        <f>IF(Tabla1[[#This Row],[Descripción]]="","",_xlfn.XLOOKUP(Tabla1[[#This Row],[Descripción]],Tabla10[Descripción],Tabla10[CODIGO PRESUPUESTARIO],0))</f>
        <v/>
      </c>
      <c r="R976" s="507"/>
    </row>
    <row r="977" spans="2:18" x14ac:dyDescent="0.3">
      <c r="B977" s="190" t="str">
        <f>IF('Formulario PPGR3'!$G977="","",CONCATENATE('Formulario PPGR3'!$C977,".",'Formulario PPGR3'!$D977,".",'Formulario PPGR3'!$E977,".",'Formulario PPGR3'!$F977))</f>
        <v/>
      </c>
      <c r="C977" s="190" t="str">
        <f>IF('Formulario PPGR3'!$G977="","",'Formulario PPGR1'!#REF!)</f>
        <v/>
      </c>
      <c r="D977" s="190" t="str">
        <f>IF('Formulario PPGR3'!$G977="","",'Formulario PPGR1'!#REF!)</f>
        <v/>
      </c>
      <c r="E977" s="190" t="str">
        <f>IF('Formulario PPGR3'!$G977="","",'Formulario PPGR1'!#REF!)</f>
        <v/>
      </c>
      <c r="F977" s="190" t="str">
        <f>IF('Formulario PPGR3'!$G977="","",'Formulario PPGR1'!#REF!)</f>
        <v/>
      </c>
      <c r="G977" s="241"/>
      <c r="H977" s="503" t="str">
        <f>IF(Tabla1[[#This Row],[Código_Actividad]]="","",_xlfn.XLOOKUP(Tabla1[[#This Row],[Código_Actividad]],Tabla2[Código],Tabla2[Actividades Programables Presupuestables],"",0))</f>
        <v/>
      </c>
      <c r="I977" s="504" t="str">
        <f>IFERROR(VLOOKUP('Formulario PPGR3'!$G977,'Formulario PPGR2'!$H$9:$V$269,15,FALSE),"")</f>
        <v/>
      </c>
      <c r="J977" s="509"/>
      <c r="K977" s="507" t="str">
        <f>IF(Tabla1[[#This Row],[Insumos]]="","",_xlfn.XLOOKUP(Tabla1[[#This Row],[Insumos]],Tabla10[Insumo],Tabla10[InsumoAbrev],"",0))</f>
        <v/>
      </c>
      <c r="L977" s="508"/>
      <c r="M977" s="505" t="str">
        <f>IF(Tabla1[[#This Row],[Descripción]]="","",_xlfn.XLOOKUP(Tabla1[[#This Row],[Descripción]],Tabla10[Descripción],Tabla10[Unidad de Medida],"",0))</f>
        <v/>
      </c>
      <c r="N977" s="295"/>
      <c r="O977" s="506" t="str">
        <f>IF(Tabla1[[#This Row],[Descripción]]="","",_xlfn.XLOOKUP(Tabla1[[#This Row],[Descripción]],Tabla10[Descripción],Tabla10[Precio Unitario],0))</f>
        <v/>
      </c>
      <c r="P977" s="506" t="str">
        <f>IF(Tabla1[[#This Row],[Cantidad de Insumos]]="","",Tabla1[[#This Row],[Precio Unitario]]*Tabla1[[#This Row],[Cantidad de Insumos]])</f>
        <v/>
      </c>
      <c r="Q977" s="506" t="str">
        <f>IF(Tabla1[[#This Row],[Descripción]]="","",_xlfn.XLOOKUP(Tabla1[[#This Row],[Descripción]],Tabla10[Descripción],Tabla10[CODIGO PRESUPUESTARIO],0))</f>
        <v/>
      </c>
      <c r="R977" s="507"/>
    </row>
    <row r="978" spans="2:18" x14ac:dyDescent="0.3">
      <c r="B978" s="190" t="str">
        <f>IF('Formulario PPGR3'!$G978="","",CONCATENATE('Formulario PPGR3'!$C978,".",'Formulario PPGR3'!$D978,".",'Formulario PPGR3'!$E978,".",'Formulario PPGR3'!$F978))</f>
        <v/>
      </c>
      <c r="C978" s="190" t="str">
        <f>IF('Formulario PPGR3'!$G978="","",'Formulario PPGR1'!#REF!)</f>
        <v/>
      </c>
      <c r="D978" s="190" t="str">
        <f>IF('Formulario PPGR3'!$G978="","",'Formulario PPGR1'!#REF!)</f>
        <v/>
      </c>
      <c r="E978" s="190" t="str">
        <f>IF('Formulario PPGR3'!$G978="","",'Formulario PPGR1'!#REF!)</f>
        <v/>
      </c>
      <c r="F978" s="190" t="str">
        <f>IF('Formulario PPGR3'!$G978="","",'Formulario PPGR1'!#REF!)</f>
        <v/>
      </c>
      <c r="G978" s="241"/>
      <c r="H978" s="503" t="str">
        <f>IF(Tabla1[[#This Row],[Código_Actividad]]="","",_xlfn.XLOOKUP(Tabla1[[#This Row],[Código_Actividad]],Tabla2[Código],Tabla2[Actividades Programables Presupuestables],"",0))</f>
        <v/>
      </c>
      <c r="I978" s="504" t="str">
        <f>IFERROR(VLOOKUP('Formulario PPGR3'!$G978,'Formulario PPGR2'!$H$9:$V$269,15,FALSE),"")</f>
        <v/>
      </c>
      <c r="J978" s="509"/>
      <c r="K978" s="507" t="str">
        <f>IF(Tabla1[[#This Row],[Insumos]]="","",_xlfn.XLOOKUP(Tabla1[[#This Row],[Insumos]],Tabla10[Insumo],Tabla10[InsumoAbrev],"",0))</f>
        <v/>
      </c>
      <c r="L978" s="508"/>
      <c r="M978" s="505" t="str">
        <f>IF(Tabla1[[#This Row],[Descripción]]="","",_xlfn.XLOOKUP(Tabla1[[#This Row],[Descripción]],Tabla10[Descripción],Tabla10[Unidad de Medida],"",0))</f>
        <v/>
      </c>
      <c r="N978" s="295"/>
      <c r="O978" s="506" t="str">
        <f>IF(Tabla1[[#This Row],[Descripción]]="","",_xlfn.XLOOKUP(Tabla1[[#This Row],[Descripción]],Tabla10[Descripción],Tabla10[Precio Unitario],0))</f>
        <v/>
      </c>
      <c r="P978" s="506" t="str">
        <f>IF(Tabla1[[#This Row],[Cantidad de Insumos]]="","",Tabla1[[#This Row],[Precio Unitario]]*Tabla1[[#This Row],[Cantidad de Insumos]])</f>
        <v/>
      </c>
      <c r="Q978" s="506" t="str">
        <f>IF(Tabla1[[#This Row],[Descripción]]="","",_xlfn.XLOOKUP(Tabla1[[#This Row],[Descripción]],Tabla10[Descripción],Tabla10[CODIGO PRESUPUESTARIO],0))</f>
        <v/>
      </c>
      <c r="R978" s="507"/>
    </row>
    <row r="979" spans="2:18" x14ac:dyDescent="0.3">
      <c r="B979" s="190" t="str">
        <f>IF('Formulario PPGR3'!$G979="","",CONCATENATE('Formulario PPGR3'!$C979,".",'Formulario PPGR3'!$D979,".",'Formulario PPGR3'!$E979,".",'Formulario PPGR3'!$F979))</f>
        <v/>
      </c>
      <c r="C979" s="190" t="str">
        <f>IF('Formulario PPGR3'!$G979="","",'Formulario PPGR1'!#REF!)</f>
        <v/>
      </c>
      <c r="D979" s="190" t="str">
        <f>IF('Formulario PPGR3'!$G979="","",'Formulario PPGR1'!#REF!)</f>
        <v/>
      </c>
      <c r="E979" s="190" t="str">
        <f>IF('Formulario PPGR3'!$G979="","",'Formulario PPGR1'!#REF!)</f>
        <v/>
      </c>
      <c r="F979" s="190" t="str">
        <f>IF('Formulario PPGR3'!$G979="","",'Formulario PPGR1'!#REF!)</f>
        <v/>
      </c>
      <c r="G979" s="241"/>
      <c r="H979" s="503" t="str">
        <f>IF(Tabla1[[#This Row],[Código_Actividad]]="","",_xlfn.XLOOKUP(Tabla1[[#This Row],[Código_Actividad]],Tabla2[Código],Tabla2[Actividades Programables Presupuestables],"",0))</f>
        <v/>
      </c>
      <c r="I979" s="504" t="str">
        <f>IFERROR(VLOOKUP('Formulario PPGR3'!$G979,'Formulario PPGR2'!$H$9:$V$269,15,FALSE),"")</f>
        <v/>
      </c>
      <c r="J979" s="509"/>
      <c r="K979" s="507" t="str">
        <f>IF(Tabla1[[#This Row],[Insumos]]="","",_xlfn.XLOOKUP(Tabla1[[#This Row],[Insumos]],Tabla10[Insumo],Tabla10[InsumoAbrev],"",0))</f>
        <v/>
      </c>
      <c r="L979" s="508"/>
      <c r="M979" s="505" t="str">
        <f>IF(Tabla1[[#This Row],[Descripción]]="","",_xlfn.XLOOKUP(Tabla1[[#This Row],[Descripción]],Tabla10[Descripción],Tabla10[Unidad de Medida],"",0))</f>
        <v/>
      </c>
      <c r="N979" s="295"/>
      <c r="O979" s="506" t="str">
        <f>IF(Tabla1[[#This Row],[Descripción]]="","",_xlfn.XLOOKUP(Tabla1[[#This Row],[Descripción]],Tabla10[Descripción],Tabla10[Precio Unitario],0))</f>
        <v/>
      </c>
      <c r="P979" s="506" t="str">
        <f>IF(Tabla1[[#This Row],[Cantidad de Insumos]]="","",Tabla1[[#This Row],[Precio Unitario]]*Tabla1[[#This Row],[Cantidad de Insumos]])</f>
        <v/>
      </c>
      <c r="Q979" s="506" t="str">
        <f>IF(Tabla1[[#This Row],[Descripción]]="","",_xlfn.XLOOKUP(Tabla1[[#This Row],[Descripción]],Tabla10[Descripción],Tabla10[CODIGO PRESUPUESTARIO],0))</f>
        <v/>
      </c>
      <c r="R979" s="507"/>
    </row>
    <row r="980" spans="2:18" x14ac:dyDescent="0.3">
      <c r="B980" s="190" t="str">
        <f>IF('Formulario PPGR3'!$G980="","",CONCATENATE('Formulario PPGR3'!$C980,".",'Formulario PPGR3'!$D980,".",'Formulario PPGR3'!$E980,".",'Formulario PPGR3'!$F980))</f>
        <v/>
      </c>
      <c r="C980" s="190" t="str">
        <f>IF('Formulario PPGR3'!$G980="","",'Formulario PPGR1'!#REF!)</f>
        <v/>
      </c>
      <c r="D980" s="190" t="str">
        <f>IF('Formulario PPGR3'!$G980="","",'Formulario PPGR1'!#REF!)</f>
        <v/>
      </c>
      <c r="E980" s="190" t="str">
        <f>IF('Formulario PPGR3'!$G980="","",'Formulario PPGR1'!#REF!)</f>
        <v/>
      </c>
      <c r="F980" s="190" t="str">
        <f>IF('Formulario PPGR3'!$G980="","",'Formulario PPGR1'!#REF!)</f>
        <v/>
      </c>
      <c r="G980" s="241"/>
      <c r="H980" s="503" t="str">
        <f>IF(Tabla1[[#This Row],[Código_Actividad]]="","",_xlfn.XLOOKUP(Tabla1[[#This Row],[Código_Actividad]],Tabla2[Código],Tabla2[Actividades Programables Presupuestables],"",0))</f>
        <v/>
      </c>
      <c r="I980" s="504" t="str">
        <f>IFERROR(VLOOKUP('Formulario PPGR3'!$G980,'Formulario PPGR2'!$H$9:$V$269,15,FALSE),"")</f>
        <v/>
      </c>
      <c r="J980" s="509"/>
      <c r="K980" s="507" t="str">
        <f>IF(Tabla1[[#This Row],[Insumos]]="","",_xlfn.XLOOKUP(Tabla1[[#This Row],[Insumos]],Tabla10[Insumo],Tabla10[InsumoAbrev],"",0))</f>
        <v/>
      </c>
      <c r="L980" s="508"/>
      <c r="M980" s="505" t="str">
        <f>IF(Tabla1[[#This Row],[Descripción]]="","",_xlfn.XLOOKUP(Tabla1[[#This Row],[Descripción]],Tabla10[Descripción],Tabla10[Unidad de Medida],"",0))</f>
        <v/>
      </c>
      <c r="N980" s="295"/>
      <c r="O980" s="506" t="str">
        <f>IF(Tabla1[[#This Row],[Descripción]]="","",_xlfn.XLOOKUP(Tabla1[[#This Row],[Descripción]],Tabla10[Descripción],Tabla10[Precio Unitario],0))</f>
        <v/>
      </c>
      <c r="P980" s="506" t="str">
        <f>IF(Tabla1[[#This Row],[Cantidad de Insumos]]="","",Tabla1[[#This Row],[Precio Unitario]]*Tabla1[[#This Row],[Cantidad de Insumos]])</f>
        <v/>
      </c>
      <c r="Q980" s="506" t="str">
        <f>IF(Tabla1[[#This Row],[Descripción]]="","",_xlfn.XLOOKUP(Tabla1[[#This Row],[Descripción]],Tabla10[Descripción],Tabla10[CODIGO PRESUPUESTARIO],0))</f>
        <v/>
      </c>
      <c r="R980" s="507"/>
    </row>
    <row r="981" spans="2:18" x14ac:dyDescent="0.3">
      <c r="B981" s="190" t="str">
        <f>IF('Formulario PPGR3'!$G981="","",CONCATENATE('Formulario PPGR3'!$C981,".",'Formulario PPGR3'!$D981,".",'Formulario PPGR3'!$E981,".",'Formulario PPGR3'!$F981))</f>
        <v/>
      </c>
      <c r="C981" s="190" t="str">
        <f>IF('Formulario PPGR3'!$G981="","",'Formulario PPGR1'!#REF!)</f>
        <v/>
      </c>
      <c r="D981" s="190" t="str">
        <f>IF('Formulario PPGR3'!$G981="","",'Formulario PPGR1'!#REF!)</f>
        <v/>
      </c>
      <c r="E981" s="190" t="str">
        <f>IF('Formulario PPGR3'!$G981="","",'Formulario PPGR1'!#REF!)</f>
        <v/>
      </c>
      <c r="F981" s="190" t="str">
        <f>IF('Formulario PPGR3'!$G981="","",'Formulario PPGR1'!#REF!)</f>
        <v/>
      </c>
      <c r="G981" s="241"/>
      <c r="H981" s="503" t="str">
        <f>IF(Tabla1[[#This Row],[Código_Actividad]]="","",_xlfn.XLOOKUP(Tabla1[[#This Row],[Código_Actividad]],Tabla2[Código],Tabla2[Actividades Programables Presupuestables],"",0))</f>
        <v/>
      </c>
      <c r="I981" s="504" t="str">
        <f>IFERROR(VLOOKUP('Formulario PPGR3'!$G981,'Formulario PPGR2'!$H$9:$V$269,15,FALSE),"")</f>
        <v/>
      </c>
      <c r="J981" s="509"/>
      <c r="K981" s="507" t="str">
        <f>IF(Tabla1[[#This Row],[Insumos]]="","",_xlfn.XLOOKUP(Tabla1[[#This Row],[Insumos]],Tabla10[Insumo],Tabla10[InsumoAbrev],"",0))</f>
        <v/>
      </c>
      <c r="L981" s="508"/>
      <c r="M981" s="505" t="str">
        <f>IF(Tabla1[[#This Row],[Descripción]]="","",_xlfn.XLOOKUP(Tabla1[[#This Row],[Descripción]],Tabla10[Descripción],Tabla10[Unidad de Medida],"",0))</f>
        <v/>
      </c>
      <c r="N981" s="295"/>
      <c r="O981" s="506" t="str">
        <f>IF(Tabla1[[#This Row],[Descripción]]="","",_xlfn.XLOOKUP(Tabla1[[#This Row],[Descripción]],Tabla10[Descripción],Tabla10[Precio Unitario],0))</f>
        <v/>
      </c>
      <c r="P981" s="506" t="str">
        <f>IF(Tabla1[[#This Row],[Cantidad de Insumos]]="","",Tabla1[[#This Row],[Precio Unitario]]*Tabla1[[#This Row],[Cantidad de Insumos]])</f>
        <v/>
      </c>
      <c r="Q981" s="506" t="str">
        <f>IF(Tabla1[[#This Row],[Descripción]]="","",_xlfn.XLOOKUP(Tabla1[[#This Row],[Descripción]],Tabla10[Descripción],Tabla10[CODIGO PRESUPUESTARIO],0))</f>
        <v/>
      </c>
      <c r="R981" s="507"/>
    </row>
    <row r="982" spans="2:18" x14ac:dyDescent="0.3">
      <c r="B982" s="190" t="str">
        <f>IF('Formulario PPGR3'!$G982="","",CONCATENATE('Formulario PPGR3'!$C982,".",'Formulario PPGR3'!$D982,".",'Formulario PPGR3'!$E982,".",'Formulario PPGR3'!$F982))</f>
        <v/>
      </c>
      <c r="C982" s="190" t="str">
        <f>IF('Formulario PPGR3'!$G982="","",'Formulario PPGR1'!#REF!)</f>
        <v/>
      </c>
      <c r="D982" s="190" t="str">
        <f>IF('Formulario PPGR3'!$G982="","",'Formulario PPGR1'!#REF!)</f>
        <v/>
      </c>
      <c r="E982" s="190" t="str">
        <f>IF('Formulario PPGR3'!$G982="","",'Formulario PPGR1'!#REF!)</f>
        <v/>
      </c>
      <c r="F982" s="190" t="str">
        <f>IF('Formulario PPGR3'!$G982="","",'Formulario PPGR1'!#REF!)</f>
        <v/>
      </c>
      <c r="G982" s="241"/>
      <c r="H982" s="503" t="str">
        <f>IF(Tabla1[[#This Row],[Código_Actividad]]="","",_xlfn.XLOOKUP(Tabla1[[#This Row],[Código_Actividad]],Tabla2[Código],Tabla2[Actividades Programables Presupuestables],"",0))</f>
        <v/>
      </c>
      <c r="I982" s="504" t="str">
        <f>IFERROR(VLOOKUP('Formulario PPGR3'!$G982,'Formulario PPGR2'!$H$9:$V$269,15,FALSE),"")</f>
        <v/>
      </c>
      <c r="J982" s="509"/>
      <c r="K982" s="507" t="str">
        <f>IF(Tabla1[[#This Row],[Insumos]]="","",_xlfn.XLOOKUP(Tabla1[[#This Row],[Insumos]],Tabla10[Insumo],Tabla10[InsumoAbrev],"",0))</f>
        <v/>
      </c>
      <c r="L982" s="508"/>
      <c r="M982" s="505" t="str">
        <f>IF(Tabla1[[#This Row],[Descripción]]="","",_xlfn.XLOOKUP(Tabla1[[#This Row],[Descripción]],Tabla10[Descripción],Tabla10[Unidad de Medida],"",0))</f>
        <v/>
      </c>
      <c r="N982" s="295"/>
      <c r="O982" s="506" t="str">
        <f>IF(Tabla1[[#This Row],[Descripción]]="","",_xlfn.XLOOKUP(Tabla1[[#This Row],[Descripción]],Tabla10[Descripción],Tabla10[Precio Unitario],0))</f>
        <v/>
      </c>
      <c r="P982" s="506" t="str">
        <f>IF(Tabla1[[#This Row],[Cantidad de Insumos]]="","",Tabla1[[#This Row],[Precio Unitario]]*Tabla1[[#This Row],[Cantidad de Insumos]])</f>
        <v/>
      </c>
      <c r="Q982" s="506" t="str">
        <f>IF(Tabla1[[#This Row],[Descripción]]="","",_xlfn.XLOOKUP(Tabla1[[#This Row],[Descripción]],Tabla10[Descripción],Tabla10[CODIGO PRESUPUESTARIO],0))</f>
        <v/>
      </c>
      <c r="R982" s="507"/>
    </row>
    <row r="983" spans="2:18" x14ac:dyDescent="0.3">
      <c r="B983" s="190" t="str">
        <f>IF('Formulario PPGR3'!$G983="","",CONCATENATE('Formulario PPGR3'!$C983,".",'Formulario PPGR3'!$D983,".",'Formulario PPGR3'!$E983,".",'Formulario PPGR3'!$F983))</f>
        <v/>
      </c>
      <c r="C983" s="190" t="str">
        <f>IF('Formulario PPGR3'!$G983="","",'Formulario PPGR1'!#REF!)</f>
        <v/>
      </c>
      <c r="D983" s="190" t="str">
        <f>IF('Formulario PPGR3'!$G983="","",'Formulario PPGR1'!#REF!)</f>
        <v/>
      </c>
      <c r="E983" s="190" t="str">
        <f>IF('Formulario PPGR3'!$G983="","",'Formulario PPGR1'!#REF!)</f>
        <v/>
      </c>
      <c r="F983" s="190" t="str">
        <f>IF('Formulario PPGR3'!$G983="","",'Formulario PPGR1'!#REF!)</f>
        <v/>
      </c>
      <c r="G983" s="241"/>
      <c r="H983" s="503" t="str">
        <f>IF(Tabla1[[#This Row],[Código_Actividad]]="","",_xlfn.XLOOKUP(Tabla1[[#This Row],[Código_Actividad]],Tabla2[Código],Tabla2[Actividades Programables Presupuestables],"",0))</f>
        <v/>
      </c>
      <c r="I983" s="504" t="str">
        <f>IFERROR(VLOOKUP('Formulario PPGR3'!$G983,'Formulario PPGR2'!$H$9:$V$269,15,FALSE),"")</f>
        <v/>
      </c>
      <c r="J983" s="509"/>
      <c r="K983" s="507" t="str">
        <f>IF(Tabla1[[#This Row],[Insumos]]="","",_xlfn.XLOOKUP(Tabla1[[#This Row],[Insumos]],Tabla10[Insumo],Tabla10[InsumoAbrev],"",0))</f>
        <v/>
      </c>
      <c r="L983" s="508"/>
      <c r="M983" s="505" t="str">
        <f>IF(Tabla1[[#This Row],[Descripción]]="","",_xlfn.XLOOKUP(Tabla1[[#This Row],[Descripción]],Tabla10[Descripción],Tabla10[Unidad de Medida],"",0))</f>
        <v/>
      </c>
      <c r="N983" s="295"/>
      <c r="O983" s="506" t="str">
        <f>IF(Tabla1[[#This Row],[Descripción]]="","",_xlfn.XLOOKUP(Tabla1[[#This Row],[Descripción]],Tabla10[Descripción],Tabla10[Precio Unitario],0))</f>
        <v/>
      </c>
      <c r="P983" s="506" t="str">
        <f>IF(Tabla1[[#This Row],[Cantidad de Insumos]]="","",Tabla1[[#This Row],[Precio Unitario]]*Tabla1[[#This Row],[Cantidad de Insumos]])</f>
        <v/>
      </c>
      <c r="Q983" s="506" t="str">
        <f>IF(Tabla1[[#This Row],[Descripción]]="","",_xlfn.XLOOKUP(Tabla1[[#This Row],[Descripción]],Tabla10[Descripción],Tabla10[CODIGO PRESUPUESTARIO],0))</f>
        <v/>
      </c>
      <c r="R983" s="507"/>
    </row>
    <row r="984" spans="2:18" x14ac:dyDescent="0.3">
      <c r="B984" s="190" t="str">
        <f>IF('Formulario PPGR3'!$G984="","",CONCATENATE('Formulario PPGR3'!$C984,".",'Formulario PPGR3'!$D984,".",'Formulario PPGR3'!$E984,".",'Formulario PPGR3'!$F984))</f>
        <v/>
      </c>
      <c r="C984" s="190" t="str">
        <f>IF('Formulario PPGR3'!$G984="","",'Formulario PPGR1'!#REF!)</f>
        <v/>
      </c>
      <c r="D984" s="190" t="str">
        <f>IF('Formulario PPGR3'!$G984="","",'Formulario PPGR1'!#REF!)</f>
        <v/>
      </c>
      <c r="E984" s="190" t="str">
        <f>IF('Formulario PPGR3'!$G984="","",'Formulario PPGR1'!#REF!)</f>
        <v/>
      </c>
      <c r="F984" s="190" t="str">
        <f>IF('Formulario PPGR3'!$G984="","",'Formulario PPGR1'!#REF!)</f>
        <v/>
      </c>
      <c r="G984" s="241"/>
      <c r="H984" s="503" t="str">
        <f>IF(Tabla1[[#This Row],[Código_Actividad]]="","",_xlfn.XLOOKUP(Tabla1[[#This Row],[Código_Actividad]],Tabla2[Código],Tabla2[Actividades Programables Presupuestables],"",0))</f>
        <v/>
      </c>
      <c r="I984" s="504" t="str">
        <f>IFERROR(VLOOKUP('Formulario PPGR3'!$G984,'Formulario PPGR2'!$H$9:$V$269,15,FALSE),"")</f>
        <v/>
      </c>
      <c r="J984" s="509"/>
      <c r="K984" s="507" t="str">
        <f>IF(Tabla1[[#This Row],[Insumos]]="","",_xlfn.XLOOKUP(Tabla1[[#This Row],[Insumos]],Tabla10[Insumo],Tabla10[InsumoAbrev],"",0))</f>
        <v/>
      </c>
      <c r="L984" s="508"/>
      <c r="M984" s="505" t="str">
        <f>IF(Tabla1[[#This Row],[Descripción]]="","",_xlfn.XLOOKUP(Tabla1[[#This Row],[Descripción]],Tabla10[Descripción],Tabla10[Unidad de Medida],"",0))</f>
        <v/>
      </c>
      <c r="N984" s="295"/>
      <c r="O984" s="506" t="str">
        <f>IF(Tabla1[[#This Row],[Descripción]]="","",_xlfn.XLOOKUP(Tabla1[[#This Row],[Descripción]],Tabla10[Descripción],Tabla10[Precio Unitario],0))</f>
        <v/>
      </c>
      <c r="P984" s="506" t="str">
        <f>IF(Tabla1[[#This Row],[Cantidad de Insumos]]="","",Tabla1[[#This Row],[Precio Unitario]]*Tabla1[[#This Row],[Cantidad de Insumos]])</f>
        <v/>
      </c>
      <c r="Q984" s="506" t="str">
        <f>IF(Tabla1[[#This Row],[Descripción]]="","",_xlfn.XLOOKUP(Tabla1[[#This Row],[Descripción]],Tabla10[Descripción],Tabla10[CODIGO PRESUPUESTARIO],0))</f>
        <v/>
      </c>
      <c r="R984" s="507"/>
    </row>
    <row r="985" spans="2:18" x14ac:dyDescent="0.3">
      <c r="B985" s="190" t="str">
        <f>IF('Formulario PPGR3'!$G985="","",CONCATENATE('Formulario PPGR3'!$C985,".",'Formulario PPGR3'!$D985,".",'Formulario PPGR3'!$E985,".",'Formulario PPGR3'!$F985))</f>
        <v/>
      </c>
      <c r="C985" s="190" t="str">
        <f>IF('Formulario PPGR3'!$G985="","",'Formulario PPGR1'!#REF!)</f>
        <v/>
      </c>
      <c r="D985" s="190" t="str">
        <f>IF('Formulario PPGR3'!$G985="","",'Formulario PPGR1'!#REF!)</f>
        <v/>
      </c>
      <c r="E985" s="190" t="str">
        <f>IF('Formulario PPGR3'!$G985="","",'Formulario PPGR1'!#REF!)</f>
        <v/>
      </c>
      <c r="F985" s="190" t="str">
        <f>IF('Formulario PPGR3'!$G985="","",'Formulario PPGR1'!#REF!)</f>
        <v/>
      </c>
      <c r="G985" s="241"/>
      <c r="H985" s="503" t="str">
        <f>IF(Tabla1[[#This Row],[Código_Actividad]]="","",_xlfn.XLOOKUP(Tabla1[[#This Row],[Código_Actividad]],Tabla2[Código],Tabla2[Actividades Programables Presupuestables],"",0))</f>
        <v/>
      </c>
      <c r="I985" s="504" t="str">
        <f>IFERROR(VLOOKUP('Formulario PPGR3'!$G985,'Formulario PPGR2'!$H$9:$V$269,15,FALSE),"")</f>
        <v/>
      </c>
      <c r="J985" s="509"/>
      <c r="K985" s="507" t="str">
        <f>IF(Tabla1[[#This Row],[Insumos]]="","",_xlfn.XLOOKUP(Tabla1[[#This Row],[Insumos]],Tabla10[Insumo],Tabla10[InsumoAbrev],"",0))</f>
        <v/>
      </c>
      <c r="L985" s="508"/>
      <c r="M985" s="505" t="str">
        <f>IF(Tabla1[[#This Row],[Descripción]]="","",_xlfn.XLOOKUP(Tabla1[[#This Row],[Descripción]],Tabla10[Descripción],Tabla10[Unidad de Medida],"",0))</f>
        <v/>
      </c>
      <c r="N985" s="295"/>
      <c r="O985" s="506" t="str">
        <f>IF(Tabla1[[#This Row],[Descripción]]="","",_xlfn.XLOOKUP(Tabla1[[#This Row],[Descripción]],Tabla10[Descripción],Tabla10[Precio Unitario],0))</f>
        <v/>
      </c>
      <c r="P985" s="506" t="str">
        <f>IF(Tabla1[[#This Row],[Cantidad de Insumos]]="","",Tabla1[[#This Row],[Precio Unitario]]*Tabla1[[#This Row],[Cantidad de Insumos]])</f>
        <v/>
      </c>
      <c r="Q985" s="506" t="str">
        <f>IF(Tabla1[[#This Row],[Descripción]]="","",_xlfn.XLOOKUP(Tabla1[[#This Row],[Descripción]],Tabla10[Descripción],Tabla10[CODIGO PRESUPUESTARIO],0))</f>
        <v/>
      </c>
      <c r="R985" s="507"/>
    </row>
    <row r="986" spans="2:18" x14ac:dyDescent="0.3">
      <c r="B986" s="190" t="str">
        <f>IF('Formulario PPGR3'!$G986="","",CONCATENATE('Formulario PPGR3'!$C986,".",'Formulario PPGR3'!$D986,".",'Formulario PPGR3'!$E986,".",'Formulario PPGR3'!$F986))</f>
        <v/>
      </c>
      <c r="C986" s="190" t="str">
        <f>IF('Formulario PPGR3'!$G986="","",'Formulario PPGR1'!#REF!)</f>
        <v/>
      </c>
      <c r="D986" s="190" t="str">
        <f>IF('Formulario PPGR3'!$G986="","",'Formulario PPGR1'!#REF!)</f>
        <v/>
      </c>
      <c r="E986" s="190" t="str">
        <f>IF('Formulario PPGR3'!$G986="","",'Formulario PPGR1'!#REF!)</f>
        <v/>
      </c>
      <c r="F986" s="190" t="str">
        <f>IF('Formulario PPGR3'!$G986="","",'Formulario PPGR1'!#REF!)</f>
        <v/>
      </c>
      <c r="G986" s="241"/>
      <c r="H986" s="503" t="str">
        <f>IF(Tabla1[[#This Row],[Código_Actividad]]="","",_xlfn.XLOOKUP(Tabla1[[#This Row],[Código_Actividad]],Tabla2[Código],Tabla2[Actividades Programables Presupuestables],"",0))</f>
        <v/>
      </c>
      <c r="I986" s="504" t="str">
        <f>IFERROR(VLOOKUP('Formulario PPGR3'!$G986,'Formulario PPGR2'!$H$9:$V$269,15,FALSE),"")</f>
        <v/>
      </c>
      <c r="J986" s="509"/>
      <c r="K986" s="507" t="str">
        <f>IF(Tabla1[[#This Row],[Insumos]]="","",_xlfn.XLOOKUP(Tabla1[[#This Row],[Insumos]],Tabla10[Insumo],Tabla10[InsumoAbrev],"",0))</f>
        <v/>
      </c>
      <c r="L986" s="508"/>
      <c r="M986" s="505" t="str">
        <f>IF(Tabla1[[#This Row],[Descripción]]="","",_xlfn.XLOOKUP(Tabla1[[#This Row],[Descripción]],Tabla10[Descripción],Tabla10[Unidad de Medida],"",0))</f>
        <v/>
      </c>
      <c r="N986" s="295"/>
      <c r="O986" s="506" t="str">
        <f>IF(Tabla1[[#This Row],[Descripción]]="","",_xlfn.XLOOKUP(Tabla1[[#This Row],[Descripción]],Tabla10[Descripción],Tabla10[Precio Unitario],0))</f>
        <v/>
      </c>
      <c r="P986" s="506" t="str">
        <f>IF(Tabla1[[#This Row],[Cantidad de Insumos]]="","",Tabla1[[#This Row],[Precio Unitario]]*Tabla1[[#This Row],[Cantidad de Insumos]])</f>
        <v/>
      </c>
      <c r="Q986" s="506" t="str">
        <f>IF(Tabla1[[#This Row],[Descripción]]="","",_xlfn.XLOOKUP(Tabla1[[#This Row],[Descripción]],Tabla10[Descripción],Tabla10[CODIGO PRESUPUESTARIO],0))</f>
        <v/>
      </c>
      <c r="R986" s="507"/>
    </row>
    <row r="987" spans="2:18" x14ac:dyDescent="0.3">
      <c r="B987" s="190" t="str">
        <f>IF('Formulario PPGR3'!$G987="","",CONCATENATE('Formulario PPGR3'!$C987,".",'Formulario PPGR3'!$D987,".",'Formulario PPGR3'!$E987,".",'Formulario PPGR3'!$F987))</f>
        <v/>
      </c>
      <c r="C987" s="190" t="str">
        <f>IF('Formulario PPGR3'!$G987="","",'Formulario PPGR1'!#REF!)</f>
        <v/>
      </c>
      <c r="D987" s="190" t="str">
        <f>IF('Formulario PPGR3'!$G987="","",'Formulario PPGR1'!#REF!)</f>
        <v/>
      </c>
      <c r="E987" s="190" t="str">
        <f>IF('Formulario PPGR3'!$G987="","",'Formulario PPGR1'!#REF!)</f>
        <v/>
      </c>
      <c r="F987" s="190" t="str">
        <f>IF('Formulario PPGR3'!$G987="","",'Formulario PPGR1'!#REF!)</f>
        <v/>
      </c>
      <c r="G987" s="241"/>
      <c r="H987" s="503" t="str">
        <f>IF(Tabla1[[#This Row],[Código_Actividad]]="","",_xlfn.XLOOKUP(Tabla1[[#This Row],[Código_Actividad]],Tabla2[Código],Tabla2[Actividades Programables Presupuestables],"",0))</f>
        <v/>
      </c>
      <c r="I987" s="504" t="str">
        <f>IFERROR(VLOOKUP('Formulario PPGR3'!$G987,'Formulario PPGR2'!$H$9:$V$269,15,FALSE),"")</f>
        <v/>
      </c>
      <c r="J987" s="509"/>
      <c r="K987" s="507" t="str">
        <f>IF(Tabla1[[#This Row],[Insumos]]="","",_xlfn.XLOOKUP(Tabla1[[#This Row],[Insumos]],Tabla10[Insumo],Tabla10[InsumoAbrev],"",0))</f>
        <v/>
      </c>
      <c r="L987" s="508"/>
      <c r="M987" s="505" t="str">
        <f>IF(Tabla1[[#This Row],[Descripción]]="","",_xlfn.XLOOKUP(Tabla1[[#This Row],[Descripción]],Tabla10[Descripción],Tabla10[Unidad de Medida],"",0))</f>
        <v/>
      </c>
      <c r="N987" s="295"/>
      <c r="O987" s="506" t="str">
        <f>IF(Tabla1[[#This Row],[Descripción]]="","",_xlfn.XLOOKUP(Tabla1[[#This Row],[Descripción]],Tabla10[Descripción],Tabla10[Precio Unitario],0))</f>
        <v/>
      </c>
      <c r="P987" s="506" t="str">
        <f>IF(Tabla1[[#This Row],[Cantidad de Insumos]]="","",Tabla1[[#This Row],[Precio Unitario]]*Tabla1[[#This Row],[Cantidad de Insumos]])</f>
        <v/>
      </c>
      <c r="Q987" s="506" t="str">
        <f>IF(Tabla1[[#This Row],[Descripción]]="","",_xlfn.XLOOKUP(Tabla1[[#This Row],[Descripción]],Tabla10[Descripción],Tabla10[CODIGO PRESUPUESTARIO],0))</f>
        <v/>
      </c>
      <c r="R987" s="507"/>
    </row>
    <row r="988" spans="2:18" x14ac:dyDescent="0.3">
      <c r="B988" s="190" t="str">
        <f>IF('Formulario PPGR3'!$G988="","",CONCATENATE('Formulario PPGR3'!$C988,".",'Formulario PPGR3'!$D988,".",'Formulario PPGR3'!$E988,".",'Formulario PPGR3'!$F988))</f>
        <v/>
      </c>
      <c r="C988" s="190" t="str">
        <f>IF('Formulario PPGR3'!$G988="","",'Formulario PPGR1'!#REF!)</f>
        <v/>
      </c>
      <c r="D988" s="190" t="str">
        <f>IF('Formulario PPGR3'!$G988="","",'Formulario PPGR1'!#REF!)</f>
        <v/>
      </c>
      <c r="E988" s="190" t="str">
        <f>IF('Formulario PPGR3'!$G988="","",'Formulario PPGR1'!#REF!)</f>
        <v/>
      </c>
      <c r="F988" s="190" t="str">
        <f>IF('Formulario PPGR3'!$G988="","",'Formulario PPGR1'!#REF!)</f>
        <v/>
      </c>
      <c r="G988" s="241"/>
      <c r="H988" s="503" t="str">
        <f>IF(Tabla1[[#This Row],[Código_Actividad]]="","",_xlfn.XLOOKUP(Tabla1[[#This Row],[Código_Actividad]],Tabla2[Código],Tabla2[Actividades Programables Presupuestables],"",0))</f>
        <v/>
      </c>
      <c r="I988" s="504" t="str">
        <f>IFERROR(VLOOKUP('Formulario PPGR3'!$G988,'Formulario PPGR2'!$H$9:$V$269,15,FALSE),"")</f>
        <v/>
      </c>
      <c r="J988" s="509"/>
      <c r="K988" s="507" t="str">
        <f>IF(Tabla1[[#This Row],[Insumos]]="","",_xlfn.XLOOKUP(Tabla1[[#This Row],[Insumos]],Tabla10[Insumo],Tabla10[InsumoAbrev],"",0))</f>
        <v/>
      </c>
      <c r="L988" s="508"/>
      <c r="M988" s="505" t="str">
        <f>IF(Tabla1[[#This Row],[Descripción]]="","",_xlfn.XLOOKUP(Tabla1[[#This Row],[Descripción]],Tabla10[Descripción],Tabla10[Unidad de Medida],"",0))</f>
        <v/>
      </c>
      <c r="N988" s="295"/>
      <c r="O988" s="506" t="str">
        <f>IF(Tabla1[[#This Row],[Descripción]]="","",_xlfn.XLOOKUP(Tabla1[[#This Row],[Descripción]],Tabla10[Descripción],Tabla10[Precio Unitario],0))</f>
        <v/>
      </c>
      <c r="P988" s="506" t="str">
        <f>IF(Tabla1[[#This Row],[Cantidad de Insumos]]="","",Tabla1[[#This Row],[Precio Unitario]]*Tabla1[[#This Row],[Cantidad de Insumos]])</f>
        <v/>
      </c>
      <c r="Q988" s="506" t="str">
        <f>IF(Tabla1[[#This Row],[Descripción]]="","",_xlfn.XLOOKUP(Tabla1[[#This Row],[Descripción]],Tabla10[Descripción],Tabla10[CODIGO PRESUPUESTARIO],0))</f>
        <v/>
      </c>
      <c r="R988" s="507"/>
    </row>
    <row r="989" spans="2:18" x14ac:dyDescent="0.3">
      <c r="B989" s="190" t="str">
        <f>IF('Formulario PPGR3'!$G989="","",CONCATENATE('Formulario PPGR3'!$C989,".",'Formulario PPGR3'!$D989,".",'Formulario PPGR3'!$E989,".",'Formulario PPGR3'!$F989))</f>
        <v/>
      </c>
      <c r="C989" s="190" t="str">
        <f>IF('Formulario PPGR3'!$G989="","",'Formulario PPGR1'!#REF!)</f>
        <v/>
      </c>
      <c r="D989" s="190" t="str">
        <f>IF('Formulario PPGR3'!$G989="","",'Formulario PPGR1'!#REF!)</f>
        <v/>
      </c>
      <c r="E989" s="190" t="str">
        <f>IF('Formulario PPGR3'!$G989="","",'Formulario PPGR1'!#REF!)</f>
        <v/>
      </c>
      <c r="F989" s="190" t="str">
        <f>IF('Formulario PPGR3'!$G989="","",'Formulario PPGR1'!#REF!)</f>
        <v/>
      </c>
      <c r="G989" s="241"/>
      <c r="H989" s="503" t="str">
        <f>IF(Tabla1[[#This Row],[Código_Actividad]]="","",_xlfn.XLOOKUP(Tabla1[[#This Row],[Código_Actividad]],Tabla2[Código],Tabla2[Actividades Programables Presupuestables],"",0))</f>
        <v/>
      </c>
      <c r="I989" s="504" t="str">
        <f>IFERROR(VLOOKUP('Formulario PPGR3'!$G989,'Formulario PPGR2'!$H$9:$V$269,15,FALSE),"")</f>
        <v/>
      </c>
      <c r="J989" s="509"/>
      <c r="K989" s="507" t="str">
        <f>IF(Tabla1[[#This Row],[Insumos]]="","",_xlfn.XLOOKUP(Tabla1[[#This Row],[Insumos]],Tabla10[Insumo],Tabla10[InsumoAbrev],"",0))</f>
        <v/>
      </c>
      <c r="L989" s="508"/>
      <c r="M989" s="505" t="str">
        <f>IF(Tabla1[[#This Row],[Descripción]]="","",_xlfn.XLOOKUP(Tabla1[[#This Row],[Descripción]],Tabla10[Descripción],Tabla10[Unidad de Medida],"",0))</f>
        <v/>
      </c>
      <c r="N989" s="295"/>
      <c r="O989" s="506" t="str">
        <f>IF(Tabla1[[#This Row],[Descripción]]="","",_xlfn.XLOOKUP(Tabla1[[#This Row],[Descripción]],Tabla10[Descripción],Tabla10[Precio Unitario],0))</f>
        <v/>
      </c>
      <c r="P989" s="506" t="str">
        <f>IF(Tabla1[[#This Row],[Cantidad de Insumos]]="","",Tabla1[[#This Row],[Precio Unitario]]*Tabla1[[#This Row],[Cantidad de Insumos]])</f>
        <v/>
      </c>
      <c r="Q989" s="506" t="str">
        <f>IF(Tabla1[[#This Row],[Descripción]]="","",_xlfn.XLOOKUP(Tabla1[[#This Row],[Descripción]],Tabla10[Descripción],Tabla10[CODIGO PRESUPUESTARIO],0))</f>
        <v/>
      </c>
      <c r="R989" s="507"/>
    </row>
    <row r="990" spans="2:18" x14ac:dyDescent="0.3">
      <c r="B990" s="190" t="str">
        <f>IF('Formulario PPGR3'!$G990="","",CONCATENATE('Formulario PPGR3'!$C990,".",'Formulario PPGR3'!$D990,".",'Formulario PPGR3'!$E990,".",'Formulario PPGR3'!$F990))</f>
        <v/>
      </c>
      <c r="C990" s="190" t="str">
        <f>IF('Formulario PPGR3'!$G990="","",'Formulario PPGR1'!#REF!)</f>
        <v/>
      </c>
      <c r="D990" s="190" t="str">
        <f>IF('Formulario PPGR3'!$G990="","",'Formulario PPGR1'!#REF!)</f>
        <v/>
      </c>
      <c r="E990" s="190" t="str">
        <f>IF('Formulario PPGR3'!$G990="","",'Formulario PPGR1'!#REF!)</f>
        <v/>
      </c>
      <c r="F990" s="190" t="str">
        <f>IF('Formulario PPGR3'!$G990="","",'Formulario PPGR1'!#REF!)</f>
        <v/>
      </c>
      <c r="G990" s="241"/>
      <c r="H990" s="503" t="str">
        <f>IF(Tabla1[[#This Row],[Código_Actividad]]="","",_xlfn.XLOOKUP(Tabla1[[#This Row],[Código_Actividad]],Tabla2[Código],Tabla2[Actividades Programables Presupuestables],"",0))</f>
        <v/>
      </c>
      <c r="I990" s="504" t="str">
        <f>IFERROR(VLOOKUP('Formulario PPGR3'!$G990,'Formulario PPGR2'!$H$9:$V$269,15,FALSE),"")</f>
        <v/>
      </c>
      <c r="J990" s="509"/>
      <c r="K990" s="507" t="str">
        <f>IF(Tabla1[[#This Row],[Insumos]]="","",_xlfn.XLOOKUP(Tabla1[[#This Row],[Insumos]],Tabla10[Insumo],Tabla10[InsumoAbrev],"",0))</f>
        <v/>
      </c>
      <c r="L990" s="508"/>
      <c r="M990" s="505" t="str">
        <f>IF(Tabla1[[#This Row],[Descripción]]="","",_xlfn.XLOOKUP(Tabla1[[#This Row],[Descripción]],Tabla10[Descripción],Tabla10[Unidad de Medida],"",0))</f>
        <v/>
      </c>
      <c r="N990" s="295"/>
      <c r="O990" s="506" t="str">
        <f>IF(Tabla1[[#This Row],[Descripción]]="","",_xlfn.XLOOKUP(Tabla1[[#This Row],[Descripción]],Tabla10[Descripción],Tabla10[Precio Unitario],0))</f>
        <v/>
      </c>
      <c r="P990" s="506" t="str">
        <f>IF(Tabla1[[#This Row],[Cantidad de Insumos]]="","",Tabla1[[#This Row],[Precio Unitario]]*Tabla1[[#This Row],[Cantidad de Insumos]])</f>
        <v/>
      </c>
      <c r="Q990" s="506" t="str">
        <f>IF(Tabla1[[#This Row],[Descripción]]="","",_xlfn.XLOOKUP(Tabla1[[#This Row],[Descripción]],Tabla10[Descripción],Tabla10[CODIGO PRESUPUESTARIO],0))</f>
        <v/>
      </c>
      <c r="R990" s="507"/>
    </row>
    <row r="991" spans="2:18" x14ac:dyDescent="0.3">
      <c r="B991" s="190" t="str">
        <f>IF('Formulario PPGR3'!$G991="","",CONCATENATE('Formulario PPGR3'!$C991,".",'Formulario PPGR3'!$D991,".",'Formulario PPGR3'!$E991,".",'Formulario PPGR3'!$F991))</f>
        <v/>
      </c>
      <c r="C991" s="190" t="str">
        <f>IF('Formulario PPGR3'!$G991="","",'Formulario PPGR1'!#REF!)</f>
        <v/>
      </c>
      <c r="D991" s="190" t="str">
        <f>IF('Formulario PPGR3'!$G991="","",'Formulario PPGR1'!#REF!)</f>
        <v/>
      </c>
      <c r="E991" s="190" t="str">
        <f>IF('Formulario PPGR3'!$G991="","",'Formulario PPGR1'!#REF!)</f>
        <v/>
      </c>
      <c r="F991" s="190" t="str">
        <f>IF('Formulario PPGR3'!$G991="","",'Formulario PPGR1'!#REF!)</f>
        <v/>
      </c>
      <c r="G991" s="241"/>
      <c r="H991" s="503" t="str">
        <f>IF(Tabla1[[#This Row],[Código_Actividad]]="","",_xlfn.XLOOKUP(Tabla1[[#This Row],[Código_Actividad]],Tabla2[Código],Tabla2[Actividades Programables Presupuestables],"",0))</f>
        <v/>
      </c>
      <c r="I991" s="504" t="str">
        <f>IFERROR(VLOOKUP('Formulario PPGR3'!$G991,'Formulario PPGR2'!$H$9:$V$269,15,FALSE),"")</f>
        <v/>
      </c>
      <c r="J991" s="509"/>
      <c r="K991" s="507" t="str">
        <f>IF(Tabla1[[#This Row],[Insumos]]="","",_xlfn.XLOOKUP(Tabla1[[#This Row],[Insumos]],Tabla10[Insumo],Tabla10[InsumoAbrev],"",0))</f>
        <v/>
      </c>
      <c r="L991" s="508"/>
      <c r="M991" s="505" t="str">
        <f>IF(Tabla1[[#This Row],[Descripción]]="","",_xlfn.XLOOKUP(Tabla1[[#This Row],[Descripción]],Tabla10[Descripción],Tabla10[Unidad de Medida],"",0))</f>
        <v/>
      </c>
      <c r="N991" s="295"/>
      <c r="O991" s="506" t="str">
        <f>IF(Tabla1[[#This Row],[Descripción]]="","",_xlfn.XLOOKUP(Tabla1[[#This Row],[Descripción]],Tabla10[Descripción],Tabla10[Precio Unitario],0))</f>
        <v/>
      </c>
      <c r="P991" s="506" t="str">
        <f>IF(Tabla1[[#This Row],[Cantidad de Insumos]]="","",Tabla1[[#This Row],[Precio Unitario]]*Tabla1[[#This Row],[Cantidad de Insumos]])</f>
        <v/>
      </c>
      <c r="Q991" s="506" t="str">
        <f>IF(Tabla1[[#This Row],[Descripción]]="","",_xlfn.XLOOKUP(Tabla1[[#This Row],[Descripción]],Tabla10[Descripción],Tabla10[CODIGO PRESUPUESTARIO],0))</f>
        <v/>
      </c>
      <c r="R991" s="507"/>
    </row>
    <row r="992" spans="2:18" x14ac:dyDescent="0.3">
      <c r="B992" s="190" t="str">
        <f>IF('Formulario PPGR3'!$G992="","",CONCATENATE('Formulario PPGR3'!$C992,".",'Formulario PPGR3'!$D992,".",'Formulario PPGR3'!$E992,".",'Formulario PPGR3'!$F992))</f>
        <v/>
      </c>
      <c r="C992" s="190" t="str">
        <f>IF('Formulario PPGR3'!$G992="","",'Formulario PPGR1'!#REF!)</f>
        <v/>
      </c>
      <c r="D992" s="190" t="str">
        <f>IF('Formulario PPGR3'!$G992="","",'Formulario PPGR1'!#REF!)</f>
        <v/>
      </c>
      <c r="E992" s="190" t="str">
        <f>IF('Formulario PPGR3'!$G992="","",'Formulario PPGR1'!#REF!)</f>
        <v/>
      </c>
      <c r="F992" s="190" t="str">
        <f>IF('Formulario PPGR3'!$G992="","",'Formulario PPGR1'!#REF!)</f>
        <v/>
      </c>
      <c r="G992" s="241"/>
      <c r="H992" s="503" t="str">
        <f>IF(Tabla1[[#This Row],[Código_Actividad]]="","",_xlfn.XLOOKUP(Tabla1[[#This Row],[Código_Actividad]],Tabla2[Código],Tabla2[Actividades Programables Presupuestables],"",0))</f>
        <v/>
      </c>
      <c r="I992" s="504" t="str">
        <f>IFERROR(VLOOKUP('Formulario PPGR3'!$G992,'Formulario PPGR2'!$H$9:$V$269,15,FALSE),"")</f>
        <v/>
      </c>
      <c r="J992" s="509"/>
      <c r="K992" s="507" t="str">
        <f>IF(Tabla1[[#This Row],[Insumos]]="","",_xlfn.XLOOKUP(Tabla1[[#This Row],[Insumos]],Tabla10[Insumo],Tabla10[InsumoAbrev],"",0))</f>
        <v/>
      </c>
      <c r="L992" s="508"/>
      <c r="M992" s="505" t="str">
        <f>IF(Tabla1[[#This Row],[Descripción]]="","",_xlfn.XLOOKUP(Tabla1[[#This Row],[Descripción]],Tabla10[Descripción],Tabla10[Unidad de Medida],"",0))</f>
        <v/>
      </c>
      <c r="N992" s="295"/>
      <c r="O992" s="506" t="str">
        <f>IF(Tabla1[[#This Row],[Descripción]]="","",_xlfn.XLOOKUP(Tabla1[[#This Row],[Descripción]],Tabla10[Descripción],Tabla10[Precio Unitario],0))</f>
        <v/>
      </c>
      <c r="P992" s="506" t="str">
        <f>IF(Tabla1[[#This Row],[Cantidad de Insumos]]="","",Tabla1[[#This Row],[Precio Unitario]]*Tabla1[[#This Row],[Cantidad de Insumos]])</f>
        <v/>
      </c>
      <c r="Q992" s="506" t="str">
        <f>IF(Tabla1[[#This Row],[Descripción]]="","",_xlfn.XLOOKUP(Tabla1[[#This Row],[Descripción]],Tabla10[Descripción],Tabla10[CODIGO PRESUPUESTARIO],0))</f>
        <v/>
      </c>
      <c r="R992" s="507"/>
    </row>
    <row r="993" spans="2:18" x14ac:dyDescent="0.3">
      <c r="B993" s="190" t="str">
        <f>IF('Formulario PPGR3'!$G993="","",CONCATENATE('Formulario PPGR3'!$C993,".",'Formulario PPGR3'!$D993,".",'Formulario PPGR3'!$E993,".",'Formulario PPGR3'!$F993))</f>
        <v/>
      </c>
      <c r="C993" s="190" t="str">
        <f>IF('Formulario PPGR3'!$G993="","",'Formulario PPGR1'!#REF!)</f>
        <v/>
      </c>
      <c r="D993" s="190" t="str">
        <f>IF('Formulario PPGR3'!$G993="","",'Formulario PPGR1'!#REF!)</f>
        <v/>
      </c>
      <c r="E993" s="190" t="str">
        <f>IF('Formulario PPGR3'!$G993="","",'Formulario PPGR1'!#REF!)</f>
        <v/>
      </c>
      <c r="F993" s="190" t="str">
        <f>IF('Formulario PPGR3'!$G993="","",'Formulario PPGR1'!#REF!)</f>
        <v/>
      </c>
      <c r="G993" s="241"/>
      <c r="H993" s="503" t="str">
        <f>IF(Tabla1[[#This Row],[Código_Actividad]]="","",_xlfn.XLOOKUP(Tabla1[[#This Row],[Código_Actividad]],Tabla2[Código],Tabla2[Actividades Programables Presupuestables],"",0))</f>
        <v/>
      </c>
      <c r="I993" s="504" t="str">
        <f>IFERROR(VLOOKUP('Formulario PPGR3'!$G993,'Formulario PPGR2'!$H$9:$V$269,15,FALSE),"")</f>
        <v/>
      </c>
      <c r="J993" s="509"/>
      <c r="K993" s="507" t="str">
        <f>IF(Tabla1[[#This Row],[Insumos]]="","",_xlfn.XLOOKUP(Tabla1[[#This Row],[Insumos]],Tabla10[Insumo],Tabla10[InsumoAbrev],"",0))</f>
        <v/>
      </c>
      <c r="L993" s="508"/>
      <c r="M993" s="505" t="str">
        <f>IF(Tabla1[[#This Row],[Descripción]]="","",_xlfn.XLOOKUP(Tabla1[[#This Row],[Descripción]],Tabla10[Descripción],Tabla10[Unidad de Medida],"",0))</f>
        <v/>
      </c>
      <c r="N993" s="295"/>
      <c r="O993" s="506" t="str">
        <f>IF(Tabla1[[#This Row],[Descripción]]="","",_xlfn.XLOOKUP(Tabla1[[#This Row],[Descripción]],Tabla10[Descripción],Tabla10[Precio Unitario],0))</f>
        <v/>
      </c>
      <c r="P993" s="506" t="str">
        <f>IF(Tabla1[[#This Row],[Cantidad de Insumos]]="","",Tabla1[[#This Row],[Precio Unitario]]*Tabla1[[#This Row],[Cantidad de Insumos]])</f>
        <v/>
      </c>
      <c r="Q993" s="506" t="str">
        <f>IF(Tabla1[[#This Row],[Descripción]]="","",_xlfn.XLOOKUP(Tabla1[[#This Row],[Descripción]],Tabla10[Descripción],Tabla10[CODIGO PRESUPUESTARIO],0))</f>
        <v/>
      </c>
      <c r="R993" s="507"/>
    </row>
    <row r="994" spans="2:18" x14ac:dyDescent="0.3">
      <c r="B994" s="190" t="str">
        <f>IF('Formulario PPGR3'!$G994="","",CONCATENATE('Formulario PPGR3'!$C994,".",'Formulario PPGR3'!$D994,".",'Formulario PPGR3'!$E994,".",'Formulario PPGR3'!$F994))</f>
        <v/>
      </c>
      <c r="C994" s="190" t="str">
        <f>IF('Formulario PPGR3'!$G994="","",'Formulario PPGR1'!#REF!)</f>
        <v/>
      </c>
      <c r="D994" s="190" t="str">
        <f>IF('Formulario PPGR3'!$G994="","",'Formulario PPGR1'!#REF!)</f>
        <v/>
      </c>
      <c r="E994" s="190" t="str">
        <f>IF('Formulario PPGR3'!$G994="","",'Formulario PPGR1'!#REF!)</f>
        <v/>
      </c>
      <c r="F994" s="190" t="str">
        <f>IF('Formulario PPGR3'!$G994="","",'Formulario PPGR1'!#REF!)</f>
        <v/>
      </c>
      <c r="G994" s="241"/>
      <c r="H994" s="503" t="str">
        <f>IF(Tabla1[[#This Row],[Código_Actividad]]="","",_xlfn.XLOOKUP(Tabla1[[#This Row],[Código_Actividad]],Tabla2[Código],Tabla2[Actividades Programables Presupuestables],"",0))</f>
        <v/>
      </c>
      <c r="I994" s="504" t="str">
        <f>IFERROR(VLOOKUP('Formulario PPGR3'!$G994,'Formulario PPGR2'!$H$9:$V$269,15,FALSE),"")</f>
        <v/>
      </c>
      <c r="J994" s="509"/>
      <c r="K994" s="507" t="str">
        <f>IF(Tabla1[[#This Row],[Insumos]]="","",_xlfn.XLOOKUP(Tabla1[[#This Row],[Insumos]],Tabla10[Insumo],Tabla10[InsumoAbrev],"",0))</f>
        <v/>
      </c>
      <c r="L994" s="508"/>
      <c r="M994" s="505" t="str">
        <f>IF(Tabla1[[#This Row],[Descripción]]="","",_xlfn.XLOOKUP(Tabla1[[#This Row],[Descripción]],Tabla10[Descripción],Tabla10[Unidad de Medida],"",0))</f>
        <v/>
      </c>
      <c r="N994" s="295"/>
      <c r="O994" s="506" t="str">
        <f>IF(Tabla1[[#This Row],[Descripción]]="","",_xlfn.XLOOKUP(Tabla1[[#This Row],[Descripción]],Tabla10[Descripción],Tabla10[Precio Unitario],0))</f>
        <v/>
      </c>
      <c r="P994" s="506" t="str">
        <f>IF(Tabla1[[#This Row],[Cantidad de Insumos]]="","",Tabla1[[#This Row],[Precio Unitario]]*Tabla1[[#This Row],[Cantidad de Insumos]])</f>
        <v/>
      </c>
      <c r="Q994" s="506" t="str">
        <f>IF(Tabla1[[#This Row],[Descripción]]="","",_xlfn.XLOOKUP(Tabla1[[#This Row],[Descripción]],Tabla10[Descripción],Tabla10[CODIGO PRESUPUESTARIO],0))</f>
        <v/>
      </c>
      <c r="R994" s="507"/>
    </row>
    <row r="995" spans="2:18" x14ac:dyDescent="0.3">
      <c r="B995" s="190" t="str">
        <f>IF('Formulario PPGR3'!$G995="","",CONCATENATE('Formulario PPGR3'!$C995,".",'Formulario PPGR3'!$D995,".",'Formulario PPGR3'!$E995,".",'Formulario PPGR3'!$F995))</f>
        <v/>
      </c>
      <c r="C995" s="190" t="str">
        <f>IF('Formulario PPGR3'!$G995="","",'Formulario PPGR1'!#REF!)</f>
        <v/>
      </c>
      <c r="D995" s="190" t="str">
        <f>IF('Formulario PPGR3'!$G995="","",'Formulario PPGR1'!#REF!)</f>
        <v/>
      </c>
      <c r="E995" s="190" t="str">
        <f>IF('Formulario PPGR3'!$G995="","",'Formulario PPGR1'!#REF!)</f>
        <v/>
      </c>
      <c r="F995" s="190" t="str">
        <f>IF('Formulario PPGR3'!$G995="","",'Formulario PPGR1'!#REF!)</f>
        <v/>
      </c>
      <c r="G995" s="241"/>
      <c r="H995" s="503" t="str">
        <f>IF(Tabla1[[#This Row],[Código_Actividad]]="","",_xlfn.XLOOKUP(Tabla1[[#This Row],[Código_Actividad]],Tabla2[Código],Tabla2[Actividades Programables Presupuestables],"",0))</f>
        <v/>
      </c>
      <c r="I995" s="504" t="str">
        <f>IFERROR(VLOOKUP('Formulario PPGR3'!$G995,'Formulario PPGR2'!$H$9:$V$269,15,FALSE),"")</f>
        <v/>
      </c>
      <c r="J995" s="509"/>
      <c r="K995" s="507" t="str">
        <f>IF(Tabla1[[#This Row],[Insumos]]="","",_xlfn.XLOOKUP(Tabla1[[#This Row],[Insumos]],Tabla10[Insumo],Tabla10[InsumoAbrev],"",0))</f>
        <v/>
      </c>
      <c r="L995" s="508"/>
      <c r="M995" s="505" t="str">
        <f>IF(Tabla1[[#This Row],[Descripción]]="","",_xlfn.XLOOKUP(Tabla1[[#This Row],[Descripción]],Tabla10[Descripción],Tabla10[Unidad de Medida],"",0))</f>
        <v/>
      </c>
      <c r="N995" s="295"/>
      <c r="O995" s="506" t="str">
        <f>IF(Tabla1[[#This Row],[Descripción]]="","",_xlfn.XLOOKUP(Tabla1[[#This Row],[Descripción]],Tabla10[Descripción],Tabla10[Precio Unitario],0))</f>
        <v/>
      </c>
      <c r="P995" s="506" t="str">
        <f>IF(Tabla1[[#This Row],[Cantidad de Insumos]]="","",Tabla1[[#This Row],[Precio Unitario]]*Tabla1[[#This Row],[Cantidad de Insumos]])</f>
        <v/>
      </c>
      <c r="Q995" s="506" t="str">
        <f>IF(Tabla1[[#This Row],[Descripción]]="","",_xlfn.XLOOKUP(Tabla1[[#This Row],[Descripción]],Tabla10[Descripción],Tabla10[CODIGO PRESUPUESTARIO],0))</f>
        <v/>
      </c>
      <c r="R995" s="507"/>
    </row>
    <row r="996" spans="2:18" x14ac:dyDescent="0.3">
      <c r="B996" s="190" t="str">
        <f>IF('Formulario PPGR3'!$G996="","",CONCATENATE('Formulario PPGR3'!$C996,".",'Formulario PPGR3'!$D996,".",'Formulario PPGR3'!$E996,".",'Formulario PPGR3'!$F996))</f>
        <v/>
      </c>
      <c r="C996" s="190" t="str">
        <f>IF('Formulario PPGR3'!$G996="","",'Formulario PPGR1'!#REF!)</f>
        <v/>
      </c>
      <c r="D996" s="190" t="str">
        <f>IF('Formulario PPGR3'!$G996="","",'Formulario PPGR1'!#REF!)</f>
        <v/>
      </c>
      <c r="E996" s="190" t="str">
        <f>IF('Formulario PPGR3'!$G996="","",'Formulario PPGR1'!#REF!)</f>
        <v/>
      </c>
      <c r="F996" s="190" t="str">
        <f>IF('Formulario PPGR3'!$G996="","",'Formulario PPGR1'!#REF!)</f>
        <v/>
      </c>
      <c r="G996" s="241"/>
      <c r="H996" s="503" t="str">
        <f>IF(Tabla1[[#This Row],[Código_Actividad]]="","",_xlfn.XLOOKUP(Tabla1[[#This Row],[Código_Actividad]],Tabla2[Código],Tabla2[Actividades Programables Presupuestables],"",0))</f>
        <v/>
      </c>
      <c r="I996" s="504" t="str">
        <f>IFERROR(VLOOKUP('Formulario PPGR3'!$G996,'Formulario PPGR2'!$H$9:$V$269,15,FALSE),"")</f>
        <v/>
      </c>
      <c r="J996" s="509"/>
      <c r="K996" s="507" t="str">
        <f>IF(Tabla1[[#This Row],[Insumos]]="","",_xlfn.XLOOKUP(Tabla1[[#This Row],[Insumos]],Tabla10[Insumo],Tabla10[InsumoAbrev],"",0))</f>
        <v/>
      </c>
      <c r="L996" s="508"/>
      <c r="M996" s="505" t="str">
        <f>IF(Tabla1[[#This Row],[Descripción]]="","",_xlfn.XLOOKUP(Tabla1[[#This Row],[Descripción]],Tabla10[Descripción],Tabla10[Unidad de Medida],"",0))</f>
        <v/>
      </c>
      <c r="N996" s="295"/>
      <c r="O996" s="506" t="str">
        <f>IF(Tabla1[[#This Row],[Descripción]]="","",_xlfn.XLOOKUP(Tabla1[[#This Row],[Descripción]],Tabla10[Descripción],Tabla10[Precio Unitario],0))</f>
        <v/>
      </c>
      <c r="P996" s="506" t="str">
        <f>IF(Tabla1[[#This Row],[Cantidad de Insumos]]="","",Tabla1[[#This Row],[Precio Unitario]]*Tabla1[[#This Row],[Cantidad de Insumos]])</f>
        <v/>
      </c>
      <c r="Q996" s="506" t="str">
        <f>IF(Tabla1[[#This Row],[Descripción]]="","",_xlfn.XLOOKUP(Tabla1[[#This Row],[Descripción]],Tabla10[Descripción],Tabla10[CODIGO PRESUPUESTARIO],0))</f>
        <v/>
      </c>
      <c r="R996" s="507"/>
    </row>
    <row r="997" spans="2:18" x14ac:dyDescent="0.3">
      <c r="B997" s="190" t="str">
        <f>IF('Formulario PPGR3'!$G997="","",CONCATENATE('Formulario PPGR3'!$C997,".",'Formulario PPGR3'!$D997,".",'Formulario PPGR3'!$E997,".",'Formulario PPGR3'!$F997))</f>
        <v/>
      </c>
      <c r="C997" s="190" t="str">
        <f>IF('Formulario PPGR3'!$G997="","",'Formulario PPGR1'!#REF!)</f>
        <v/>
      </c>
      <c r="D997" s="190" t="str">
        <f>IF('Formulario PPGR3'!$G997="","",'Formulario PPGR1'!#REF!)</f>
        <v/>
      </c>
      <c r="E997" s="190" t="str">
        <f>IF('Formulario PPGR3'!$G997="","",'Formulario PPGR1'!#REF!)</f>
        <v/>
      </c>
      <c r="F997" s="190" t="str">
        <f>IF('Formulario PPGR3'!$G997="","",'Formulario PPGR1'!#REF!)</f>
        <v/>
      </c>
      <c r="G997" s="241"/>
      <c r="H997" s="503" t="str">
        <f>IF(Tabla1[[#This Row],[Código_Actividad]]="","",_xlfn.XLOOKUP(Tabla1[[#This Row],[Código_Actividad]],Tabla2[Código],Tabla2[Actividades Programables Presupuestables],"",0))</f>
        <v/>
      </c>
      <c r="I997" s="504" t="str">
        <f>IFERROR(VLOOKUP('Formulario PPGR3'!$G997,'Formulario PPGR2'!$H$9:$V$269,15,FALSE),"")</f>
        <v/>
      </c>
      <c r="J997" s="509"/>
      <c r="K997" s="507" t="str">
        <f>IF(Tabla1[[#This Row],[Insumos]]="","",_xlfn.XLOOKUP(Tabla1[[#This Row],[Insumos]],Tabla10[Insumo],Tabla10[InsumoAbrev],"",0))</f>
        <v/>
      </c>
      <c r="L997" s="508"/>
      <c r="M997" s="505" t="str">
        <f>IF(Tabla1[[#This Row],[Descripción]]="","",_xlfn.XLOOKUP(Tabla1[[#This Row],[Descripción]],Tabla10[Descripción],Tabla10[Unidad de Medida],"",0))</f>
        <v/>
      </c>
      <c r="N997" s="295"/>
      <c r="O997" s="506" t="str">
        <f>IF(Tabla1[[#This Row],[Descripción]]="","",_xlfn.XLOOKUP(Tabla1[[#This Row],[Descripción]],Tabla10[Descripción],Tabla10[Precio Unitario],0))</f>
        <v/>
      </c>
      <c r="P997" s="506" t="str">
        <f>IF(Tabla1[[#This Row],[Cantidad de Insumos]]="","",Tabla1[[#This Row],[Precio Unitario]]*Tabla1[[#This Row],[Cantidad de Insumos]])</f>
        <v/>
      </c>
      <c r="Q997" s="506" t="str">
        <f>IF(Tabla1[[#This Row],[Descripción]]="","",_xlfn.XLOOKUP(Tabla1[[#This Row],[Descripción]],Tabla10[Descripción],Tabla10[CODIGO PRESUPUESTARIO],0))</f>
        <v/>
      </c>
      <c r="R997" s="507"/>
    </row>
    <row r="998" spans="2:18" x14ac:dyDescent="0.3">
      <c r="B998" s="190" t="str">
        <f>IF('Formulario PPGR3'!$G998="","",CONCATENATE('Formulario PPGR3'!$C998,".",'Formulario PPGR3'!$D998,".",'Formulario PPGR3'!$E998,".",'Formulario PPGR3'!$F998))</f>
        <v/>
      </c>
      <c r="C998" s="190" t="str">
        <f>IF('Formulario PPGR3'!$G998="","",'Formulario PPGR1'!#REF!)</f>
        <v/>
      </c>
      <c r="D998" s="190" t="str">
        <f>IF('Formulario PPGR3'!$G998="","",'Formulario PPGR1'!#REF!)</f>
        <v/>
      </c>
      <c r="E998" s="190" t="str">
        <f>IF('Formulario PPGR3'!$G998="","",'Formulario PPGR1'!#REF!)</f>
        <v/>
      </c>
      <c r="F998" s="190" t="str">
        <f>IF('Formulario PPGR3'!$G998="","",'Formulario PPGR1'!#REF!)</f>
        <v/>
      </c>
      <c r="G998" s="241"/>
      <c r="H998" s="503" t="str">
        <f>IF(Tabla1[[#This Row],[Código_Actividad]]="","",_xlfn.XLOOKUP(Tabla1[[#This Row],[Código_Actividad]],Tabla2[Código],Tabla2[Actividades Programables Presupuestables],"",0))</f>
        <v/>
      </c>
      <c r="I998" s="504" t="str">
        <f>IFERROR(VLOOKUP('Formulario PPGR3'!$G998,'Formulario PPGR2'!$H$9:$V$269,15,FALSE),"")</f>
        <v/>
      </c>
      <c r="J998" s="509"/>
      <c r="K998" s="507" t="str">
        <f>IF(Tabla1[[#This Row],[Insumos]]="","",_xlfn.XLOOKUP(Tabla1[[#This Row],[Insumos]],Tabla10[Insumo],Tabla10[InsumoAbrev],"",0))</f>
        <v/>
      </c>
      <c r="L998" s="508"/>
      <c r="M998" s="505" t="str">
        <f>IF(Tabla1[[#This Row],[Descripción]]="","",_xlfn.XLOOKUP(Tabla1[[#This Row],[Descripción]],Tabla10[Descripción],Tabla10[Unidad de Medida],"",0))</f>
        <v/>
      </c>
      <c r="N998" s="295"/>
      <c r="O998" s="506" t="str">
        <f>IF(Tabla1[[#This Row],[Descripción]]="","",_xlfn.XLOOKUP(Tabla1[[#This Row],[Descripción]],Tabla10[Descripción],Tabla10[Precio Unitario],0))</f>
        <v/>
      </c>
      <c r="P998" s="506" t="str">
        <f>IF(Tabla1[[#This Row],[Cantidad de Insumos]]="","",Tabla1[[#This Row],[Precio Unitario]]*Tabla1[[#This Row],[Cantidad de Insumos]])</f>
        <v/>
      </c>
      <c r="Q998" s="506" t="str">
        <f>IF(Tabla1[[#This Row],[Descripción]]="","",_xlfn.XLOOKUP(Tabla1[[#This Row],[Descripción]],Tabla10[Descripción],Tabla10[CODIGO PRESUPUESTARIO],0))</f>
        <v/>
      </c>
      <c r="R998" s="507"/>
    </row>
    <row r="999" spans="2:18" x14ac:dyDescent="0.3">
      <c r="B999" s="190" t="str">
        <f>IF('Formulario PPGR3'!$G999="","",CONCATENATE('Formulario PPGR3'!$C999,".",'Formulario PPGR3'!$D999,".",'Formulario PPGR3'!$E999,".",'Formulario PPGR3'!$F999))</f>
        <v/>
      </c>
      <c r="C999" s="190" t="str">
        <f>IF('Formulario PPGR3'!$G999="","",'Formulario PPGR1'!#REF!)</f>
        <v/>
      </c>
      <c r="D999" s="190" t="str">
        <f>IF('Formulario PPGR3'!$G999="","",'Formulario PPGR1'!#REF!)</f>
        <v/>
      </c>
      <c r="E999" s="190" t="str">
        <f>IF('Formulario PPGR3'!$G999="","",'Formulario PPGR1'!#REF!)</f>
        <v/>
      </c>
      <c r="F999" s="190" t="str">
        <f>IF('Formulario PPGR3'!$G999="","",'Formulario PPGR1'!#REF!)</f>
        <v/>
      </c>
      <c r="G999" s="241"/>
      <c r="H999" s="503" t="str">
        <f>IF(Tabla1[[#This Row],[Código_Actividad]]="","",_xlfn.XLOOKUP(Tabla1[[#This Row],[Código_Actividad]],Tabla2[Código],Tabla2[Actividades Programables Presupuestables],"",0))</f>
        <v/>
      </c>
      <c r="I999" s="504" t="str">
        <f>IFERROR(VLOOKUP('Formulario PPGR3'!$G999,'Formulario PPGR2'!$H$9:$V$269,15,FALSE),"")</f>
        <v/>
      </c>
      <c r="J999" s="509"/>
      <c r="K999" s="507" t="str">
        <f>IF(Tabla1[[#This Row],[Insumos]]="","",_xlfn.XLOOKUP(Tabla1[[#This Row],[Insumos]],Tabla10[Insumo],Tabla10[InsumoAbrev],"",0))</f>
        <v/>
      </c>
      <c r="L999" s="508"/>
      <c r="M999" s="505" t="str">
        <f>IF(Tabla1[[#This Row],[Descripción]]="","",_xlfn.XLOOKUP(Tabla1[[#This Row],[Descripción]],Tabla10[Descripción],Tabla10[Unidad de Medida],"",0))</f>
        <v/>
      </c>
      <c r="N999" s="295"/>
      <c r="O999" s="506" t="str">
        <f>IF(Tabla1[[#This Row],[Descripción]]="","",_xlfn.XLOOKUP(Tabla1[[#This Row],[Descripción]],Tabla10[Descripción],Tabla10[Precio Unitario],0))</f>
        <v/>
      </c>
      <c r="P999" s="506" t="str">
        <f>IF(Tabla1[[#This Row],[Cantidad de Insumos]]="","",Tabla1[[#This Row],[Precio Unitario]]*Tabla1[[#This Row],[Cantidad de Insumos]])</f>
        <v/>
      </c>
      <c r="Q999" s="506" t="str">
        <f>IF(Tabla1[[#This Row],[Descripción]]="","",_xlfn.XLOOKUP(Tabla1[[#This Row],[Descripción]],Tabla10[Descripción],Tabla10[CODIGO PRESUPUESTARIO],0))</f>
        <v/>
      </c>
      <c r="R999" s="507"/>
    </row>
    <row r="1000" spans="2:18" x14ac:dyDescent="0.3">
      <c r="B1000" s="190" t="str">
        <f>IF('Formulario PPGR3'!$G1000="","",CONCATENATE('Formulario PPGR3'!$C1000,".",'Formulario PPGR3'!$D1000,".",'Formulario PPGR3'!$E1000,".",'Formulario PPGR3'!$F1000))</f>
        <v/>
      </c>
      <c r="C1000" s="190" t="str">
        <f>IF('Formulario PPGR3'!$G1000="","",'Formulario PPGR1'!#REF!)</f>
        <v/>
      </c>
      <c r="D1000" s="190" t="str">
        <f>IF('Formulario PPGR3'!$G1000="","",'Formulario PPGR1'!#REF!)</f>
        <v/>
      </c>
      <c r="E1000" s="190" t="str">
        <f>IF('Formulario PPGR3'!$G1000="","",'Formulario PPGR1'!#REF!)</f>
        <v/>
      </c>
      <c r="F1000" s="190" t="str">
        <f>IF('Formulario PPGR3'!$G1000="","",'Formulario PPGR1'!#REF!)</f>
        <v/>
      </c>
      <c r="G1000" s="241"/>
      <c r="H1000" s="503" t="str">
        <f>IF(Tabla1[[#This Row],[Código_Actividad]]="","",_xlfn.XLOOKUP(Tabla1[[#This Row],[Código_Actividad]],Tabla2[Código],Tabla2[Actividades Programables Presupuestables],"",0))</f>
        <v/>
      </c>
      <c r="I1000" s="504" t="str">
        <f>IFERROR(VLOOKUP('Formulario PPGR3'!$G1000,'Formulario PPGR2'!$H$9:$V$269,15,FALSE),"")</f>
        <v/>
      </c>
      <c r="J1000" s="509"/>
      <c r="K1000" s="507" t="str">
        <f>IF(Tabla1[[#This Row],[Insumos]]="","",_xlfn.XLOOKUP(Tabla1[[#This Row],[Insumos]],Tabla10[Insumo],Tabla10[InsumoAbrev],"",0))</f>
        <v/>
      </c>
      <c r="L1000" s="508"/>
      <c r="M1000" s="505" t="str">
        <f>IF(Tabla1[[#This Row],[Descripción]]="","",_xlfn.XLOOKUP(Tabla1[[#This Row],[Descripción]],Tabla10[Descripción],Tabla10[Unidad de Medida],"",0))</f>
        <v/>
      </c>
      <c r="N1000" s="295"/>
      <c r="O1000" s="506" t="str">
        <f>IF(Tabla1[[#This Row],[Descripción]]="","",_xlfn.XLOOKUP(Tabla1[[#This Row],[Descripción]],Tabla10[Descripción],Tabla10[Precio Unitario],0))</f>
        <v/>
      </c>
      <c r="P1000" s="506" t="str">
        <f>IF(Tabla1[[#This Row],[Cantidad de Insumos]]="","",Tabla1[[#This Row],[Precio Unitario]]*Tabla1[[#This Row],[Cantidad de Insumos]])</f>
        <v/>
      </c>
      <c r="Q1000" s="506" t="str">
        <f>IF(Tabla1[[#This Row],[Descripción]]="","",_xlfn.XLOOKUP(Tabla1[[#This Row],[Descripción]],Tabla10[Descripción],Tabla10[CODIGO PRESUPUESTARIO],0))</f>
        <v/>
      </c>
      <c r="R1000" s="507"/>
    </row>
    <row r="1001" spans="2:18" x14ac:dyDescent="0.3">
      <c r="B1001" s="190" t="str">
        <f>IF('Formulario PPGR3'!$G1001="","",CONCATENATE('Formulario PPGR3'!$C1001,".",'Formulario PPGR3'!$D1001,".",'Formulario PPGR3'!$E1001,".",'Formulario PPGR3'!$F1001))</f>
        <v/>
      </c>
      <c r="C1001" s="190" t="str">
        <f>IF('Formulario PPGR3'!$G1001="","",'Formulario PPGR1'!#REF!)</f>
        <v/>
      </c>
      <c r="D1001" s="190" t="str">
        <f>IF('Formulario PPGR3'!$G1001="","",'Formulario PPGR1'!#REF!)</f>
        <v/>
      </c>
      <c r="E1001" s="190" t="str">
        <f>IF('Formulario PPGR3'!$G1001="","",'Formulario PPGR1'!#REF!)</f>
        <v/>
      </c>
      <c r="F1001" s="190" t="str">
        <f>IF('Formulario PPGR3'!$G1001="","",'Formulario PPGR1'!#REF!)</f>
        <v/>
      </c>
      <c r="G1001" s="241"/>
      <c r="H1001" s="503" t="str">
        <f>IF(Tabla1[[#This Row],[Código_Actividad]]="","",_xlfn.XLOOKUP(Tabla1[[#This Row],[Código_Actividad]],Tabla2[Código],Tabla2[Actividades Programables Presupuestables],"",0))</f>
        <v/>
      </c>
      <c r="I1001" s="504" t="str">
        <f>IFERROR(VLOOKUP('Formulario PPGR3'!$G1001,'Formulario PPGR2'!$H$9:$V$269,15,FALSE),"")</f>
        <v/>
      </c>
      <c r="J1001" s="509"/>
      <c r="K1001" s="507" t="str">
        <f>IF(Tabla1[[#This Row],[Insumos]]="","",_xlfn.XLOOKUP(Tabla1[[#This Row],[Insumos]],Tabla10[Insumo],Tabla10[InsumoAbrev],"",0))</f>
        <v/>
      </c>
      <c r="L1001" s="508"/>
      <c r="M1001" s="505" t="str">
        <f>IF(Tabla1[[#This Row],[Descripción]]="","",_xlfn.XLOOKUP(Tabla1[[#This Row],[Descripción]],Tabla10[Descripción],Tabla10[Unidad de Medida],"",0))</f>
        <v/>
      </c>
      <c r="N1001" s="295"/>
      <c r="O1001" s="506" t="str">
        <f>IF(Tabla1[[#This Row],[Descripción]]="","",_xlfn.XLOOKUP(Tabla1[[#This Row],[Descripción]],Tabla10[Descripción],Tabla10[Precio Unitario],0))</f>
        <v/>
      </c>
      <c r="P1001" s="506" t="str">
        <f>IF(Tabla1[[#This Row],[Cantidad de Insumos]]="","",Tabla1[[#This Row],[Precio Unitario]]*Tabla1[[#This Row],[Cantidad de Insumos]])</f>
        <v/>
      </c>
      <c r="Q1001" s="506" t="str">
        <f>IF(Tabla1[[#This Row],[Descripción]]="","",_xlfn.XLOOKUP(Tabla1[[#This Row],[Descripción]],Tabla10[Descripción],Tabla10[CODIGO PRESUPUESTARIO],0))</f>
        <v/>
      </c>
      <c r="R1001" s="507"/>
    </row>
    <row r="1002" spans="2:18" x14ac:dyDescent="0.3">
      <c r="B1002" s="190" t="str">
        <f>IF('Formulario PPGR3'!$G1002="","",CONCATENATE('Formulario PPGR3'!$C1002,".",'Formulario PPGR3'!$D1002,".",'Formulario PPGR3'!$E1002,".",'Formulario PPGR3'!$F1002))</f>
        <v/>
      </c>
      <c r="C1002" s="190" t="str">
        <f>IF('Formulario PPGR3'!$G1002="","",'Formulario PPGR1'!#REF!)</f>
        <v/>
      </c>
      <c r="D1002" s="190" t="str">
        <f>IF('Formulario PPGR3'!$G1002="","",'Formulario PPGR1'!#REF!)</f>
        <v/>
      </c>
      <c r="E1002" s="190" t="str">
        <f>IF('Formulario PPGR3'!$G1002="","",'Formulario PPGR1'!#REF!)</f>
        <v/>
      </c>
      <c r="F1002" s="190" t="str">
        <f>IF('Formulario PPGR3'!$G1002="","",'Formulario PPGR1'!#REF!)</f>
        <v/>
      </c>
      <c r="G1002" s="241"/>
      <c r="H1002" s="503" t="str">
        <f>IF(Tabla1[[#This Row],[Código_Actividad]]="","",_xlfn.XLOOKUP(Tabla1[[#This Row],[Código_Actividad]],Tabla2[Código],Tabla2[Actividades Programables Presupuestables],"",0))</f>
        <v/>
      </c>
      <c r="I1002" s="504" t="str">
        <f>IFERROR(VLOOKUP('Formulario PPGR3'!$G1002,'Formulario PPGR2'!$H$9:$V$269,15,FALSE),"")</f>
        <v/>
      </c>
      <c r="J1002" s="509"/>
      <c r="K1002" s="507" t="str">
        <f>IF(Tabla1[[#This Row],[Insumos]]="","",_xlfn.XLOOKUP(Tabla1[[#This Row],[Insumos]],Tabla10[Insumo],Tabla10[InsumoAbrev],"",0))</f>
        <v/>
      </c>
      <c r="L1002" s="508"/>
      <c r="M1002" s="505" t="str">
        <f>IF(Tabla1[[#This Row],[Descripción]]="","",_xlfn.XLOOKUP(Tabla1[[#This Row],[Descripción]],Tabla10[Descripción],Tabla10[Unidad de Medida],"",0))</f>
        <v/>
      </c>
      <c r="N1002" s="295"/>
      <c r="O1002" s="506" t="str">
        <f>IF(Tabla1[[#This Row],[Descripción]]="","",_xlfn.XLOOKUP(Tabla1[[#This Row],[Descripción]],Tabla10[Descripción],Tabla10[Precio Unitario],0))</f>
        <v/>
      </c>
      <c r="P1002" s="506" t="str">
        <f>IF(Tabla1[[#This Row],[Cantidad de Insumos]]="","",Tabla1[[#This Row],[Precio Unitario]]*Tabla1[[#This Row],[Cantidad de Insumos]])</f>
        <v/>
      </c>
      <c r="Q1002" s="506" t="str">
        <f>IF(Tabla1[[#This Row],[Descripción]]="","",_xlfn.XLOOKUP(Tabla1[[#This Row],[Descripción]],Tabla10[Descripción],Tabla10[CODIGO PRESUPUESTARIO],0))</f>
        <v/>
      </c>
      <c r="R1002" s="507"/>
    </row>
    <row r="1003" spans="2:18" x14ac:dyDescent="0.3">
      <c r="B1003" s="190" t="str">
        <f>IF('Formulario PPGR3'!$G1003="","",CONCATENATE('Formulario PPGR3'!$C1003,".",'Formulario PPGR3'!$D1003,".",'Formulario PPGR3'!$E1003,".",'Formulario PPGR3'!$F1003))</f>
        <v/>
      </c>
      <c r="C1003" s="190" t="str">
        <f>IF('Formulario PPGR3'!$G1003="","",'Formulario PPGR1'!#REF!)</f>
        <v/>
      </c>
      <c r="D1003" s="190" t="str">
        <f>IF('Formulario PPGR3'!$G1003="","",'Formulario PPGR1'!#REF!)</f>
        <v/>
      </c>
      <c r="E1003" s="190" t="str">
        <f>IF('Formulario PPGR3'!$G1003="","",'Formulario PPGR1'!#REF!)</f>
        <v/>
      </c>
      <c r="F1003" s="190" t="str">
        <f>IF('Formulario PPGR3'!$G1003="","",'Formulario PPGR1'!#REF!)</f>
        <v/>
      </c>
      <c r="G1003" s="241"/>
      <c r="H1003" s="503" t="str">
        <f>IF(Tabla1[[#This Row],[Código_Actividad]]="","",_xlfn.XLOOKUP(Tabla1[[#This Row],[Código_Actividad]],Tabla2[Código],Tabla2[Actividades Programables Presupuestables],"",0))</f>
        <v/>
      </c>
      <c r="I1003" s="504" t="str">
        <f>IFERROR(VLOOKUP('Formulario PPGR3'!$G1003,'Formulario PPGR2'!$H$9:$V$269,15,FALSE),"")</f>
        <v/>
      </c>
      <c r="J1003" s="509"/>
      <c r="K1003" s="507" t="str">
        <f>IF(Tabla1[[#This Row],[Insumos]]="","",_xlfn.XLOOKUP(Tabla1[[#This Row],[Insumos]],Tabla10[Insumo],Tabla10[InsumoAbrev],"",0))</f>
        <v/>
      </c>
      <c r="L1003" s="508"/>
      <c r="M1003" s="505" t="str">
        <f>IF(Tabla1[[#This Row],[Descripción]]="","",_xlfn.XLOOKUP(Tabla1[[#This Row],[Descripción]],Tabla10[Descripción],Tabla10[Unidad de Medida],"",0))</f>
        <v/>
      </c>
      <c r="N1003" s="295"/>
      <c r="O1003" s="506" t="str">
        <f>IF(Tabla1[[#This Row],[Descripción]]="","",_xlfn.XLOOKUP(Tabla1[[#This Row],[Descripción]],Tabla10[Descripción],Tabla10[Precio Unitario],0))</f>
        <v/>
      </c>
      <c r="P1003" s="506" t="str">
        <f>IF(Tabla1[[#This Row],[Cantidad de Insumos]]="","",Tabla1[[#This Row],[Precio Unitario]]*Tabla1[[#This Row],[Cantidad de Insumos]])</f>
        <v/>
      </c>
      <c r="Q1003" s="506" t="str">
        <f>IF(Tabla1[[#This Row],[Descripción]]="","",_xlfn.XLOOKUP(Tabla1[[#This Row],[Descripción]],Tabla10[Descripción],Tabla10[CODIGO PRESUPUESTARIO],0))</f>
        <v/>
      </c>
      <c r="R1003" s="507"/>
    </row>
    <row r="1004" spans="2:18" x14ac:dyDescent="0.3">
      <c r="B1004" s="190" t="str">
        <f>IF('Formulario PPGR3'!$G1004="","",CONCATENATE('Formulario PPGR3'!$C1004,".",'Formulario PPGR3'!$D1004,".",'Formulario PPGR3'!$E1004,".",'Formulario PPGR3'!$F1004))</f>
        <v/>
      </c>
      <c r="C1004" s="190" t="str">
        <f>IF('Formulario PPGR3'!$G1004="","",'Formulario PPGR1'!#REF!)</f>
        <v/>
      </c>
      <c r="D1004" s="190" t="str">
        <f>IF('Formulario PPGR3'!$G1004="","",'Formulario PPGR1'!#REF!)</f>
        <v/>
      </c>
      <c r="E1004" s="190" t="str">
        <f>IF('Formulario PPGR3'!$G1004="","",'Formulario PPGR1'!#REF!)</f>
        <v/>
      </c>
      <c r="F1004" s="190" t="str">
        <f>IF('Formulario PPGR3'!$G1004="","",'Formulario PPGR1'!#REF!)</f>
        <v/>
      </c>
      <c r="G1004" s="241"/>
      <c r="H1004" s="503" t="str">
        <f>IF(Tabla1[[#This Row],[Código_Actividad]]="","",_xlfn.XLOOKUP(Tabla1[[#This Row],[Código_Actividad]],Tabla2[Código],Tabla2[Actividades Programables Presupuestables],"",0))</f>
        <v/>
      </c>
      <c r="I1004" s="504" t="str">
        <f>IFERROR(VLOOKUP('Formulario PPGR3'!$G1004,'Formulario PPGR2'!$H$9:$V$269,15,FALSE),"")</f>
        <v/>
      </c>
      <c r="J1004" s="509"/>
      <c r="K1004" s="507" t="str">
        <f>IF(Tabla1[[#This Row],[Insumos]]="","",_xlfn.XLOOKUP(Tabla1[[#This Row],[Insumos]],Tabla10[Insumo],Tabla10[InsumoAbrev],"",0))</f>
        <v/>
      </c>
      <c r="L1004" s="508"/>
      <c r="M1004" s="505" t="str">
        <f>IF(Tabla1[[#This Row],[Descripción]]="","",_xlfn.XLOOKUP(Tabla1[[#This Row],[Descripción]],Tabla10[Descripción],Tabla10[Unidad de Medida],"",0))</f>
        <v/>
      </c>
      <c r="N1004" s="295"/>
      <c r="O1004" s="506" t="str">
        <f>IF(Tabla1[[#This Row],[Descripción]]="","",_xlfn.XLOOKUP(Tabla1[[#This Row],[Descripción]],Tabla10[Descripción],Tabla10[Precio Unitario],0))</f>
        <v/>
      </c>
      <c r="P1004" s="506" t="str">
        <f>IF(Tabla1[[#This Row],[Cantidad de Insumos]]="","",Tabla1[[#This Row],[Precio Unitario]]*Tabla1[[#This Row],[Cantidad de Insumos]])</f>
        <v/>
      </c>
      <c r="Q1004" s="506" t="str">
        <f>IF(Tabla1[[#This Row],[Descripción]]="","",_xlfn.XLOOKUP(Tabla1[[#This Row],[Descripción]],Tabla10[Descripción],Tabla10[CODIGO PRESUPUESTARIO],0))</f>
        <v/>
      </c>
      <c r="R1004" s="507"/>
    </row>
    <row r="1005" spans="2:18" x14ac:dyDescent="0.3">
      <c r="B1005" s="190" t="str">
        <f>IF('Formulario PPGR3'!$G1005="","",CONCATENATE('Formulario PPGR3'!$C1005,".",'Formulario PPGR3'!$D1005,".",'Formulario PPGR3'!$E1005,".",'Formulario PPGR3'!$F1005))</f>
        <v/>
      </c>
      <c r="C1005" s="190" t="str">
        <f>IF('Formulario PPGR3'!$G1005="","",'Formulario PPGR1'!#REF!)</f>
        <v/>
      </c>
      <c r="D1005" s="190" t="str">
        <f>IF('Formulario PPGR3'!$G1005="","",'Formulario PPGR1'!#REF!)</f>
        <v/>
      </c>
      <c r="E1005" s="190" t="str">
        <f>IF('Formulario PPGR3'!$G1005="","",'Formulario PPGR1'!#REF!)</f>
        <v/>
      </c>
      <c r="F1005" s="190" t="str">
        <f>IF('Formulario PPGR3'!$G1005="","",'Formulario PPGR1'!#REF!)</f>
        <v/>
      </c>
      <c r="G1005" s="241"/>
      <c r="H1005" s="503" t="str">
        <f>IF(Tabla1[[#This Row],[Código_Actividad]]="","",_xlfn.XLOOKUP(Tabla1[[#This Row],[Código_Actividad]],Tabla2[Código],Tabla2[Actividades Programables Presupuestables],"",0))</f>
        <v/>
      </c>
      <c r="I1005" s="504" t="str">
        <f>IFERROR(VLOOKUP('Formulario PPGR3'!$G1005,'Formulario PPGR2'!$H$9:$V$269,15,FALSE),"")</f>
        <v/>
      </c>
      <c r="J1005" s="509"/>
      <c r="K1005" s="507" t="str">
        <f>IF(Tabla1[[#This Row],[Insumos]]="","",_xlfn.XLOOKUP(Tabla1[[#This Row],[Insumos]],Tabla10[Insumo],Tabla10[InsumoAbrev],"",0))</f>
        <v/>
      </c>
      <c r="L1005" s="508"/>
      <c r="M1005" s="505" t="str">
        <f>IF(Tabla1[[#This Row],[Descripción]]="","",_xlfn.XLOOKUP(Tabla1[[#This Row],[Descripción]],Tabla10[Descripción],Tabla10[Unidad de Medida],"",0))</f>
        <v/>
      </c>
      <c r="N1005" s="295"/>
      <c r="O1005" s="506" t="str">
        <f>IF(Tabla1[[#This Row],[Descripción]]="","",_xlfn.XLOOKUP(Tabla1[[#This Row],[Descripción]],Tabla10[Descripción],Tabla10[Precio Unitario],0))</f>
        <v/>
      </c>
      <c r="P1005" s="506" t="str">
        <f>IF(Tabla1[[#This Row],[Cantidad de Insumos]]="","",Tabla1[[#This Row],[Precio Unitario]]*Tabla1[[#This Row],[Cantidad de Insumos]])</f>
        <v/>
      </c>
      <c r="Q1005" s="506" t="str">
        <f>IF(Tabla1[[#This Row],[Descripción]]="","",_xlfn.XLOOKUP(Tabla1[[#This Row],[Descripción]],Tabla10[Descripción],Tabla10[CODIGO PRESUPUESTARIO],0))</f>
        <v/>
      </c>
      <c r="R1005" s="507"/>
    </row>
    <row r="1006" spans="2:18" x14ac:dyDescent="0.3">
      <c r="B1006" s="190" t="str">
        <f>IF('Formulario PPGR3'!$G1006="","",CONCATENATE('Formulario PPGR3'!$C1006,".",'Formulario PPGR3'!$D1006,".",'Formulario PPGR3'!$E1006,".",'Formulario PPGR3'!$F1006))</f>
        <v/>
      </c>
      <c r="C1006" s="190" t="str">
        <f>IF('Formulario PPGR3'!$G1006="","",'Formulario PPGR1'!#REF!)</f>
        <v/>
      </c>
      <c r="D1006" s="190" t="str">
        <f>IF('Formulario PPGR3'!$G1006="","",'Formulario PPGR1'!#REF!)</f>
        <v/>
      </c>
      <c r="E1006" s="190" t="str">
        <f>IF('Formulario PPGR3'!$G1006="","",'Formulario PPGR1'!#REF!)</f>
        <v/>
      </c>
      <c r="F1006" s="190" t="str">
        <f>IF('Formulario PPGR3'!$G1006="","",'Formulario PPGR1'!#REF!)</f>
        <v/>
      </c>
      <c r="G1006" s="241"/>
      <c r="H1006" s="503" t="str">
        <f>IF(Tabla1[[#This Row],[Código_Actividad]]="","",_xlfn.XLOOKUP(Tabla1[[#This Row],[Código_Actividad]],Tabla2[Código],Tabla2[Actividades Programables Presupuestables],"",0))</f>
        <v/>
      </c>
      <c r="I1006" s="504" t="str">
        <f>IFERROR(VLOOKUP('Formulario PPGR3'!$G1006,'Formulario PPGR2'!$H$9:$V$269,15,FALSE),"")</f>
        <v/>
      </c>
      <c r="J1006" s="509"/>
      <c r="K1006" s="507" t="str">
        <f>IF(Tabla1[[#This Row],[Insumos]]="","",_xlfn.XLOOKUP(Tabla1[[#This Row],[Insumos]],Tabla10[Insumo],Tabla10[InsumoAbrev],"",0))</f>
        <v/>
      </c>
      <c r="L1006" s="508"/>
      <c r="M1006" s="505" t="str">
        <f>IF(Tabla1[[#This Row],[Descripción]]="","",_xlfn.XLOOKUP(Tabla1[[#This Row],[Descripción]],Tabla10[Descripción],Tabla10[Unidad de Medida],"",0))</f>
        <v/>
      </c>
      <c r="N1006" s="295"/>
      <c r="O1006" s="506" t="str">
        <f>IF(Tabla1[[#This Row],[Descripción]]="","",_xlfn.XLOOKUP(Tabla1[[#This Row],[Descripción]],Tabla10[Descripción],Tabla10[Precio Unitario],0))</f>
        <v/>
      </c>
      <c r="P1006" s="506" t="str">
        <f>IF(Tabla1[[#This Row],[Cantidad de Insumos]]="","",Tabla1[[#This Row],[Precio Unitario]]*Tabla1[[#This Row],[Cantidad de Insumos]])</f>
        <v/>
      </c>
      <c r="Q1006" s="506" t="str">
        <f>IF(Tabla1[[#This Row],[Descripción]]="","",_xlfn.XLOOKUP(Tabla1[[#This Row],[Descripción]],Tabla10[Descripción],Tabla10[CODIGO PRESUPUESTARIO],0))</f>
        <v/>
      </c>
      <c r="R1006" s="507"/>
    </row>
    <row r="1007" spans="2:18" x14ac:dyDescent="0.3">
      <c r="B1007" s="190" t="str">
        <f>IF('Formulario PPGR3'!$G1007="","",CONCATENATE('Formulario PPGR3'!$C1007,".",'Formulario PPGR3'!$D1007,".",'Formulario PPGR3'!$E1007,".",'Formulario PPGR3'!$F1007))</f>
        <v/>
      </c>
      <c r="C1007" s="190" t="str">
        <f>IF('Formulario PPGR3'!$G1007="","",'Formulario PPGR1'!#REF!)</f>
        <v/>
      </c>
      <c r="D1007" s="190" t="str">
        <f>IF('Formulario PPGR3'!$G1007="","",'Formulario PPGR1'!#REF!)</f>
        <v/>
      </c>
      <c r="E1007" s="190" t="str">
        <f>IF('Formulario PPGR3'!$G1007="","",'Formulario PPGR1'!#REF!)</f>
        <v/>
      </c>
      <c r="F1007" s="190" t="str">
        <f>IF('Formulario PPGR3'!$G1007="","",'Formulario PPGR1'!#REF!)</f>
        <v/>
      </c>
      <c r="G1007" s="241"/>
      <c r="H1007" s="503" t="str">
        <f>IF(Tabla1[[#This Row],[Código_Actividad]]="","",_xlfn.XLOOKUP(Tabla1[[#This Row],[Código_Actividad]],Tabla2[Código],Tabla2[Actividades Programables Presupuestables],"",0))</f>
        <v/>
      </c>
      <c r="I1007" s="504" t="str">
        <f>IFERROR(VLOOKUP('Formulario PPGR3'!$G1007,'Formulario PPGR2'!$H$9:$V$269,15,FALSE),"")</f>
        <v/>
      </c>
      <c r="J1007" s="509"/>
      <c r="K1007" s="507" t="str">
        <f>IF(Tabla1[[#This Row],[Insumos]]="","",_xlfn.XLOOKUP(Tabla1[[#This Row],[Insumos]],Tabla10[Insumo],Tabla10[InsumoAbrev],"",0))</f>
        <v/>
      </c>
      <c r="L1007" s="508"/>
      <c r="M1007" s="505" t="str">
        <f>IF(Tabla1[[#This Row],[Descripción]]="","",_xlfn.XLOOKUP(Tabla1[[#This Row],[Descripción]],Tabla10[Descripción],Tabla10[Unidad de Medida],"",0))</f>
        <v/>
      </c>
      <c r="N1007" s="295"/>
      <c r="O1007" s="506" t="str">
        <f>IF(Tabla1[[#This Row],[Descripción]]="","",_xlfn.XLOOKUP(Tabla1[[#This Row],[Descripción]],Tabla10[Descripción],Tabla10[Precio Unitario],0))</f>
        <v/>
      </c>
      <c r="P1007" s="506" t="str">
        <f>IF(Tabla1[[#This Row],[Cantidad de Insumos]]="","",Tabla1[[#This Row],[Precio Unitario]]*Tabla1[[#This Row],[Cantidad de Insumos]])</f>
        <v/>
      </c>
      <c r="Q1007" s="506" t="str">
        <f>IF(Tabla1[[#This Row],[Descripción]]="","",_xlfn.XLOOKUP(Tabla1[[#This Row],[Descripción]],Tabla10[Descripción],Tabla10[CODIGO PRESUPUESTARIO],0))</f>
        <v/>
      </c>
      <c r="R1007" s="507"/>
    </row>
    <row r="1008" spans="2:18" x14ac:dyDescent="0.3">
      <c r="B1008" s="190" t="str">
        <f>IF('Formulario PPGR3'!$G1008="","",CONCATENATE('Formulario PPGR3'!$C1008,".",'Formulario PPGR3'!$D1008,".",'Formulario PPGR3'!$E1008,".",'Formulario PPGR3'!$F1008))</f>
        <v/>
      </c>
      <c r="C1008" s="190" t="str">
        <f>IF('Formulario PPGR3'!$G1008="","",'Formulario PPGR1'!#REF!)</f>
        <v/>
      </c>
      <c r="D1008" s="190" t="str">
        <f>IF('Formulario PPGR3'!$G1008="","",'Formulario PPGR1'!#REF!)</f>
        <v/>
      </c>
      <c r="E1008" s="190" t="str">
        <f>IF('Formulario PPGR3'!$G1008="","",'Formulario PPGR1'!#REF!)</f>
        <v/>
      </c>
      <c r="F1008" s="190" t="str">
        <f>IF('Formulario PPGR3'!$G1008="","",'Formulario PPGR1'!#REF!)</f>
        <v/>
      </c>
      <c r="G1008" s="241"/>
      <c r="H1008" s="503" t="str">
        <f>IF(Tabla1[[#This Row],[Código_Actividad]]="","",_xlfn.XLOOKUP(Tabla1[[#This Row],[Código_Actividad]],Tabla2[Código],Tabla2[Actividades Programables Presupuestables],"",0))</f>
        <v/>
      </c>
      <c r="I1008" s="504" t="str">
        <f>IFERROR(VLOOKUP('Formulario PPGR3'!$G1008,'Formulario PPGR2'!$H$9:$V$269,15,FALSE),"")</f>
        <v/>
      </c>
      <c r="J1008" s="509"/>
      <c r="K1008" s="507" t="str">
        <f>IF(Tabla1[[#This Row],[Insumos]]="","",_xlfn.XLOOKUP(Tabla1[[#This Row],[Insumos]],Tabla10[Insumo],Tabla10[InsumoAbrev],"",0))</f>
        <v/>
      </c>
      <c r="L1008" s="508"/>
      <c r="M1008" s="505" t="str">
        <f>IF(Tabla1[[#This Row],[Descripción]]="","",_xlfn.XLOOKUP(Tabla1[[#This Row],[Descripción]],Tabla10[Descripción],Tabla10[Unidad de Medida],"",0))</f>
        <v/>
      </c>
      <c r="N1008" s="295"/>
      <c r="O1008" s="506" t="str">
        <f>IF(Tabla1[[#This Row],[Descripción]]="","",_xlfn.XLOOKUP(Tabla1[[#This Row],[Descripción]],Tabla10[Descripción],Tabla10[Precio Unitario],0))</f>
        <v/>
      </c>
      <c r="P1008" s="506" t="str">
        <f>IF(Tabla1[[#This Row],[Cantidad de Insumos]]="","",Tabla1[[#This Row],[Precio Unitario]]*Tabla1[[#This Row],[Cantidad de Insumos]])</f>
        <v/>
      </c>
      <c r="Q1008" s="506" t="str">
        <f>IF(Tabla1[[#This Row],[Descripción]]="","",_xlfn.XLOOKUP(Tabla1[[#This Row],[Descripción]],Tabla10[Descripción],Tabla10[CODIGO PRESUPUESTARIO],0))</f>
        <v/>
      </c>
      <c r="R1008" s="507"/>
    </row>
    <row r="1009" spans="2:18" x14ac:dyDescent="0.3">
      <c r="B1009" s="190" t="str">
        <f>IF('Formulario PPGR3'!$G1009="","",CONCATENATE('Formulario PPGR3'!$C1009,".",'Formulario PPGR3'!$D1009,".",'Formulario PPGR3'!$E1009,".",'Formulario PPGR3'!$F1009))</f>
        <v/>
      </c>
      <c r="C1009" s="190" t="str">
        <f>IF('Formulario PPGR3'!$G1009="","",'Formulario PPGR1'!#REF!)</f>
        <v/>
      </c>
      <c r="D1009" s="190" t="str">
        <f>IF('Formulario PPGR3'!$G1009="","",'Formulario PPGR1'!#REF!)</f>
        <v/>
      </c>
      <c r="E1009" s="190" t="str">
        <f>IF('Formulario PPGR3'!$G1009="","",'Formulario PPGR1'!#REF!)</f>
        <v/>
      </c>
      <c r="F1009" s="190" t="str">
        <f>IF('Formulario PPGR3'!$G1009="","",'Formulario PPGR1'!#REF!)</f>
        <v/>
      </c>
      <c r="G1009" s="241"/>
      <c r="H1009" s="503" t="str">
        <f>IF(Tabla1[[#This Row],[Código_Actividad]]="","",_xlfn.XLOOKUP(Tabla1[[#This Row],[Código_Actividad]],Tabla2[Código],Tabla2[Actividades Programables Presupuestables],"",0))</f>
        <v/>
      </c>
      <c r="I1009" s="504" t="str">
        <f>IFERROR(VLOOKUP('Formulario PPGR3'!$G1009,'Formulario PPGR2'!$H$9:$V$269,15,FALSE),"")</f>
        <v/>
      </c>
      <c r="J1009" s="509"/>
      <c r="K1009" s="507" t="str">
        <f>IF(Tabla1[[#This Row],[Insumos]]="","",_xlfn.XLOOKUP(Tabla1[[#This Row],[Insumos]],Tabla10[Insumo],Tabla10[InsumoAbrev],"",0))</f>
        <v/>
      </c>
      <c r="L1009" s="508"/>
      <c r="M1009" s="505" t="str">
        <f>IF(Tabla1[[#This Row],[Descripción]]="","",_xlfn.XLOOKUP(Tabla1[[#This Row],[Descripción]],Tabla10[Descripción],Tabla10[Unidad de Medida],"",0))</f>
        <v/>
      </c>
      <c r="N1009" s="295"/>
      <c r="O1009" s="506" t="str">
        <f>IF(Tabla1[[#This Row],[Descripción]]="","",_xlfn.XLOOKUP(Tabla1[[#This Row],[Descripción]],Tabla10[Descripción],Tabla10[Precio Unitario],0))</f>
        <v/>
      </c>
      <c r="P1009" s="506" t="str">
        <f>IF(Tabla1[[#This Row],[Cantidad de Insumos]]="","",Tabla1[[#This Row],[Precio Unitario]]*Tabla1[[#This Row],[Cantidad de Insumos]])</f>
        <v/>
      </c>
      <c r="Q1009" s="506" t="str">
        <f>IF(Tabla1[[#This Row],[Descripción]]="","",_xlfn.XLOOKUP(Tabla1[[#This Row],[Descripción]],Tabla10[Descripción],Tabla10[CODIGO PRESUPUESTARIO],0))</f>
        <v/>
      </c>
      <c r="R1009" s="507"/>
    </row>
    <row r="1010" spans="2:18" x14ac:dyDescent="0.3">
      <c r="B1010" s="190" t="str">
        <f>IF('Formulario PPGR3'!$G1010="","",CONCATENATE('Formulario PPGR3'!$C1010,".",'Formulario PPGR3'!$D1010,".",'Formulario PPGR3'!$E1010,".",'Formulario PPGR3'!$F1010))</f>
        <v/>
      </c>
      <c r="C1010" s="190" t="str">
        <f>IF('Formulario PPGR3'!$G1010="","",'Formulario PPGR1'!#REF!)</f>
        <v/>
      </c>
      <c r="D1010" s="190" t="str">
        <f>IF('Formulario PPGR3'!$G1010="","",'Formulario PPGR1'!#REF!)</f>
        <v/>
      </c>
      <c r="E1010" s="190" t="str">
        <f>IF('Formulario PPGR3'!$G1010="","",'Formulario PPGR1'!#REF!)</f>
        <v/>
      </c>
      <c r="F1010" s="190" t="str">
        <f>IF('Formulario PPGR3'!$G1010="","",'Formulario PPGR1'!#REF!)</f>
        <v/>
      </c>
      <c r="G1010" s="241"/>
      <c r="H1010" s="503" t="str">
        <f>IF(Tabla1[[#This Row],[Código_Actividad]]="","",_xlfn.XLOOKUP(Tabla1[[#This Row],[Código_Actividad]],Tabla2[Código],Tabla2[Actividades Programables Presupuestables],"",0))</f>
        <v/>
      </c>
      <c r="I1010" s="504" t="str">
        <f>IFERROR(VLOOKUP('Formulario PPGR3'!$G1010,'Formulario PPGR2'!$H$9:$V$269,15,FALSE),"")</f>
        <v/>
      </c>
      <c r="J1010" s="509"/>
      <c r="K1010" s="507" t="str">
        <f>IF(Tabla1[[#This Row],[Insumos]]="","",_xlfn.XLOOKUP(Tabla1[[#This Row],[Insumos]],Tabla10[Insumo],Tabla10[InsumoAbrev],"",0))</f>
        <v/>
      </c>
      <c r="L1010" s="508"/>
      <c r="M1010" s="505" t="str">
        <f>IF(Tabla1[[#This Row],[Descripción]]="","",_xlfn.XLOOKUP(Tabla1[[#This Row],[Descripción]],Tabla10[Descripción],Tabla10[Unidad de Medida],"",0))</f>
        <v/>
      </c>
      <c r="N1010" s="295"/>
      <c r="O1010" s="506" t="str">
        <f>IF(Tabla1[[#This Row],[Descripción]]="","",_xlfn.XLOOKUP(Tabla1[[#This Row],[Descripción]],Tabla10[Descripción],Tabla10[Precio Unitario],0))</f>
        <v/>
      </c>
      <c r="P1010" s="506" t="str">
        <f>IF(Tabla1[[#This Row],[Cantidad de Insumos]]="","",Tabla1[[#This Row],[Precio Unitario]]*Tabla1[[#This Row],[Cantidad de Insumos]])</f>
        <v/>
      </c>
      <c r="Q1010" s="506" t="str">
        <f>IF(Tabla1[[#This Row],[Descripción]]="","",_xlfn.XLOOKUP(Tabla1[[#This Row],[Descripción]],Tabla10[Descripción],Tabla10[CODIGO PRESUPUESTARIO],0))</f>
        <v/>
      </c>
      <c r="R1010" s="507"/>
    </row>
    <row r="1011" spans="2:18" x14ac:dyDescent="0.3">
      <c r="B1011" s="190" t="str">
        <f>IF('Formulario PPGR3'!$G1011="","",CONCATENATE('Formulario PPGR3'!$C1011,".",'Formulario PPGR3'!$D1011,".",'Formulario PPGR3'!$E1011,".",'Formulario PPGR3'!$F1011))</f>
        <v/>
      </c>
      <c r="C1011" s="190" t="str">
        <f>IF('Formulario PPGR3'!$G1011="","",'Formulario PPGR1'!#REF!)</f>
        <v/>
      </c>
      <c r="D1011" s="190" t="str">
        <f>IF('Formulario PPGR3'!$G1011="","",'Formulario PPGR1'!#REF!)</f>
        <v/>
      </c>
      <c r="E1011" s="190" t="str">
        <f>IF('Formulario PPGR3'!$G1011="","",'Formulario PPGR1'!#REF!)</f>
        <v/>
      </c>
      <c r="F1011" s="190" t="str">
        <f>IF('Formulario PPGR3'!$G1011="","",'Formulario PPGR1'!#REF!)</f>
        <v/>
      </c>
      <c r="G1011" s="241"/>
      <c r="H1011" s="503" t="str">
        <f>IF(Tabla1[[#This Row],[Código_Actividad]]="","",_xlfn.XLOOKUP(Tabla1[[#This Row],[Código_Actividad]],Tabla2[Código],Tabla2[Actividades Programables Presupuestables],"",0))</f>
        <v/>
      </c>
      <c r="I1011" s="504" t="str">
        <f>IFERROR(VLOOKUP('Formulario PPGR3'!$G1011,'Formulario PPGR2'!$H$9:$V$269,15,FALSE),"")</f>
        <v/>
      </c>
      <c r="J1011" s="509"/>
      <c r="K1011" s="507" t="str">
        <f>IF(Tabla1[[#This Row],[Insumos]]="","",_xlfn.XLOOKUP(Tabla1[[#This Row],[Insumos]],Tabla10[Insumo],Tabla10[InsumoAbrev],"",0))</f>
        <v/>
      </c>
      <c r="L1011" s="508"/>
      <c r="M1011" s="505" t="str">
        <f>IF(Tabla1[[#This Row],[Descripción]]="","",_xlfn.XLOOKUP(Tabla1[[#This Row],[Descripción]],Tabla10[Descripción],Tabla10[Unidad de Medida],"",0))</f>
        <v/>
      </c>
      <c r="N1011" s="295"/>
      <c r="O1011" s="506" t="str">
        <f>IF(Tabla1[[#This Row],[Descripción]]="","",_xlfn.XLOOKUP(Tabla1[[#This Row],[Descripción]],Tabla10[Descripción],Tabla10[Precio Unitario],0))</f>
        <v/>
      </c>
      <c r="P1011" s="506" t="str">
        <f>IF(Tabla1[[#This Row],[Cantidad de Insumos]]="","",Tabla1[[#This Row],[Precio Unitario]]*Tabla1[[#This Row],[Cantidad de Insumos]])</f>
        <v/>
      </c>
      <c r="Q1011" s="506" t="str">
        <f>IF(Tabla1[[#This Row],[Descripción]]="","",_xlfn.XLOOKUP(Tabla1[[#This Row],[Descripción]],Tabla10[Descripción],Tabla10[CODIGO PRESUPUESTARIO],0))</f>
        <v/>
      </c>
      <c r="R1011" s="507"/>
    </row>
    <row r="1012" spans="2:18" x14ac:dyDescent="0.3">
      <c r="B1012" s="190" t="str">
        <f>IF('Formulario PPGR3'!$G1012="","",CONCATENATE('Formulario PPGR3'!$C1012,".",'Formulario PPGR3'!$D1012,".",'Formulario PPGR3'!$E1012,".",'Formulario PPGR3'!$F1012))</f>
        <v/>
      </c>
      <c r="C1012" s="190" t="str">
        <f>IF('Formulario PPGR3'!$G1012="","",'Formulario PPGR1'!#REF!)</f>
        <v/>
      </c>
      <c r="D1012" s="190" t="str">
        <f>IF('Formulario PPGR3'!$G1012="","",'Formulario PPGR1'!#REF!)</f>
        <v/>
      </c>
      <c r="E1012" s="190" t="str">
        <f>IF('Formulario PPGR3'!$G1012="","",'Formulario PPGR1'!#REF!)</f>
        <v/>
      </c>
      <c r="F1012" s="190" t="str">
        <f>IF('Formulario PPGR3'!$G1012="","",'Formulario PPGR1'!#REF!)</f>
        <v/>
      </c>
      <c r="G1012" s="241"/>
      <c r="H1012" s="503" t="str">
        <f>IF(Tabla1[[#This Row],[Código_Actividad]]="","",_xlfn.XLOOKUP(Tabla1[[#This Row],[Código_Actividad]],Tabla2[Código],Tabla2[Actividades Programables Presupuestables],"",0))</f>
        <v/>
      </c>
      <c r="I1012" s="504" t="str">
        <f>IFERROR(VLOOKUP('Formulario PPGR3'!$G1012,'Formulario PPGR2'!$H$9:$V$269,15,FALSE),"")</f>
        <v/>
      </c>
      <c r="J1012" s="509"/>
      <c r="K1012" s="507" t="str">
        <f>IF(Tabla1[[#This Row],[Insumos]]="","",_xlfn.XLOOKUP(Tabla1[[#This Row],[Insumos]],Tabla10[Insumo],Tabla10[InsumoAbrev],"",0))</f>
        <v/>
      </c>
      <c r="L1012" s="508"/>
      <c r="M1012" s="505" t="str">
        <f>IF(Tabla1[[#This Row],[Descripción]]="","",_xlfn.XLOOKUP(Tabla1[[#This Row],[Descripción]],Tabla10[Descripción],Tabla10[Unidad de Medida],"",0))</f>
        <v/>
      </c>
      <c r="N1012" s="295"/>
      <c r="O1012" s="506" t="str">
        <f>IF(Tabla1[[#This Row],[Descripción]]="","",_xlfn.XLOOKUP(Tabla1[[#This Row],[Descripción]],Tabla10[Descripción],Tabla10[Precio Unitario],0))</f>
        <v/>
      </c>
      <c r="P1012" s="506" t="str">
        <f>IF(Tabla1[[#This Row],[Cantidad de Insumos]]="","",Tabla1[[#This Row],[Precio Unitario]]*Tabla1[[#This Row],[Cantidad de Insumos]])</f>
        <v/>
      </c>
      <c r="Q1012" s="506" t="str">
        <f>IF(Tabla1[[#This Row],[Descripción]]="","",_xlfn.XLOOKUP(Tabla1[[#This Row],[Descripción]],Tabla10[Descripción],Tabla10[CODIGO PRESUPUESTARIO],0))</f>
        <v/>
      </c>
      <c r="R1012" s="507"/>
    </row>
    <row r="1013" spans="2:18" x14ac:dyDescent="0.3">
      <c r="B1013" s="190" t="str">
        <f>IF('Formulario PPGR3'!$G1013="","",CONCATENATE('Formulario PPGR3'!$C1013,".",'Formulario PPGR3'!$D1013,".",'Formulario PPGR3'!$E1013,".",'Formulario PPGR3'!$F1013))</f>
        <v/>
      </c>
      <c r="C1013" s="190" t="str">
        <f>IF('Formulario PPGR3'!$G1013="","",'Formulario PPGR1'!#REF!)</f>
        <v/>
      </c>
      <c r="D1013" s="190" t="str">
        <f>IF('Formulario PPGR3'!$G1013="","",'Formulario PPGR1'!#REF!)</f>
        <v/>
      </c>
      <c r="E1013" s="190" t="str">
        <f>IF('Formulario PPGR3'!$G1013="","",'Formulario PPGR1'!#REF!)</f>
        <v/>
      </c>
      <c r="F1013" s="190" t="str">
        <f>IF('Formulario PPGR3'!$G1013="","",'Formulario PPGR1'!#REF!)</f>
        <v/>
      </c>
      <c r="G1013" s="241"/>
      <c r="H1013" s="503" t="str">
        <f>IF(Tabla1[[#This Row],[Código_Actividad]]="","",_xlfn.XLOOKUP(Tabla1[[#This Row],[Código_Actividad]],Tabla2[Código],Tabla2[Actividades Programables Presupuestables],"",0))</f>
        <v/>
      </c>
      <c r="I1013" s="504" t="str">
        <f>IFERROR(VLOOKUP('Formulario PPGR3'!$G1013,'Formulario PPGR2'!$H$9:$V$269,15,FALSE),"")</f>
        <v/>
      </c>
      <c r="J1013" s="509"/>
      <c r="K1013" s="507" t="str">
        <f>IF(Tabla1[[#This Row],[Insumos]]="","",_xlfn.XLOOKUP(Tabla1[[#This Row],[Insumos]],Tabla10[Insumo],Tabla10[InsumoAbrev],"",0))</f>
        <v/>
      </c>
      <c r="L1013" s="508"/>
      <c r="M1013" s="505" t="str">
        <f>IF(Tabla1[[#This Row],[Descripción]]="","",_xlfn.XLOOKUP(Tabla1[[#This Row],[Descripción]],Tabla10[Descripción],Tabla10[Unidad de Medida],"",0))</f>
        <v/>
      </c>
      <c r="N1013" s="295"/>
      <c r="O1013" s="506" t="str">
        <f>IF(Tabla1[[#This Row],[Descripción]]="","",_xlfn.XLOOKUP(Tabla1[[#This Row],[Descripción]],Tabla10[Descripción],Tabla10[Precio Unitario],0))</f>
        <v/>
      </c>
      <c r="P1013" s="506" t="str">
        <f>IF(Tabla1[[#This Row],[Cantidad de Insumos]]="","",Tabla1[[#This Row],[Precio Unitario]]*Tabla1[[#This Row],[Cantidad de Insumos]])</f>
        <v/>
      </c>
      <c r="Q1013" s="506" t="str">
        <f>IF(Tabla1[[#This Row],[Descripción]]="","",_xlfn.XLOOKUP(Tabla1[[#This Row],[Descripción]],Tabla10[Descripción],Tabla10[CODIGO PRESUPUESTARIO],0))</f>
        <v/>
      </c>
      <c r="R1013" s="507"/>
    </row>
    <row r="1014" spans="2:18" x14ac:dyDescent="0.3">
      <c r="B1014" s="190" t="str">
        <f>IF('Formulario PPGR3'!$G1014="","",CONCATENATE('Formulario PPGR3'!$C1014,".",'Formulario PPGR3'!$D1014,".",'Formulario PPGR3'!$E1014,".",'Formulario PPGR3'!$F1014))</f>
        <v/>
      </c>
      <c r="C1014" s="190" t="str">
        <f>IF('Formulario PPGR3'!$G1014="","",'Formulario PPGR1'!#REF!)</f>
        <v/>
      </c>
      <c r="D1014" s="190" t="str">
        <f>IF('Formulario PPGR3'!$G1014="","",'Formulario PPGR1'!#REF!)</f>
        <v/>
      </c>
      <c r="E1014" s="190" t="str">
        <f>IF('Formulario PPGR3'!$G1014="","",'Formulario PPGR1'!#REF!)</f>
        <v/>
      </c>
      <c r="F1014" s="190" t="str">
        <f>IF('Formulario PPGR3'!$G1014="","",'Formulario PPGR1'!#REF!)</f>
        <v/>
      </c>
      <c r="G1014" s="241"/>
      <c r="H1014" s="503" t="str">
        <f>IF(Tabla1[[#This Row],[Código_Actividad]]="","",_xlfn.XLOOKUP(Tabla1[[#This Row],[Código_Actividad]],Tabla2[Código],Tabla2[Actividades Programables Presupuestables],"",0))</f>
        <v/>
      </c>
      <c r="I1014" s="504" t="str">
        <f>IFERROR(VLOOKUP('Formulario PPGR3'!$G1014,'Formulario PPGR2'!$H$9:$V$269,15,FALSE),"")</f>
        <v/>
      </c>
      <c r="J1014" s="509"/>
      <c r="K1014" s="507" t="str">
        <f>IF(Tabla1[[#This Row],[Insumos]]="","",_xlfn.XLOOKUP(Tabla1[[#This Row],[Insumos]],Tabla10[Insumo],Tabla10[InsumoAbrev],"",0))</f>
        <v/>
      </c>
      <c r="L1014" s="508"/>
      <c r="M1014" s="505" t="str">
        <f>IF(Tabla1[[#This Row],[Descripción]]="","",_xlfn.XLOOKUP(Tabla1[[#This Row],[Descripción]],Tabla10[Descripción],Tabla10[Unidad de Medida],"",0))</f>
        <v/>
      </c>
      <c r="N1014" s="295"/>
      <c r="O1014" s="506" t="str">
        <f>IF(Tabla1[[#This Row],[Descripción]]="","",_xlfn.XLOOKUP(Tabla1[[#This Row],[Descripción]],Tabla10[Descripción],Tabla10[Precio Unitario],0))</f>
        <v/>
      </c>
      <c r="P1014" s="506" t="str">
        <f>IF(Tabla1[[#This Row],[Cantidad de Insumos]]="","",Tabla1[[#This Row],[Precio Unitario]]*Tabla1[[#This Row],[Cantidad de Insumos]])</f>
        <v/>
      </c>
      <c r="Q1014" s="506" t="str">
        <f>IF(Tabla1[[#This Row],[Descripción]]="","",_xlfn.XLOOKUP(Tabla1[[#This Row],[Descripción]],Tabla10[Descripción],Tabla10[CODIGO PRESUPUESTARIO],0))</f>
        <v/>
      </c>
      <c r="R1014" s="507"/>
    </row>
    <row r="1015" spans="2:18" x14ac:dyDescent="0.3">
      <c r="B1015" s="190" t="str">
        <f>IF('Formulario PPGR3'!$G1015="","",CONCATENATE('Formulario PPGR3'!$C1015,".",'Formulario PPGR3'!$D1015,".",'Formulario PPGR3'!$E1015,".",'Formulario PPGR3'!$F1015))</f>
        <v/>
      </c>
      <c r="C1015" s="190" t="str">
        <f>IF('Formulario PPGR3'!$G1015="","",'Formulario PPGR1'!#REF!)</f>
        <v/>
      </c>
      <c r="D1015" s="190" t="str">
        <f>IF('Formulario PPGR3'!$G1015="","",'Formulario PPGR1'!#REF!)</f>
        <v/>
      </c>
      <c r="E1015" s="190" t="str">
        <f>IF('Formulario PPGR3'!$G1015="","",'Formulario PPGR1'!#REF!)</f>
        <v/>
      </c>
      <c r="F1015" s="190" t="str">
        <f>IF('Formulario PPGR3'!$G1015="","",'Formulario PPGR1'!#REF!)</f>
        <v/>
      </c>
      <c r="G1015" s="241"/>
      <c r="H1015" s="503" t="str">
        <f>IF(Tabla1[[#This Row],[Código_Actividad]]="","",_xlfn.XLOOKUP(Tabla1[[#This Row],[Código_Actividad]],Tabla2[Código],Tabla2[Actividades Programables Presupuestables],"",0))</f>
        <v/>
      </c>
      <c r="I1015" s="504" t="str">
        <f>IFERROR(VLOOKUP('Formulario PPGR3'!$G1015,'Formulario PPGR2'!$H$9:$V$269,15,FALSE),"")</f>
        <v/>
      </c>
      <c r="J1015" s="509"/>
      <c r="K1015" s="507" t="str">
        <f>IF(Tabla1[[#This Row],[Insumos]]="","",_xlfn.XLOOKUP(Tabla1[[#This Row],[Insumos]],Tabla10[Insumo],Tabla10[InsumoAbrev],"",0))</f>
        <v/>
      </c>
      <c r="L1015" s="508"/>
      <c r="M1015" s="505" t="str">
        <f>IF(Tabla1[[#This Row],[Descripción]]="","",_xlfn.XLOOKUP(Tabla1[[#This Row],[Descripción]],Tabla10[Descripción],Tabla10[Unidad de Medida],"",0))</f>
        <v/>
      </c>
      <c r="N1015" s="295"/>
      <c r="O1015" s="506" t="str">
        <f>IF(Tabla1[[#This Row],[Descripción]]="","",_xlfn.XLOOKUP(Tabla1[[#This Row],[Descripción]],Tabla10[Descripción],Tabla10[Precio Unitario],0))</f>
        <v/>
      </c>
      <c r="P1015" s="506" t="str">
        <f>IF(Tabla1[[#This Row],[Cantidad de Insumos]]="","",Tabla1[[#This Row],[Precio Unitario]]*Tabla1[[#This Row],[Cantidad de Insumos]])</f>
        <v/>
      </c>
      <c r="Q1015" s="506" t="str">
        <f>IF(Tabla1[[#This Row],[Descripción]]="","",_xlfn.XLOOKUP(Tabla1[[#This Row],[Descripción]],Tabla10[Descripción],Tabla10[CODIGO PRESUPUESTARIO],0))</f>
        <v/>
      </c>
      <c r="R1015" s="507"/>
    </row>
    <row r="1016" spans="2:18" x14ac:dyDescent="0.3">
      <c r="B1016" s="190" t="str">
        <f>IF('Formulario PPGR3'!$G1016="","",CONCATENATE('Formulario PPGR3'!$C1016,".",'Formulario PPGR3'!$D1016,".",'Formulario PPGR3'!$E1016,".",'Formulario PPGR3'!$F1016))</f>
        <v/>
      </c>
      <c r="C1016" s="190" t="str">
        <f>IF('Formulario PPGR3'!$G1016="","",'Formulario PPGR1'!#REF!)</f>
        <v/>
      </c>
      <c r="D1016" s="190" t="str">
        <f>IF('Formulario PPGR3'!$G1016="","",'Formulario PPGR1'!#REF!)</f>
        <v/>
      </c>
      <c r="E1016" s="190" t="str">
        <f>IF('Formulario PPGR3'!$G1016="","",'Formulario PPGR1'!#REF!)</f>
        <v/>
      </c>
      <c r="F1016" s="190" t="str">
        <f>IF('Formulario PPGR3'!$G1016="","",'Formulario PPGR1'!#REF!)</f>
        <v/>
      </c>
      <c r="G1016" s="241"/>
      <c r="H1016" s="503" t="str">
        <f>IF(Tabla1[[#This Row],[Código_Actividad]]="","",_xlfn.XLOOKUP(Tabla1[[#This Row],[Código_Actividad]],Tabla2[Código],Tabla2[Actividades Programables Presupuestables],"",0))</f>
        <v/>
      </c>
      <c r="I1016" s="504" t="str">
        <f>IFERROR(VLOOKUP('Formulario PPGR3'!$G1016,'Formulario PPGR2'!$H$9:$V$269,15,FALSE),"")</f>
        <v/>
      </c>
      <c r="J1016" s="509"/>
      <c r="K1016" s="507" t="str">
        <f>IF(Tabla1[[#This Row],[Insumos]]="","",_xlfn.XLOOKUP(Tabla1[[#This Row],[Insumos]],Tabla10[Insumo],Tabla10[InsumoAbrev],"",0))</f>
        <v/>
      </c>
      <c r="L1016" s="508"/>
      <c r="M1016" s="505" t="str">
        <f>IF(Tabla1[[#This Row],[Descripción]]="","",_xlfn.XLOOKUP(Tabla1[[#This Row],[Descripción]],Tabla10[Descripción],Tabla10[Unidad de Medida],"",0))</f>
        <v/>
      </c>
      <c r="N1016" s="295"/>
      <c r="O1016" s="506" t="str">
        <f>IF(Tabla1[[#This Row],[Descripción]]="","",_xlfn.XLOOKUP(Tabla1[[#This Row],[Descripción]],Tabla10[Descripción],Tabla10[Precio Unitario],0))</f>
        <v/>
      </c>
      <c r="P1016" s="506" t="str">
        <f>IF(Tabla1[[#This Row],[Cantidad de Insumos]]="","",Tabla1[[#This Row],[Precio Unitario]]*Tabla1[[#This Row],[Cantidad de Insumos]])</f>
        <v/>
      </c>
      <c r="Q1016" s="506" t="str">
        <f>IF(Tabla1[[#This Row],[Descripción]]="","",_xlfn.XLOOKUP(Tabla1[[#This Row],[Descripción]],Tabla10[Descripción],Tabla10[CODIGO PRESUPUESTARIO],0))</f>
        <v/>
      </c>
      <c r="R1016" s="507"/>
    </row>
    <row r="1017" spans="2:18" x14ac:dyDescent="0.3">
      <c r="B1017" s="190" t="str">
        <f>IF('Formulario PPGR3'!$G1017="","",CONCATENATE('Formulario PPGR3'!$C1017,".",'Formulario PPGR3'!$D1017,".",'Formulario PPGR3'!$E1017,".",'Formulario PPGR3'!$F1017))</f>
        <v/>
      </c>
      <c r="C1017" s="190" t="str">
        <f>IF('Formulario PPGR3'!$G1017="","",'Formulario PPGR1'!#REF!)</f>
        <v/>
      </c>
      <c r="D1017" s="190" t="str">
        <f>IF('Formulario PPGR3'!$G1017="","",'Formulario PPGR1'!#REF!)</f>
        <v/>
      </c>
      <c r="E1017" s="190" t="str">
        <f>IF('Formulario PPGR3'!$G1017="","",'Formulario PPGR1'!#REF!)</f>
        <v/>
      </c>
      <c r="F1017" s="190" t="str">
        <f>IF('Formulario PPGR3'!$G1017="","",'Formulario PPGR1'!#REF!)</f>
        <v/>
      </c>
      <c r="G1017" s="241"/>
      <c r="H1017" s="503" t="str">
        <f>IF(Tabla1[[#This Row],[Código_Actividad]]="","",_xlfn.XLOOKUP(Tabla1[[#This Row],[Código_Actividad]],Tabla2[Código],Tabla2[Actividades Programables Presupuestables],"",0))</f>
        <v/>
      </c>
      <c r="I1017" s="504" t="str">
        <f>IFERROR(VLOOKUP('Formulario PPGR3'!$G1017,'Formulario PPGR2'!$H$9:$V$269,15,FALSE),"")</f>
        <v/>
      </c>
      <c r="J1017" s="509"/>
      <c r="K1017" s="507" t="str">
        <f>IF(Tabla1[[#This Row],[Insumos]]="","",_xlfn.XLOOKUP(Tabla1[[#This Row],[Insumos]],Tabla10[Insumo],Tabla10[InsumoAbrev],"",0))</f>
        <v/>
      </c>
      <c r="L1017" s="508"/>
      <c r="M1017" s="505" t="str">
        <f>IF(Tabla1[[#This Row],[Descripción]]="","",_xlfn.XLOOKUP(Tabla1[[#This Row],[Descripción]],Tabla10[Descripción],Tabla10[Unidad de Medida],"",0))</f>
        <v/>
      </c>
      <c r="N1017" s="295"/>
      <c r="O1017" s="506" t="str">
        <f>IF(Tabla1[[#This Row],[Descripción]]="","",_xlfn.XLOOKUP(Tabla1[[#This Row],[Descripción]],Tabla10[Descripción],Tabla10[Precio Unitario],0))</f>
        <v/>
      </c>
      <c r="P1017" s="506" t="str">
        <f>IF(Tabla1[[#This Row],[Cantidad de Insumos]]="","",Tabla1[[#This Row],[Precio Unitario]]*Tabla1[[#This Row],[Cantidad de Insumos]])</f>
        <v/>
      </c>
      <c r="Q1017" s="506" t="str">
        <f>IF(Tabla1[[#This Row],[Descripción]]="","",_xlfn.XLOOKUP(Tabla1[[#This Row],[Descripción]],Tabla10[Descripción],Tabla10[CODIGO PRESUPUESTARIO],0))</f>
        <v/>
      </c>
      <c r="R1017" s="507"/>
    </row>
    <row r="1018" spans="2:18" x14ac:dyDescent="0.3">
      <c r="B1018" s="190" t="str">
        <f>IF('Formulario PPGR3'!$G1018="","",CONCATENATE('Formulario PPGR3'!$C1018,".",'Formulario PPGR3'!$D1018,".",'Formulario PPGR3'!$E1018,".",'Formulario PPGR3'!$F1018))</f>
        <v/>
      </c>
      <c r="C1018" s="190" t="str">
        <f>IF('Formulario PPGR3'!$G1018="","",'Formulario PPGR1'!#REF!)</f>
        <v/>
      </c>
      <c r="D1018" s="190" t="str">
        <f>IF('Formulario PPGR3'!$G1018="","",'Formulario PPGR1'!#REF!)</f>
        <v/>
      </c>
      <c r="E1018" s="190" t="str">
        <f>IF('Formulario PPGR3'!$G1018="","",'Formulario PPGR1'!#REF!)</f>
        <v/>
      </c>
      <c r="F1018" s="190" t="str">
        <f>IF('Formulario PPGR3'!$G1018="","",'Formulario PPGR1'!#REF!)</f>
        <v/>
      </c>
      <c r="G1018" s="241"/>
      <c r="H1018" s="503" t="str">
        <f>IF(Tabla1[[#This Row],[Código_Actividad]]="","",_xlfn.XLOOKUP(Tabla1[[#This Row],[Código_Actividad]],Tabla2[Código],Tabla2[Actividades Programables Presupuestables],"",0))</f>
        <v/>
      </c>
      <c r="I1018" s="504" t="str">
        <f>IFERROR(VLOOKUP('Formulario PPGR3'!$G1018,'Formulario PPGR2'!$H$9:$V$269,15,FALSE),"")</f>
        <v/>
      </c>
      <c r="J1018" s="509"/>
      <c r="K1018" s="507" t="str">
        <f>IF(Tabla1[[#This Row],[Insumos]]="","",_xlfn.XLOOKUP(Tabla1[[#This Row],[Insumos]],Tabla10[Insumo],Tabla10[InsumoAbrev],"",0))</f>
        <v/>
      </c>
      <c r="L1018" s="508"/>
      <c r="M1018" s="505" t="str">
        <f>IF(Tabla1[[#This Row],[Descripción]]="","",_xlfn.XLOOKUP(Tabla1[[#This Row],[Descripción]],Tabla10[Descripción],Tabla10[Unidad de Medida],"",0))</f>
        <v/>
      </c>
      <c r="N1018" s="295"/>
      <c r="O1018" s="506" t="str">
        <f>IF(Tabla1[[#This Row],[Descripción]]="","",_xlfn.XLOOKUP(Tabla1[[#This Row],[Descripción]],Tabla10[Descripción],Tabla10[Precio Unitario],0))</f>
        <v/>
      </c>
      <c r="P1018" s="506" t="str">
        <f>IF(Tabla1[[#This Row],[Cantidad de Insumos]]="","",Tabla1[[#This Row],[Precio Unitario]]*Tabla1[[#This Row],[Cantidad de Insumos]])</f>
        <v/>
      </c>
      <c r="Q1018" s="506" t="str">
        <f>IF(Tabla1[[#This Row],[Descripción]]="","",_xlfn.XLOOKUP(Tabla1[[#This Row],[Descripción]],Tabla10[Descripción],Tabla10[CODIGO PRESUPUESTARIO],0))</f>
        <v/>
      </c>
      <c r="R1018" s="507"/>
    </row>
    <row r="1019" spans="2:18" x14ac:dyDescent="0.3">
      <c r="B1019" s="190" t="str">
        <f>IF('Formulario PPGR3'!$G1019="","",CONCATENATE('Formulario PPGR3'!$C1019,".",'Formulario PPGR3'!$D1019,".",'Formulario PPGR3'!$E1019,".",'Formulario PPGR3'!$F1019))</f>
        <v/>
      </c>
      <c r="C1019" s="190" t="str">
        <f>IF('Formulario PPGR3'!$G1019="","",'Formulario PPGR1'!#REF!)</f>
        <v/>
      </c>
      <c r="D1019" s="190" t="str">
        <f>IF('Formulario PPGR3'!$G1019="","",'Formulario PPGR1'!#REF!)</f>
        <v/>
      </c>
      <c r="E1019" s="190" t="str">
        <f>IF('Formulario PPGR3'!$G1019="","",'Formulario PPGR1'!#REF!)</f>
        <v/>
      </c>
      <c r="F1019" s="190" t="str">
        <f>IF('Formulario PPGR3'!$G1019="","",'Formulario PPGR1'!#REF!)</f>
        <v/>
      </c>
      <c r="G1019" s="241"/>
      <c r="H1019" s="503" t="str">
        <f>IF(Tabla1[[#This Row],[Código_Actividad]]="","",_xlfn.XLOOKUP(Tabla1[[#This Row],[Código_Actividad]],Tabla2[Código],Tabla2[Actividades Programables Presupuestables],"",0))</f>
        <v/>
      </c>
      <c r="I1019" s="504" t="str">
        <f>IFERROR(VLOOKUP('Formulario PPGR3'!$G1019,'Formulario PPGR2'!$H$9:$V$269,15,FALSE),"")</f>
        <v/>
      </c>
      <c r="J1019" s="509"/>
      <c r="K1019" s="507" t="str">
        <f>IF(Tabla1[[#This Row],[Insumos]]="","",_xlfn.XLOOKUP(Tabla1[[#This Row],[Insumos]],Tabla10[Insumo],Tabla10[InsumoAbrev],"",0))</f>
        <v/>
      </c>
      <c r="L1019" s="508"/>
      <c r="M1019" s="505" t="str">
        <f>IF(Tabla1[[#This Row],[Descripción]]="","",_xlfn.XLOOKUP(Tabla1[[#This Row],[Descripción]],Tabla10[Descripción],Tabla10[Unidad de Medida],"",0))</f>
        <v/>
      </c>
      <c r="N1019" s="295"/>
      <c r="O1019" s="506" t="str">
        <f>IF(Tabla1[[#This Row],[Descripción]]="","",_xlfn.XLOOKUP(Tabla1[[#This Row],[Descripción]],Tabla10[Descripción],Tabla10[Precio Unitario],0))</f>
        <v/>
      </c>
      <c r="P1019" s="506" t="str">
        <f>IF(Tabla1[[#This Row],[Cantidad de Insumos]]="","",Tabla1[[#This Row],[Precio Unitario]]*Tabla1[[#This Row],[Cantidad de Insumos]])</f>
        <v/>
      </c>
      <c r="Q1019" s="506" t="str">
        <f>IF(Tabla1[[#This Row],[Descripción]]="","",_xlfn.XLOOKUP(Tabla1[[#This Row],[Descripción]],Tabla10[Descripción],Tabla10[CODIGO PRESUPUESTARIO],0))</f>
        <v/>
      </c>
      <c r="R1019" s="507"/>
    </row>
    <row r="1020" spans="2:18" x14ac:dyDescent="0.3">
      <c r="B1020" s="190" t="str">
        <f>IF('Formulario PPGR3'!$G1020="","",CONCATENATE('Formulario PPGR3'!$C1020,".",'Formulario PPGR3'!$D1020,".",'Formulario PPGR3'!$E1020,".",'Formulario PPGR3'!$F1020))</f>
        <v/>
      </c>
      <c r="C1020" s="190" t="str">
        <f>IF('Formulario PPGR3'!$G1020="","",'Formulario PPGR1'!#REF!)</f>
        <v/>
      </c>
      <c r="D1020" s="190" t="str">
        <f>IF('Formulario PPGR3'!$G1020="","",'Formulario PPGR1'!#REF!)</f>
        <v/>
      </c>
      <c r="E1020" s="190" t="str">
        <f>IF('Formulario PPGR3'!$G1020="","",'Formulario PPGR1'!#REF!)</f>
        <v/>
      </c>
      <c r="F1020" s="190" t="str">
        <f>IF('Formulario PPGR3'!$G1020="","",'Formulario PPGR1'!#REF!)</f>
        <v/>
      </c>
      <c r="G1020" s="241"/>
      <c r="H1020" s="503" t="str">
        <f>IF(Tabla1[[#This Row],[Código_Actividad]]="","",_xlfn.XLOOKUP(Tabla1[[#This Row],[Código_Actividad]],Tabla2[Código],Tabla2[Actividades Programables Presupuestables],"",0))</f>
        <v/>
      </c>
      <c r="I1020" s="504" t="str">
        <f>IFERROR(VLOOKUP('Formulario PPGR3'!$G1020,'Formulario PPGR2'!$H$9:$V$269,15,FALSE),"")</f>
        <v/>
      </c>
      <c r="J1020" s="509"/>
      <c r="K1020" s="507" t="str">
        <f>IF(Tabla1[[#This Row],[Insumos]]="","",_xlfn.XLOOKUP(Tabla1[[#This Row],[Insumos]],Tabla10[Insumo],Tabla10[InsumoAbrev],"",0))</f>
        <v/>
      </c>
      <c r="L1020" s="508"/>
      <c r="M1020" s="505" t="str">
        <f>IF(Tabla1[[#This Row],[Descripción]]="","",_xlfn.XLOOKUP(Tabla1[[#This Row],[Descripción]],Tabla10[Descripción],Tabla10[Unidad de Medida],"",0))</f>
        <v/>
      </c>
      <c r="N1020" s="295"/>
      <c r="O1020" s="506" t="str">
        <f>IF(Tabla1[[#This Row],[Descripción]]="","",_xlfn.XLOOKUP(Tabla1[[#This Row],[Descripción]],Tabla10[Descripción],Tabla10[Precio Unitario],0))</f>
        <v/>
      </c>
      <c r="P1020" s="506" t="str">
        <f>IF(Tabla1[[#This Row],[Cantidad de Insumos]]="","",Tabla1[[#This Row],[Precio Unitario]]*Tabla1[[#This Row],[Cantidad de Insumos]])</f>
        <v/>
      </c>
      <c r="Q1020" s="506" t="str">
        <f>IF(Tabla1[[#This Row],[Descripción]]="","",_xlfn.XLOOKUP(Tabla1[[#This Row],[Descripción]],Tabla10[Descripción],Tabla10[CODIGO PRESUPUESTARIO],0))</f>
        <v/>
      </c>
      <c r="R1020" s="507"/>
    </row>
    <row r="1021" spans="2:18" x14ac:dyDescent="0.3">
      <c r="B1021" s="190" t="str">
        <f>IF('Formulario PPGR3'!$G1021="","",CONCATENATE('Formulario PPGR3'!$C1021,".",'Formulario PPGR3'!$D1021,".",'Formulario PPGR3'!$E1021,".",'Formulario PPGR3'!$F1021))</f>
        <v/>
      </c>
      <c r="C1021" s="190" t="str">
        <f>IF('Formulario PPGR3'!$G1021="","",'Formulario PPGR1'!#REF!)</f>
        <v/>
      </c>
      <c r="D1021" s="190" t="str">
        <f>IF('Formulario PPGR3'!$G1021="","",'Formulario PPGR1'!#REF!)</f>
        <v/>
      </c>
      <c r="E1021" s="190" t="str">
        <f>IF('Formulario PPGR3'!$G1021="","",'Formulario PPGR1'!#REF!)</f>
        <v/>
      </c>
      <c r="F1021" s="190" t="str">
        <f>IF('Formulario PPGR3'!$G1021="","",'Formulario PPGR1'!#REF!)</f>
        <v/>
      </c>
      <c r="G1021" s="241"/>
      <c r="H1021" s="503" t="str">
        <f>IF(Tabla1[[#This Row],[Código_Actividad]]="","",_xlfn.XLOOKUP(Tabla1[[#This Row],[Código_Actividad]],Tabla2[Código],Tabla2[Actividades Programables Presupuestables],"",0))</f>
        <v/>
      </c>
      <c r="I1021" s="504" t="str">
        <f>IFERROR(VLOOKUP('Formulario PPGR3'!$G1021,'Formulario PPGR2'!$H$9:$V$269,15,FALSE),"")</f>
        <v/>
      </c>
      <c r="J1021" s="509"/>
      <c r="K1021" s="507" t="str">
        <f>IF(Tabla1[[#This Row],[Insumos]]="","",_xlfn.XLOOKUP(Tabla1[[#This Row],[Insumos]],Tabla10[Insumo],Tabla10[InsumoAbrev],"",0))</f>
        <v/>
      </c>
      <c r="L1021" s="508"/>
      <c r="M1021" s="505" t="str">
        <f>IF(Tabla1[[#This Row],[Descripción]]="","",_xlfn.XLOOKUP(Tabla1[[#This Row],[Descripción]],Tabla10[Descripción],Tabla10[Unidad de Medida],"",0))</f>
        <v/>
      </c>
      <c r="N1021" s="295"/>
      <c r="O1021" s="506" t="str">
        <f>IF(Tabla1[[#This Row],[Descripción]]="","",_xlfn.XLOOKUP(Tabla1[[#This Row],[Descripción]],Tabla10[Descripción],Tabla10[Precio Unitario],0))</f>
        <v/>
      </c>
      <c r="P1021" s="506" t="str">
        <f>IF(Tabla1[[#This Row],[Cantidad de Insumos]]="","",Tabla1[[#This Row],[Precio Unitario]]*Tabla1[[#This Row],[Cantidad de Insumos]])</f>
        <v/>
      </c>
      <c r="Q1021" s="506" t="str">
        <f>IF(Tabla1[[#This Row],[Descripción]]="","",_xlfn.XLOOKUP(Tabla1[[#This Row],[Descripción]],Tabla10[Descripción],Tabla10[CODIGO PRESUPUESTARIO],0))</f>
        <v/>
      </c>
      <c r="R1021" s="507"/>
    </row>
    <row r="1022" spans="2:18" x14ac:dyDescent="0.3">
      <c r="B1022" s="190" t="str">
        <f>IF('Formulario PPGR3'!$G1022="","",CONCATENATE('Formulario PPGR3'!$C1022,".",'Formulario PPGR3'!$D1022,".",'Formulario PPGR3'!$E1022,".",'Formulario PPGR3'!$F1022))</f>
        <v/>
      </c>
      <c r="C1022" s="190" t="str">
        <f>IF('Formulario PPGR3'!$G1022="","",'Formulario PPGR1'!#REF!)</f>
        <v/>
      </c>
      <c r="D1022" s="190" t="str">
        <f>IF('Formulario PPGR3'!$G1022="","",'Formulario PPGR1'!#REF!)</f>
        <v/>
      </c>
      <c r="E1022" s="190" t="str">
        <f>IF('Formulario PPGR3'!$G1022="","",'Formulario PPGR1'!#REF!)</f>
        <v/>
      </c>
      <c r="F1022" s="190" t="str">
        <f>IF('Formulario PPGR3'!$G1022="","",'Formulario PPGR1'!#REF!)</f>
        <v/>
      </c>
      <c r="G1022" s="241"/>
      <c r="H1022" s="503" t="str">
        <f>IF(Tabla1[[#This Row],[Código_Actividad]]="","",_xlfn.XLOOKUP(Tabla1[[#This Row],[Código_Actividad]],Tabla2[Código],Tabla2[Actividades Programables Presupuestables],"",0))</f>
        <v/>
      </c>
      <c r="I1022" s="504" t="str">
        <f>IFERROR(VLOOKUP('Formulario PPGR3'!$G1022,'Formulario PPGR2'!$H$9:$V$269,15,FALSE),"")</f>
        <v/>
      </c>
      <c r="J1022" s="509"/>
      <c r="K1022" s="507" t="str">
        <f>IF(Tabla1[[#This Row],[Insumos]]="","",_xlfn.XLOOKUP(Tabla1[[#This Row],[Insumos]],Tabla10[Insumo],Tabla10[InsumoAbrev],"",0))</f>
        <v/>
      </c>
      <c r="L1022" s="508"/>
      <c r="M1022" s="505" t="str">
        <f>IF(Tabla1[[#This Row],[Descripción]]="","",_xlfn.XLOOKUP(Tabla1[[#This Row],[Descripción]],Tabla10[Descripción],Tabla10[Unidad de Medida],"",0))</f>
        <v/>
      </c>
      <c r="N1022" s="295"/>
      <c r="O1022" s="506" t="str">
        <f>IF(Tabla1[[#This Row],[Descripción]]="","",_xlfn.XLOOKUP(Tabla1[[#This Row],[Descripción]],Tabla10[Descripción],Tabla10[Precio Unitario],0))</f>
        <v/>
      </c>
      <c r="P1022" s="506" t="str">
        <f>IF(Tabla1[[#This Row],[Cantidad de Insumos]]="","",Tabla1[[#This Row],[Precio Unitario]]*Tabla1[[#This Row],[Cantidad de Insumos]])</f>
        <v/>
      </c>
      <c r="Q1022" s="506" t="str">
        <f>IF(Tabla1[[#This Row],[Descripción]]="","",_xlfn.XLOOKUP(Tabla1[[#This Row],[Descripción]],Tabla10[Descripción],Tabla10[CODIGO PRESUPUESTARIO],0))</f>
        <v/>
      </c>
      <c r="R1022" s="507"/>
    </row>
    <row r="1023" spans="2:18" x14ac:dyDescent="0.3">
      <c r="B1023" s="190" t="str">
        <f>IF('Formulario PPGR3'!$G1023="","",CONCATENATE('Formulario PPGR3'!$C1023,".",'Formulario PPGR3'!$D1023,".",'Formulario PPGR3'!$E1023,".",'Formulario PPGR3'!$F1023))</f>
        <v/>
      </c>
      <c r="C1023" s="190" t="str">
        <f>IF('Formulario PPGR3'!$G1023="","",'Formulario PPGR1'!#REF!)</f>
        <v/>
      </c>
      <c r="D1023" s="190" t="str">
        <f>IF('Formulario PPGR3'!$G1023="","",'Formulario PPGR1'!#REF!)</f>
        <v/>
      </c>
      <c r="E1023" s="190" t="str">
        <f>IF('Formulario PPGR3'!$G1023="","",'Formulario PPGR1'!#REF!)</f>
        <v/>
      </c>
      <c r="F1023" s="190" t="str">
        <f>IF('Formulario PPGR3'!$G1023="","",'Formulario PPGR1'!#REF!)</f>
        <v/>
      </c>
      <c r="G1023" s="241"/>
      <c r="H1023" s="503" t="str">
        <f>IF(Tabla1[[#This Row],[Código_Actividad]]="","",_xlfn.XLOOKUP(Tabla1[[#This Row],[Código_Actividad]],Tabla2[Código],Tabla2[Actividades Programables Presupuestables],"",0))</f>
        <v/>
      </c>
      <c r="I1023" s="504" t="str">
        <f>IFERROR(VLOOKUP('Formulario PPGR3'!$G1023,'Formulario PPGR2'!$H$9:$V$269,15,FALSE),"")</f>
        <v/>
      </c>
      <c r="J1023" s="509"/>
      <c r="K1023" s="507" t="str">
        <f>IF(Tabla1[[#This Row],[Insumos]]="","",_xlfn.XLOOKUP(Tabla1[[#This Row],[Insumos]],Tabla10[Insumo],Tabla10[InsumoAbrev],"",0))</f>
        <v/>
      </c>
      <c r="L1023" s="508"/>
      <c r="M1023" s="505" t="str">
        <f>IF(Tabla1[[#This Row],[Descripción]]="","",_xlfn.XLOOKUP(Tabla1[[#This Row],[Descripción]],Tabla10[Descripción],Tabla10[Unidad de Medida],"",0))</f>
        <v/>
      </c>
      <c r="N1023" s="295"/>
      <c r="O1023" s="506" t="str">
        <f>IF(Tabla1[[#This Row],[Descripción]]="","",_xlfn.XLOOKUP(Tabla1[[#This Row],[Descripción]],Tabla10[Descripción],Tabla10[Precio Unitario],0))</f>
        <v/>
      </c>
      <c r="P1023" s="506" t="str">
        <f>IF(Tabla1[[#This Row],[Cantidad de Insumos]]="","",Tabla1[[#This Row],[Precio Unitario]]*Tabla1[[#This Row],[Cantidad de Insumos]])</f>
        <v/>
      </c>
      <c r="Q1023" s="506" t="str">
        <f>IF(Tabla1[[#This Row],[Descripción]]="","",_xlfn.XLOOKUP(Tabla1[[#This Row],[Descripción]],Tabla10[Descripción],Tabla10[CODIGO PRESUPUESTARIO],0))</f>
        <v/>
      </c>
      <c r="R1023" s="507"/>
    </row>
    <row r="1024" spans="2:18" x14ac:dyDescent="0.3">
      <c r="B1024" s="190" t="str">
        <f>IF('Formulario PPGR3'!$G1024="","",CONCATENATE('Formulario PPGR3'!$C1024,".",'Formulario PPGR3'!$D1024,".",'Formulario PPGR3'!$E1024,".",'Formulario PPGR3'!$F1024))</f>
        <v/>
      </c>
      <c r="C1024" s="190" t="str">
        <f>IF('Formulario PPGR3'!$G1024="","",'Formulario PPGR1'!#REF!)</f>
        <v/>
      </c>
      <c r="D1024" s="190" t="str">
        <f>IF('Formulario PPGR3'!$G1024="","",'Formulario PPGR1'!#REF!)</f>
        <v/>
      </c>
      <c r="E1024" s="190" t="str">
        <f>IF('Formulario PPGR3'!$G1024="","",'Formulario PPGR1'!#REF!)</f>
        <v/>
      </c>
      <c r="F1024" s="190" t="str">
        <f>IF('Formulario PPGR3'!$G1024="","",'Formulario PPGR1'!#REF!)</f>
        <v/>
      </c>
      <c r="G1024" s="241"/>
      <c r="H1024" s="503" t="str">
        <f>IF(Tabla1[[#This Row],[Código_Actividad]]="","",_xlfn.XLOOKUP(Tabla1[[#This Row],[Código_Actividad]],Tabla2[Código],Tabla2[Actividades Programables Presupuestables],"",0))</f>
        <v/>
      </c>
      <c r="I1024" s="504" t="str">
        <f>IFERROR(VLOOKUP('Formulario PPGR3'!$G1024,'Formulario PPGR2'!$H$9:$V$269,15,FALSE),"")</f>
        <v/>
      </c>
      <c r="J1024" s="509"/>
      <c r="K1024" s="507" t="str">
        <f>IF(Tabla1[[#This Row],[Insumos]]="","",_xlfn.XLOOKUP(Tabla1[[#This Row],[Insumos]],Tabla10[Insumo],Tabla10[InsumoAbrev],"",0))</f>
        <v/>
      </c>
      <c r="L1024" s="508"/>
      <c r="M1024" s="505" t="str">
        <f>IF(Tabla1[[#This Row],[Descripción]]="","",_xlfn.XLOOKUP(Tabla1[[#This Row],[Descripción]],Tabla10[Descripción],Tabla10[Unidad de Medida],"",0))</f>
        <v/>
      </c>
      <c r="N1024" s="295"/>
      <c r="O1024" s="506" t="str">
        <f>IF(Tabla1[[#This Row],[Descripción]]="","",_xlfn.XLOOKUP(Tabla1[[#This Row],[Descripción]],Tabla10[Descripción],Tabla10[Precio Unitario],0))</f>
        <v/>
      </c>
      <c r="P1024" s="506" t="str">
        <f>IF(Tabla1[[#This Row],[Cantidad de Insumos]]="","",Tabla1[[#This Row],[Precio Unitario]]*Tabla1[[#This Row],[Cantidad de Insumos]])</f>
        <v/>
      </c>
      <c r="Q1024" s="506" t="str">
        <f>IF(Tabla1[[#This Row],[Descripción]]="","",_xlfn.XLOOKUP(Tabla1[[#This Row],[Descripción]],Tabla10[Descripción],Tabla10[CODIGO PRESUPUESTARIO],0))</f>
        <v/>
      </c>
      <c r="R1024" s="507"/>
    </row>
    <row r="1025" spans="2:18" x14ac:dyDescent="0.3">
      <c r="B1025" s="190" t="str">
        <f>IF('Formulario PPGR3'!$G1025="","",CONCATENATE('Formulario PPGR3'!$C1025,".",'Formulario PPGR3'!$D1025,".",'Formulario PPGR3'!$E1025,".",'Formulario PPGR3'!$F1025))</f>
        <v/>
      </c>
      <c r="C1025" s="190" t="str">
        <f>IF('Formulario PPGR3'!$G1025="","",'Formulario PPGR1'!#REF!)</f>
        <v/>
      </c>
      <c r="D1025" s="190" t="str">
        <f>IF('Formulario PPGR3'!$G1025="","",'Formulario PPGR1'!#REF!)</f>
        <v/>
      </c>
      <c r="E1025" s="190" t="str">
        <f>IF('Formulario PPGR3'!$G1025="","",'Formulario PPGR1'!#REF!)</f>
        <v/>
      </c>
      <c r="F1025" s="190" t="str">
        <f>IF('Formulario PPGR3'!$G1025="","",'Formulario PPGR1'!#REF!)</f>
        <v/>
      </c>
      <c r="G1025" s="241"/>
      <c r="H1025" s="503" t="str">
        <f>IF(Tabla1[[#This Row],[Código_Actividad]]="","",_xlfn.XLOOKUP(Tabla1[[#This Row],[Código_Actividad]],Tabla2[Código],Tabla2[Actividades Programables Presupuestables],"",0))</f>
        <v/>
      </c>
      <c r="I1025" s="504" t="str">
        <f>IFERROR(VLOOKUP('Formulario PPGR3'!$G1025,'Formulario PPGR2'!$H$9:$V$269,15,FALSE),"")</f>
        <v/>
      </c>
      <c r="J1025" s="509"/>
      <c r="K1025" s="507" t="str">
        <f>IF(Tabla1[[#This Row],[Insumos]]="","",_xlfn.XLOOKUP(Tabla1[[#This Row],[Insumos]],Tabla10[Insumo],Tabla10[InsumoAbrev],"",0))</f>
        <v/>
      </c>
      <c r="L1025" s="508"/>
      <c r="M1025" s="505" t="str">
        <f>IF(Tabla1[[#This Row],[Descripción]]="","",_xlfn.XLOOKUP(Tabla1[[#This Row],[Descripción]],Tabla10[Descripción],Tabla10[Unidad de Medida],"",0))</f>
        <v/>
      </c>
      <c r="N1025" s="295"/>
      <c r="O1025" s="506" t="str">
        <f>IF(Tabla1[[#This Row],[Descripción]]="","",_xlfn.XLOOKUP(Tabla1[[#This Row],[Descripción]],Tabla10[Descripción],Tabla10[Precio Unitario],0))</f>
        <v/>
      </c>
      <c r="P1025" s="506" t="str">
        <f>IF(Tabla1[[#This Row],[Cantidad de Insumos]]="","",Tabla1[[#This Row],[Precio Unitario]]*Tabla1[[#This Row],[Cantidad de Insumos]])</f>
        <v/>
      </c>
      <c r="Q1025" s="506" t="str">
        <f>IF(Tabla1[[#This Row],[Descripción]]="","",_xlfn.XLOOKUP(Tabla1[[#This Row],[Descripción]],Tabla10[Descripción],Tabla10[CODIGO PRESUPUESTARIO],0))</f>
        <v/>
      </c>
      <c r="R1025" s="507"/>
    </row>
    <row r="1026" spans="2:18" x14ac:dyDescent="0.3">
      <c r="B1026" s="190" t="str">
        <f>IF('Formulario PPGR3'!$G1026="","",CONCATENATE('Formulario PPGR3'!$C1026,".",'Formulario PPGR3'!$D1026,".",'Formulario PPGR3'!$E1026,".",'Formulario PPGR3'!$F1026))</f>
        <v/>
      </c>
      <c r="C1026" s="190" t="str">
        <f>IF('Formulario PPGR3'!$G1026="","",'Formulario PPGR1'!#REF!)</f>
        <v/>
      </c>
      <c r="D1026" s="190" t="str">
        <f>IF('Formulario PPGR3'!$G1026="","",'Formulario PPGR1'!#REF!)</f>
        <v/>
      </c>
      <c r="E1026" s="190" t="str">
        <f>IF('Formulario PPGR3'!$G1026="","",'Formulario PPGR1'!#REF!)</f>
        <v/>
      </c>
      <c r="F1026" s="190" t="str">
        <f>IF('Formulario PPGR3'!$G1026="","",'Formulario PPGR1'!#REF!)</f>
        <v/>
      </c>
      <c r="G1026" s="241"/>
      <c r="H1026" s="503" t="str">
        <f>IF(Tabla1[[#This Row],[Código_Actividad]]="","",_xlfn.XLOOKUP(Tabla1[[#This Row],[Código_Actividad]],Tabla2[Código],Tabla2[Actividades Programables Presupuestables],"",0))</f>
        <v/>
      </c>
      <c r="I1026" s="504" t="str">
        <f>IFERROR(VLOOKUP('Formulario PPGR3'!$G1026,'Formulario PPGR2'!$H$9:$V$269,15,FALSE),"")</f>
        <v/>
      </c>
      <c r="J1026" s="509"/>
      <c r="K1026" s="507" t="str">
        <f>IF(Tabla1[[#This Row],[Insumos]]="","",_xlfn.XLOOKUP(Tabla1[[#This Row],[Insumos]],Tabla10[Insumo],Tabla10[InsumoAbrev],"",0))</f>
        <v/>
      </c>
      <c r="L1026" s="508"/>
      <c r="M1026" s="505" t="str">
        <f>IF(Tabla1[[#This Row],[Descripción]]="","",_xlfn.XLOOKUP(Tabla1[[#This Row],[Descripción]],Tabla10[Descripción],Tabla10[Unidad de Medida],"",0))</f>
        <v/>
      </c>
      <c r="N1026" s="295"/>
      <c r="O1026" s="506" t="str">
        <f>IF(Tabla1[[#This Row],[Descripción]]="","",_xlfn.XLOOKUP(Tabla1[[#This Row],[Descripción]],Tabla10[Descripción],Tabla10[Precio Unitario],0))</f>
        <v/>
      </c>
      <c r="P1026" s="506" t="str">
        <f>IF(Tabla1[[#This Row],[Cantidad de Insumos]]="","",Tabla1[[#This Row],[Precio Unitario]]*Tabla1[[#This Row],[Cantidad de Insumos]])</f>
        <v/>
      </c>
      <c r="Q1026" s="506" t="str">
        <f>IF(Tabla1[[#This Row],[Descripción]]="","",_xlfn.XLOOKUP(Tabla1[[#This Row],[Descripción]],Tabla10[Descripción],Tabla10[CODIGO PRESUPUESTARIO],0))</f>
        <v/>
      </c>
      <c r="R1026" s="507"/>
    </row>
    <row r="1027" spans="2:18" x14ac:dyDescent="0.3">
      <c r="B1027" s="190" t="str">
        <f>IF('Formulario PPGR3'!$G1027="","",CONCATENATE('Formulario PPGR3'!$C1027,".",'Formulario PPGR3'!$D1027,".",'Formulario PPGR3'!$E1027,".",'Formulario PPGR3'!$F1027))</f>
        <v/>
      </c>
      <c r="C1027" s="190" t="str">
        <f>IF('Formulario PPGR3'!$G1027="","",'Formulario PPGR1'!#REF!)</f>
        <v/>
      </c>
      <c r="D1027" s="190" t="str">
        <f>IF('Formulario PPGR3'!$G1027="","",'Formulario PPGR1'!#REF!)</f>
        <v/>
      </c>
      <c r="E1027" s="190" t="str">
        <f>IF('Formulario PPGR3'!$G1027="","",'Formulario PPGR1'!#REF!)</f>
        <v/>
      </c>
      <c r="F1027" s="190" t="str">
        <f>IF('Formulario PPGR3'!$G1027="","",'Formulario PPGR1'!#REF!)</f>
        <v/>
      </c>
      <c r="G1027" s="241"/>
      <c r="H1027" s="503" t="str">
        <f>IF(Tabla1[[#This Row],[Código_Actividad]]="","",_xlfn.XLOOKUP(Tabla1[[#This Row],[Código_Actividad]],Tabla2[Código],Tabla2[Actividades Programables Presupuestables],"",0))</f>
        <v/>
      </c>
      <c r="I1027" s="504" t="str">
        <f>IFERROR(VLOOKUP('Formulario PPGR3'!$G1027,'Formulario PPGR2'!$H$9:$V$269,15,FALSE),"")</f>
        <v/>
      </c>
      <c r="J1027" s="509"/>
      <c r="K1027" s="507" t="str">
        <f>IF(Tabla1[[#This Row],[Insumos]]="","",_xlfn.XLOOKUP(Tabla1[[#This Row],[Insumos]],Tabla10[Insumo],Tabla10[InsumoAbrev],"",0))</f>
        <v/>
      </c>
      <c r="L1027" s="508"/>
      <c r="M1027" s="505" t="str">
        <f>IF(Tabla1[[#This Row],[Descripción]]="","",_xlfn.XLOOKUP(Tabla1[[#This Row],[Descripción]],Tabla10[Descripción],Tabla10[Unidad de Medida],"",0))</f>
        <v/>
      </c>
      <c r="N1027" s="295"/>
      <c r="O1027" s="506" t="str">
        <f>IF(Tabla1[[#This Row],[Descripción]]="","",_xlfn.XLOOKUP(Tabla1[[#This Row],[Descripción]],Tabla10[Descripción],Tabla10[Precio Unitario],0))</f>
        <v/>
      </c>
      <c r="P1027" s="506" t="str">
        <f>IF(Tabla1[[#This Row],[Cantidad de Insumos]]="","",Tabla1[[#This Row],[Precio Unitario]]*Tabla1[[#This Row],[Cantidad de Insumos]])</f>
        <v/>
      </c>
      <c r="Q1027" s="506" t="str">
        <f>IF(Tabla1[[#This Row],[Descripción]]="","",_xlfn.XLOOKUP(Tabla1[[#This Row],[Descripción]],Tabla10[Descripción],Tabla10[CODIGO PRESUPUESTARIO],0))</f>
        <v/>
      </c>
      <c r="R1027" s="507"/>
    </row>
    <row r="1028" spans="2:18" x14ac:dyDescent="0.3">
      <c r="B1028" s="190" t="str">
        <f>IF('Formulario PPGR3'!$G1028="","",CONCATENATE('Formulario PPGR3'!$C1028,".",'Formulario PPGR3'!$D1028,".",'Formulario PPGR3'!$E1028,".",'Formulario PPGR3'!$F1028))</f>
        <v/>
      </c>
      <c r="C1028" s="190" t="str">
        <f>IF('Formulario PPGR3'!$G1028="","",'Formulario PPGR1'!#REF!)</f>
        <v/>
      </c>
      <c r="D1028" s="190" t="str">
        <f>IF('Formulario PPGR3'!$G1028="","",'Formulario PPGR1'!#REF!)</f>
        <v/>
      </c>
      <c r="E1028" s="190" t="str">
        <f>IF('Formulario PPGR3'!$G1028="","",'Formulario PPGR1'!#REF!)</f>
        <v/>
      </c>
      <c r="F1028" s="190" t="str">
        <f>IF('Formulario PPGR3'!$G1028="","",'Formulario PPGR1'!#REF!)</f>
        <v/>
      </c>
      <c r="G1028" s="241"/>
      <c r="H1028" s="503" t="str">
        <f>IF(Tabla1[[#This Row],[Código_Actividad]]="","",_xlfn.XLOOKUP(Tabla1[[#This Row],[Código_Actividad]],Tabla2[Código],Tabla2[Actividades Programables Presupuestables],"",0))</f>
        <v/>
      </c>
      <c r="I1028" s="504" t="str">
        <f>IFERROR(VLOOKUP('Formulario PPGR3'!$G1028,'Formulario PPGR2'!$H$9:$V$269,15,FALSE),"")</f>
        <v/>
      </c>
      <c r="J1028" s="509"/>
      <c r="K1028" s="507" t="str">
        <f>IF(Tabla1[[#This Row],[Insumos]]="","",_xlfn.XLOOKUP(Tabla1[[#This Row],[Insumos]],Tabla10[Insumo],Tabla10[InsumoAbrev],"",0))</f>
        <v/>
      </c>
      <c r="L1028" s="508"/>
      <c r="M1028" s="505" t="str">
        <f>IF(Tabla1[[#This Row],[Descripción]]="","",_xlfn.XLOOKUP(Tabla1[[#This Row],[Descripción]],Tabla10[Descripción],Tabla10[Unidad de Medida],"",0))</f>
        <v/>
      </c>
      <c r="N1028" s="295"/>
      <c r="O1028" s="506" t="str">
        <f>IF(Tabla1[[#This Row],[Descripción]]="","",_xlfn.XLOOKUP(Tabla1[[#This Row],[Descripción]],Tabla10[Descripción],Tabla10[Precio Unitario],0))</f>
        <v/>
      </c>
      <c r="P1028" s="506" t="str">
        <f>IF(Tabla1[[#This Row],[Cantidad de Insumos]]="","",Tabla1[[#This Row],[Precio Unitario]]*Tabla1[[#This Row],[Cantidad de Insumos]])</f>
        <v/>
      </c>
      <c r="Q1028" s="506" t="str">
        <f>IF(Tabla1[[#This Row],[Descripción]]="","",_xlfn.XLOOKUP(Tabla1[[#This Row],[Descripción]],Tabla10[Descripción],Tabla10[CODIGO PRESUPUESTARIO],0))</f>
        <v/>
      </c>
      <c r="R1028" s="507"/>
    </row>
    <row r="1029" spans="2:18" x14ac:dyDescent="0.3">
      <c r="B1029" s="190" t="str">
        <f>IF('Formulario PPGR3'!$G1029="","",CONCATENATE('Formulario PPGR3'!$C1029,".",'Formulario PPGR3'!$D1029,".",'Formulario PPGR3'!$E1029,".",'Formulario PPGR3'!$F1029))</f>
        <v/>
      </c>
      <c r="C1029" s="190" t="str">
        <f>IF('Formulario PPGR3'!$G1029="","",'Formulario PPGR1'!#REF!)</f>
        <v/>
      </c>
      <c r="D1029" s="190" t="str">
        <f>IF('Formulario PPGR3'!$G1029="","",'Formulario PPGR1'!#REF!)</f>
        <v/>
      </c>
      <c r="E1029" s="190" t="str">
        <f>IF('Formulario PPGR3'!$G1029="","",'Formulario PPGR1'!#REF!)</f>
        <v/>
      </c>
      <c r="F1029" s="190" t="str">
        <f>IF('Formulario PPGR3'!$G1029="","",'Formulario PPGR1'!#REF!)</f>
        <v/>
      </c>
      <c r="G1029" s="241"/>
      <c r="H1029" s="503" t="str">
        <f>IF(Tabla1[[#This Row],[Código_Actividad]]="","",_xlfn.XLOOKUP(Tabla1[[#This Row],[Código_Actividad]],Tabla2[Código],Tabla2[Actividades Programables Presupuestables],"",0))</f>
        <v/>
      </c>
      <c r="I1029" s="504" t="str">
        <f>IFERROR(VLOOKUP('Formulario PPGR3'!$G1029,'Formulario PPGR2'!$H$9:$V$269,15,FALSE),"")</f>
        <v/>
      </c>
      <c r="J1029" s="509"/>
      <c r="K1029" s="507" t="str">
        <f>IF(Tabla1[[#This Row],[Insumos]]="","",_xlfn.XLOOKUP(Tabla1[[#This Row],[Insumos]],Tabla10[Insumo],Tabla10[InsumoAbrev],"",0))</f>
        <v/>
      </c>
      <c r="L1029" s="508"/>
      <c r="M1029" s="505" t="str">
        <f>IF(Tabla1[[#This Row],[Descripción]]="","",_xlfn.XLOOKUP(Tabla1[[#This Row],[Descripción]],Tabla10[Descripción],Tabla10[Unidad de Medida],"",0))</f>
        <v/>
      </c>
      <c r="N1029" s="295"/>
      <c r="O1029" s="506" t="str">
        <f>IF(Tabla1[[#This Row],[Descripción]]="","",_xlfn.XLOOKUP(Tabla1[[#This Row],[Descripción]],Tabla10[Descripción],Tabla10[Precio Unitario],0))</f>
        <v/>
      </c>
      <c r="P1029" s="506" t="str">
        <f>IF(Tabla1[[#This Row],[Cantidad de Insumos]]="","",Tabla1[[#This Row],[Precio Unitario]]*Tabla1[[#This Row],[Cantidad de Insumos]])</f>
        <v/>
      </c>
      <c r="Q1029" s="506" t="str">
        <f>IF(Tabla1[[#This Row],[Descripción]]="","",_xlfn.XLOOKUP(Tabla1[[#This Row],[Descripción]],Tabla10[Descripción],Tabla10[CODIGO PRESUPUESTARIO],0))</f>
        <v/>
      </c>
      <c r="R1029" s="507"/>
    </row>
    <row r="1030" spans="2:18" x14ac:dyDescent="0.3">
      <c r="B1030" s="190" t="str">
        <f>IF('Formulario PPGR3'!$G1030="","",CONCATENATE('Formulario PPGR3'!$C1030,".",'Formulario PPGR3'!$D1030,".",'Formulario PPGR3'!$E1030,".",'Formulario PPGR3'!$F1030))</f>
        <v/>
      </c>
      <c r="C1030" s="190" t="str">
        <f>IF('Formulario PPGR3'!$G1030="","",'Formulario PPGR1'!#REF!)</f>
        <v/>
      </c>
      <c r="D1030" s="190" t="str">
        <f>IF('Formulario PPGR3'!$G1030="","",'Formulario PPGR1'!#REF!)</f>
        <v/>
      </c>
      <c r="E1030" s="190" t="str">
        <f>IF('Formulario PPGR3'!$G1030="","",'Formulario PPGR1'!#REF!)</f>
        <v/>
      </c>
      <c r="F1030" s="190" t="str">
        <f>IF('Formulario PPGR3'!$G1030="","",'Formulario PPGR1'!#REF!)</f>
        <v/>
      </c>
      <c r="G1030" s="241"/>
      <c r="H1030" s="503" t="str">
        <f>IF(Tabla1[[#This Row],[Código_Actividad]]="","",_xlfn.XLOOKUP(Tabla1[[#This Row],[Código_Actividad]],Tabla2[Código],Tabla2[Actividades Programables Presupuestables],"",0))</f>
        <v/>
      </c>
      <c r="I1030" s="504" t="str">
        <f>IFERROR(VLOOKUP('Formulario PPGR3'!$G1030,'Formulario PPGR2'!$H$9:$V$269,15,FALSE),"")</f>
        <v/>
      </c>
      <c r="J1030" s="509"/>
      <c r="K1030" s="507" t="str">
        <f>IF(Tabla1[[#This Row],[Insumos]]="","",_xlfn.XLOOKUP(Tabla1[[#This Row],[Insumos]],Tabla10[Insumo],Tabla10[InsumoAbrev],"",0))</f>
        <v/>
      </c>
      <c r="L1030" s="508"/>
      <c r="M1030" s="505" t="str">
        <f>IF(Tabla1[[#This Row],[Descripción]]="","",_xlfn.XLOOKUP(Tabla1[[#This Row],[Descripción]],Tabla10[Descripción],Tabla10[Unidad de Medida],"",0))</f>
        <v/>
      </c>
      <c r="N1030" s="295"/>
      <c r="O1030" s="506" t="str">
        <f>IF(Tabla1[[#This Row],[Descripción]]="","",_xlfn.XLOOKUP(Tabla1[[#This Row],[Descripción]],Tabla10[Descripción],Tabla10[Precio Unitario],0))</f>
        <v/>
      </c>
      <c r="P1030" s="506" t="str">
        <f>IF(Tabla1[[#This Row],[Cantidad de Insumos]]="","",Tabla1[[#This Row],[Precio Unitario]]*Tabla1[[#This Row],[Cantidad de Insumos]])</f>
        <v/>
      </c>
      <c r="Q1030" s="506" t="str">
        <f>IF(Tabla1[[#This Row],[Descripción]]="","",_xlfn.XLOOKUP(Tabla1[[#This Row],[Descripción]],Tabla10[Descripción],Tabla10[CODIGO PRESUPUESTARIO],0))</f>
        <v/>
      </c>
      <c r="R1030" s="507"/>
    </row>
    <row r="1031" spans="2:18" x14ac:dyDescent="0.3">
      <c r="B1031" s="190" t="str">
        <f>IF('Formulario PPGR3'!$G1031="","",CONCATENATE('Formulario PPGR3'!$C1031,".",'Formulario PPGR3'!$D1031,".",'Formulario PPGR3'!$E1031,".",'Formulario PPGR3'!$F1031))</f>
        <v/>
      </c>
      <c r="C1031" s="190" t="str">
        <f>IF('Formulario PPGR3'!$G1031="","",'Formulario PPGR1'!#REF!)</f>
        <v/>
      </c>
      <c r="D1031" s="190" t="str">
        <f>IF('Formulario PPGR3'!$G1031="","",'Formulario PPGR1'!#REF!)</f>
        <v/>
      </c>
      <c r="E1031" s="190" t="str">
        <f>IF('Formulario PPGR3'!$G1031="","",'Formulario PPGR1'!#REF!)</f>
        <v/>
      </c>
      <c r="F1031" s="190" t="str">
        <f>IF('Formulario PPGR3'!$G1031="","",'Formulario PPGR1'!#REF!)</f>
        <v/>
      </c>
      <c r="G1031" s="241"/>
      <c r="H1031" s="503" t="str">
        <f>IF(Tabla1[[#This Row],[Código_Actividad]]="","",_xlfn.XLOOKUP(Tabla1[[#This Row],[Código_Actividad]],Tabla2[Código],Tabla2[Actividades Programables Presupuestables],"",0))</f>
        <v/>
      </c>
      <c r="I1031" s="504" t="str">
        <f>IFERROR(VLOOKUP('Formulario PPGR3'!$G1031,'Formulario PPGR2'!$H$9:$V$269,15,FALSE),"")</f>
        <v/>
      </c>
      <c r="J1031" s="509"/>
      <c r="K1031" s="507" t="str">
        <f>IF(Tabla1[[#This Row],[Insumos]]="","",_xlfn.XLOOKUP(Tabla1[[#This Row],[Insumos]],Tabla10[Insumo],Tabla10[InsumoAbrev],"",0))</f>
        <v/>
      </c>
      <c r="L1031" s="508"/>
      <c r="M1031" s="505" t="str">
        <f>IF(Tabla1[[#This Row],[Descripción]]="","",_xlfn.XLOOKUP(Tabla1[[#This Row],[Descripción]],Tabla10[Descripción],Tabla10[Unidad de Medida],"",0))</f>
        <v/>
      </c>
      <c r="N1031" s="295"/>
      <c r="O1031" s="506" t="str">
        <f>IF(Tabla1[[#This Row],[Descripción]]="","",_xlfn.XLOOKUP(Tabla1[[#This Row],[Descripción]],Tabla10[Descripción],Tabla10[Precio Unitario],0))</f>
        <v/>
      </c>
      <c r="P1031" s="506" t="str">
        <f>IF(Tabla1[[#This Row],[Cantidad de Insumos]]="","",Tabla1[[#This Row],[Precio Unitario]]*Tabla1[[#This Row],[Cantidad de Insumos]])</f>
        <v/>
      </c>
      <c r="Q1031" s="506" t="str">
        <f>IF(Tabla1[[#This Row],[Descripción]]="","",_xlfn.XLOOKUP(Tabla1[[#This Row],[Descripción]],Tabla10[Descripción],Tabla10[CODIGO PRESUPUESTARIO],0))</f>
        <v/>
      </c>
      <c r="R1031" s="507"/>
    </row>
    <row r="1032" spans="2:18" x14ac:dyDescent="0.3">
      <c r="B1032" s="190" t="str">
        <f>IF('Formulario PPGR3'!$G1032="","",CONCATENATE('Formulario PPGR3'!$C1032,".",'Formulario PPGR3'!$D1032,".",'Formulario PPGR3'!$E1032,".",'Formulario PPGR3'!$F1032))</f>
        <v/>
      </c>
      <c r="C1032" s="190" t="str">
        <f>IF('Formulario PPGR3'!$G1032="","",'Formulario PPGR1'!#REF!)</f>
        <v/>
      </c>
      <c r="D1032" s="190" t="str">
        <f>IF('Formulario PPGR3'!$G1032="","",'Formulario PPGR1'!#REF!)</f>
        <v/>
      </c>
      <c r="E1032" s="190" t="str">
        <f>IF('Formulario PPGR3'!$G1032="","",'Formulario PPGR1'!#REF!)</f>
        <v/>
      </c>
      <c r="F1032" s="190" t="str">
        <f>IF('Formulario PPGR3'!$G1032="","",'Formulario PPGR1'!#REF!)</f>
        <v/>
      </c>
      <c r="G1032" s="241"/>
      <c r="H1032" s="503" t="str">
        <f>IF(Tabla1[[#This Row],[Código_Actividad]]="","",_xlfn.XLOOKUP(Tabla1[[#This Row],[Código_Actividad]],Tabla2[Código],Tabla2[Actividades Programables Presupuestables],"",0))</f>
        <v/>
      </c>
      <c r="I1032" s="504" t="str">
        <f>IFERROR(VLOOKUP('Formulario PPGR3'!$G1032,'Formulario PPGR2'!$H$9:$V$269,15,FALSE),"")</f>
        <v/>
      </c>
      <c r="J1032" s="509"/>
      <c r="K1032" s="507" t="str">
        <f>IF(Tabla1[[#This Row],[Insumos]]="","",_xlfn.XLOOKUP(Tabla1[[#This Row],[Insumos]],Tabla10[Insumo],Tabla10[InsumoAbrev],"",0))</f>
        <v/>
      </c>
      <c r="L1032" s="508"/>
      <c r="M1032" s="505" t="str">
        <f>IF(Tabla1[[#This Row],[Descripción]]="","",_xlfn.XLOOKUP(Tabla1[[#This Row],[Descripción]],Tabla10[Descripción],Tabla10[Unidad de Medida],"",0))</f>
        <v/>
      </c>
      <c r="N1032" s="295"/>
      <c r="O1032" s="506" t="str">
        <f>IF(Tabla1[[#This Row],[Descripción]]="","",_xlfn.XLOOKUP(Tabla1[[#This Row],[Descripción]],Tabla10[Descripción],Tabla10[Precio Unitario],0))</f>
        <v/>
      </c>
      <c r="P1032" s="506" t="str">
        <f>IF(Tabla1[[#This Row],[Cantidad de Insumos]]="","",Tabla1[[#This Row],[Precio Unitario]]*Tabla1[[#This Row],[Cantidad de Insumos]])</f>
        <v/>
      </c>
      <c r="Q1032" s="506" t="str">
        <f>IF(Tabla1[[#This Row],[Descripción]]="","",_xlfn.XLOOKUP(Tabla1[[#This Row],[Descripción]],Tabla10[Descripción],Tabla10[CODIGO PRESUPUESTARIO],0))</f>
        <v/>
      </c>
      <c r="R1032" s="507"/>
    </row>
    <row r="1033" spans="2:18" x14ac:dyDescent="0.3">
      <c r="B1033" s="190" t="str">
        <f>IF('Formulario PPGR3'!$G1033="","",CONCATENATE('Formulario PPGR3'!$C1033,".",'Formulario PPGR3'!$D1033,".",'Formulario PPGR3'!$E1033,".",'Formulario PPGR3'!$F1033))</f>
        <v/>
      </c>
      <c r="C1033" s="190" t="str">
        <f>IF('Formulario PPGR3'!$G1033="","",'Formulario PPGR1'!#REF!)</f>
        <v/>
      </c>
      <c r="D1033" s="190" t="str">
        <f>IF('Formulario PPGR3'!$G1033="","",'Formulario PPGR1'!#REF!)</f>
        <v/>
      </c>
      <c r="E1033" s="190" t="str">
        <f>IF('Formulario PPGR3'!$G1033="","",'Formulario PPGR1'!#REF!)</f>
        <v/>
      </c>
      <c r="F1033" s="190" t="str">
        <f>IF('Formulario PPGR3'!$G1033="","",'Formulario PPGR1'!#REF!)</f>
        <v/>
      </c>
      <c r="G1033" s="241"/>
      <c r="H1033" s="503" t="str">
        <f>IF(Tabla1[[#This Row],[Código_Actividad]]="","",_xlfn.XLOOKUP(Tabla1[[#This Row],[Código_Actividad]],Tabla2[Código],Tabla2[Actividades Programables Presupuestables],"",0))</f>
        <v/>
      </c>
      <c r="I1033" s="504" t="str">
        <f>IFERROR(VLOOKUP('Formulario PPGR3'!$G1033,'Formulario PPGR2'!$H$9:$V$269,15,FALSE),"")</f>
        <v/>
      </c>
      <c r="J1033" s="509"/>
      <c r="K1033" s="507" t="str">
        <f>IF(Tabla1[[#This Row],[Insumos]]="","",_xlfn.XLOOKUP(Tabla1[[#This Row],[Insumos]],Tabla10[Insumo],Tabla10[InsumoAbrev],"",0))</f>
        <v/>
      </c>
      <c r="L1033" s="508"/>
      <c r="M1033" s="505" t="str">
        <f>IF(Tabla1[[#This Row],[Descripción]]="","",_xlfn.XLOOKUP(Tabla1[[#This Row],[Descripción]],Tabla10[Descripción],Tabla10[Unidad de Medida],"",0))</f>
        <v/>
      </c>
      <c r="N1033" s="295"/>
      <c r="O1033" s="506" t="str">
        <f>IF(Tabla1[[#This Row],[Descripción]]="","",_xlfn.XLOOKUP(Tabla1[[#This Row],[Descripción]],Tabla10[Descripción],Tabla10[Precio Unitario],0))</f>
        <v/>
      </c>
      <c r="P1033" s="506" t="str">
        <f>IF(Tabla1[[#This Row],[Cantidad de Insumos]]="","",Tabla1[[#This Row],[Precio Unitario]]*Tabla1[[#This Row],[Cantidad de Insumos]])</f>
        <v/>
      </c>
      <c r="Q1033" s="506" t="str">
        <f>IF(Tabla1[[#This Row],[Descripción]]="","",_xlfn.XLOOKUP(Tabla1[[#This Row],[Descripción]],Tabla10[Descripción],Tabla10[CODIGO PRESUPUESTARIO],0))</f>
        <v/>
      </c>
      <c r="R1033" s="507"/>
    </row>
    <row r="1034" spans="2:18" x14ac:dyDescent="0.3">
      <c r="B1034" s="190" t="str">
        <f>IF('Formulario PPGR3'!$G1034="","",CONCATENATE('Formulario PPGR3'!$C1034,".",'Formulario PPGR3'!$D1034,".",'Formulario PPGR3'!$E1034,".",'Formulario PPGR3'!$F1034))</f>
        <v/>
      </c>
      <c r="C1034" s="190" t="str">
        <f>IF('Formulario PPGR3'!$G1034="","",'Formulario PPGR1'!#REF!)</f>
        <v/>
      </c>
      <c r="D1034" s="190" t="str">
        <f>IF('Formulario PPGR3'!$G1034="","",'Formulario PPGR1'!#REF!)</f>
        <v/>
      </c>
      <c r="E1034" s="190" t="str">
        <f>IF('Formulario PPGR3'!$G1034="","",'Formulario PPGR1'!#REF!)</f>
        <v/>
      </c>
      <c r="F1034" s="190" t="str">
        <f>IF('Formulario PPGR3'!$G1034="","",'Formulario PPGR1'!#REF!)</f>
        <v/>
      </c>
      <c r="G1034" s="241"/>
      <c r="H1034" s="503" t="str">
        <f>IF(Tabla1[[#This Row],[Código_Actividad]]="","",_xlfn.XLOOKUP(Tabla1[[#This Row],[Código_Actividad]],Tabla2[Código],Tabla2[Actividades Programables Presupuestables],"",0))</f>
        <v/>
      </c>
      <c r="I1034" s="504" t="str">
        <f>IFERROR(VLOOKUP('Formulario PPGR3'!$G1034,'Formulario PPGR2'!$H$9:$V$269,15,FALSE),"")</f>
        <v/>
      </c>
      <c r="J1034" s="509"/>
      <c r="K1034" s="507" t="str">
        <f>IF(Tabla1[[#This Row],[Insumos]]="","",_xlfn.XLOOKUP(Tabla1[[#This Row],[Insumos]],Tabla10[Insumo],Tabla10[InsumoAbrev],"",0))</f>
        <v/>
      </c>
      <c r="L1034" s="508"/>
      <c r="M1034" s="505" t="str">
        <f>IF(Tabla1[[#This Row],[Descripción]]="","",_xlfn.XLOOKUP(Tabla1[[#This Row],[Descripción]],Tabla10[Descripción],Tabla10[Unidad de Medida],"",0))</f>
        <v/>
      </c>
      <c r="N1034" s="295"/>
      <c r="O1034" s="506" t="str">
        <f>IF(Tabla1[[#This Row],[Descripción]]="","",_xlfn.XLOOKUP(Tabla1[[#This Row],[Descripción]],Tabla10[Descripción],Tabla10[Precio Unitario],0))</f>
        <v/>
      </c>
      <c r="P1034" s="506" t="str">
        <f>IF(Tabla1[[#This Row],[Cantidad de Insumos]]="","",Tabla1[[#This Row],[Precio Unitario]]*Tabla1[[#This Row],[Cantidad de Insumos]])</f>
        <v/>
      </c>
      <c r="Q1034" s="506" t="str">
        <f>IF(Tabla1[[#This Row],[Descripción]]="","",_xlfn.XLOOKUP(Tabla1[[#This Row],[Descripción]],Tabla10[Descripción],Tabla10[CODIGO PRESUPUESTARIO],0))</f>
        <v/>
      </c>
      <c r="R1034" s="507"/>
    </row>
    <row r="1035" spans="2:18" x14ac:dyDescent="0.3">
      <c r="B1035" s="190" t="str">
        <f>IF('Formulario PPGR3'!$G1035="","",CONCATENATE('Formulario PPGR3'!$C1035,".",'Formulario PPGR3'!$D1035,".",'Formulario PPGR3'!$E1035,".",'Formulario PPGR3'!$F1035))</f>
        <v/>
      </c>
      <c r="C1035" s="190" t="str">
        <f>IF('Formulario PPGR3'!$G1035="","",'Formulario PPGR1'!#REF!)</f>
        <v/>
      </c>
      <c r="D1035" s="190" t="str">
        <f>IF('Formulario PPGR3'!$G1035="","",'Formulario PPGR1'!#REF!)</f>
        <v/>
      </c>
      <c r="E1035" s="190" t="str">
        <f>IF('Formulario PPGR3'!$G1035="","",'Formulario PPGR1'!#REF!)</f>
        <v/>
      </c>
      <c r="F1035" s="190" t="str">
        <f>IF('Formulario PPGR3'!$G1035="","",'Formulario PPGR1'!#REF!)</f>
        <v/>
      </c>
      <c r="G1035" s="241"/>
      <c r="H1035" s="503" t="str">
        <f>IF(Tabla1[[#This Row],[Código_Actividad]]="","",_xlfn.XLOOKUP(Tabla1[[#This Row],[Código_Actividad]],Tabla2[Código],Tabla2[Actividades Programables Presupuestables],"",0))</f>
        <v/>
      </c>
      <c r="I1035" s="504" t="str">
        <f>IFERROR(VLOOKUP('Formulario PPGR3'!$G1035,'Formulario PPGR2'!$H$9:$V$269,15,FALSE),"")</f>
        <v/>
      </c>
      <c r="J1035" s="509"/>
      <c r="K1035" s="507" t="str">
        <f>IF(Tabla1[[#This Row],[Insumos]]="","",_xlfn.XLOOKUP(Tabla1[[#This Row],[Insumos]],Tabla10[Insumo],Tabla10[InsumoAbrev],"",0))</f>
        <v/>
      </c>
      <c r="L1035" s="508"/>
      <c r="M1035" s="505" t="str">
        <f>IF(Tabla1[[#This Row],[Descripción]]="","",_xlfn.XLOOKUP(Tabla1[[#This Row],[Descripción]],Tabla10[Descripción],Tabla10[Unidad de Medida],"",0))</f>
        <v/>
      </c>
      <c r="N1035" s="295"/>
      <c r="O1035" s="506" t="str">
        <f>IF(Tabla1[[#This Row],[Descripción]]="","",_xlfn.XLOOKUP(Tabla1[[#This Row],[Descripción]],Tabla10[Descripción],Tabla10[Precio Unitario],0))</f>
        <v/>
      </c>
      <c r="P1035" s="506" t="str">
        <f>IF(Tabla1[[#This Row],[Cantidad de Insumos]]="","",Tabla1[[#This Row],[Precio Unitario]]*Tabla1[[#This Row],[Cantidad de Insumos]])</f>
        <v/>
      </c>
      <c r="Q1035" s="506" t="str">
        <f>IF(Tabla1[[#This Row],[Descripción]]="","",_xlfn.XLOOKUP(Tabla1[[#This Row],[Descripción]],Tabla10[Descripción],Tabla10[CODIGO PRESUPUESTARIO],0))</f>
        <v/>
      </c>
      <c r="R1035" s="507"/>
    </row>
    <row r="1036" spans="2:18" x14ac:dyDescent="0.3">
      <c r="B1036" s="190" t="str">
        <f>IF('Formulario PPGR3'!$G1036="","",CONCATENATE('Formulario PPGR3'!$C1036,".",'Formulario PPGR3'!$D1036,".",'Formulario PPGR3'!$E1036,".",'Formulario PPGR3'!$F1036))</f>
        <v/>
      </c>
      <c r="C1036" s="190" t="str">
        <f>IF('Formulario PPGR3'!$G1036="","",'Formulario PPGR1'!#REF!)</f>
        <v/>
      </c>
      <c r="D1036" s="190" t="str">
        <f>IF('Formulario PPGR3'!$G1036="","",'Formulario PPGR1'!#REF!)</f>
        <v/>
      </c>
      <c r="E1036" s="190" t="str">
        <f>IF('Formulario PPGR3'!$G1036="","",'Formulario PPGR1'!#REF!)</f>
        <v/>
      </c>
      <c r="F1036" s="190" t="str">
        <f>IF('Formulario PPGR3'!$G1036="","",'Formulario PPGR1'!#REF!)</f>
        <v/>
      </c>
      <c r="G1036" s="241"/>
      <c r="H1036" s="503" t="str">
        <f>IF(Tabla1[[#This Row],[Código_Actividad]]="","",_xlfn.XLOOKUP(Tabla1[[#This Row],[Código_Actividad]],Tabla2[Código],Tabla2[Actividades Programables Presupuestables],"",0))</f>
        <v/>
      </c>
      <c r="I1036" s="504" t="str">
        <f>IFERROR(VLOOKUP('Formulario PPGR3'!$G1036,'Formulario PPGR2'!$H$9:$V$269,15,FALSE),"")</f>
        <v/>
      </c>
      <c r="J1036" s="509"/>
      <c r="K1036" s="507" t="str">
        <f>IF(Tabla1[[#This Row],[Insumos]]="","",_xlfn.XLOOKUP(Tabla1[[#This Row],[Insumos]],Tabla10[Insumo],Tabla10[InsumoAbrev],"",0))</f>
        <v/>
      </c>
      <c r="L1036" s="508"/>
      <c r="M1036" s="505" t="str">
        <f>IF(Tabla1[[#This Row],[Descripción]]="","",_xlfn.XLOOKUP(Tabla1[[#This Row],[Descripción]],Tabla10[Descripción],Tabla10[Unidad de Medida],"",0))</f>
        <v/>
      </c>
      <c r="N1036" s="295"/>
      <c r="O1036" s="506" t="str">
        <f>IF(Tabla1[[#This Row],[Descripción]]="","",_xlfn.XLOOKUP(Tabla1[[#This Row],[Descripción]],Tabla10[Descripción],Tabla10[Precio Unitario],0))</f>
        <v/>
      </c>
      <c r="P1036" s="506" t="str">
        <f>IF(Tabla1[[#This Row],[Cantidad de Insumos]]="","",Tabla1[[#This Row],[Precio Unitario]]*Tabla1[[#This Row],[Cantidad de Insumos]])</f>
        <v/>
      </c>
      <c r="Q1036" s="506" t="str">
        <f>IF(Tabla1[[#This Row],[Descripción]]="","",_xlfn.XLOOKUP(Tabla1[[#This Row],[Descripción]],Tabla10[Descripción],Tabla10[CODIGO PRESUPUESTARIO],0))</f>
        <v/>
      </c>
      <c r="R1036" s="507"/>
    </row>
    <row r="1037" spans="2:18" x14ac:dyDescent="0.3">
      <c r="B1037" s="190" t="str">
        <f>IF('Formulario PPGR3'!$G1037="","",CONCATENATE('Formulario PPGR3'!$C1037,".",'Formulario PPGR3'!$D1037,".",'Formulario PPGR3'!$E1037,".",'Formulario PPGR3'!$F1037))</f>
        <v/>
      </c>
      <c r="C1037" s="190" t="str">
        <f>IF('Formulario PPGR3'!$G1037="","",'Formulario PPGR1'!#REF!)</f>
        <v/>
      </c>
      <c r="D1037" s="190" t="str">
        <f>IF('Formulario PPGR3'!$G1037="","",'Formulario PPGR1'!#REF!)</f>
        <v/>
      </c>
      <c r="E1037" s="190" t="str">
        <f>IF('Formulario PPGR3'!$G1037="","",'Formulario PPGR1'!#REF!)</f>
        <v/>
      </c>
      <c r="F1037" s="190" t="str">
        <f>IF('Formulario PPGR3'!$G1037="","",'Formulario PPGR1'!#REF!)</f>
        <v/>
      </c>
      <c r="G1037" s="241"/>
      <c r="H1037" s="503" t="str">
        <f>IF(Tabla1[[#This Row],[Código_Actividad]]="","",_xlfn.XLOOKUP(Tabla1[[#This Row],[Código_Actividad]],Tabla2[Código],Tabla2[Actividades Programables Presupuestables],"",0))</f>
        <v/>
      </c>
      <c r="I1037" s="504" t="str">
        <f>IFERROR(VLOOKUP('Formulario PPGR3'!$G1037,'Formulario PPGR2'!$H$9:$V$269,15,FALSE),"")</f>
        <v/>
      </c>
      <c r="J1037" s="509"/>
      <c r="K1037" s="507" t="str">
        <f>IF(Tabla1[[#This Row],[Insumos]]="","",_xlfn.XLOOKUP(Tabla1[[#This Row],[Insumos]],Tabla10[Insumo],Tabla10[InsumoAbrev],"",0))</f>
        <v/>
      </c>
      <c r="L1037" s="508"/>
      <c r="M1037" s="505" t="str">
        <f>IF(Tabla1[[#This Row],[Descripción]]="","",_xlfn.XLOOKUP(Tabla1[[#This Row],[Descripción]],Tabla10[Descripción],Tabla10[Unidad de Medida],"",0))</f>
        <v/>
      </c>
      <c r="N1037" s="295"/>
      <c r="O1037" s="506" t="str">
        <f>IF(Tabla1[[#This Row],[Descripción]]="","",_xlfn.XLOOKUP(Tabla1[[#This Row],[Descripción]],Tabla10[Descripción],Tabla10[Precio Unitario],0))</f>
        <v/>
      </c>
      <c r="P1037" s="506" t="str">
        <f>IF(Tabla1[[#This Row],[Cantidad de Insumos]]="","",Tabla1[[#This Row],[Precio Unitario]]*Tabla1[[#This Row],[Cantidad de Insumos]])</f>
        <v/>
      </c>
      <c r="Q1037" s="506" t="str">
        <f>IF(Tabla1[[#This Row],[Descripción]]="","",_xlfn.XLOOKUP(Tabla1[[#This Row],[Descripción]],Tabla10[Descripción],Tabla10[CODIGO PRESUPUESTARIO],0))</f>
        <v/>
      </c>
      <c r="R1037" s="507"/>
    </row>
    <row r="1038" spans="2:18" x14ac:dyDescent="0.3">
      <c r="B1038" s="190" t="str">
        <f>IF('Formulario PPGR3'!$G1038="","",CONCATENATE('Formulario PPGR3'!$C1038,".",'Formulario PPGR3'!$D1038,".",'Formulario PPGR3'!$E1038,".",'Formulario PPGR3'!$F1038))</f>
        <v/>
      </c>
      <c r="C1038" s="190" t="str">
        <f>IF('Formulario PPGR3'!$G1038="","",'Formulario PPGR1'!#REF!)</f>
        <v/>
      </c>
      <c r="D1038" s="190" t="str">
        <f>IF('Formulario PPGR3'!$G1038="","",'Formulario PPGR1'!#REF!)</f>
        <v/>
      </c>
      <c r="E1038" s="190" t="str">
        <f>IF('Formulario PPGR3'!$G1038="","",'Formulario PPGR1'!#REF!)</f>
        <v/>
      </c>
      <c r="F1038" s="190" t="str">
        <f>IF('Formulario PPGR3'!$G1038="","",'Formulario PPGR1'!#REF!)</f>
        <v/>
      </c>
      <c r="G1038" s="241"/>
      <c r="H1038" s="503" t="str">
        <f>IF(Tabla1[[#This Row],[Código_Actividad]]="","",_xlfn.XLOOKUP(Tabla1[[#This Row],[Código_Actividad]],Tabla2[Código],Tabla2[Actividades Programables Presupuestables],"",0))</f>
        <v/>
      </c>
      <c r="I1038" s="504" t="str">
        <f>IFERROR(VLOOKUP('Formulario PPGR3'!$G1038,'Formulario PPGR2'!$H$9:$V$269,15,FALSE),"")</f>
        <v/>
      </c>
      <c r="J1038" s="509"/>
      <c r="K1038" s="507" t="str">
        <f>IF(Tabla1[[#This Row],[Insumos]]="","",_xlfn.XLOOKUP(Tabla1[[#This Row],[Insumos]],Tabla10[Insumo],Tabla10[InsumoAbrev],"",0))</f>
        <v/>
      </c>
      <c r="L1038" s="508"/>
      <c r="M1038" s="505" t="str">
        <f>IF(Tabla1[[#This Row],[Descripción]]="","",_xlfn.XLOOKUP(Tabla1[[#This Row],[Descripción]],Tabla10[Descripción],Tabla10[Unidad de Medida],"",0))</f>
        <v/>
      </c>
      <c r="N1038" s="295"/>
      <c r="O1038" s="506" t="str">
        <f>IF(Tabla1[[#This Row],[Descripción]]="","",_xlfn.XLOOKUP(Tabla1[[#This Row],[Descripción]],Tabla10[Descripción],Tabla10[Precio Unitario],0))</f>
        <v/>
      </c>
      <c r="P1038" s="506" t="str">
        <f>IF(Tabla1[[#This Row],[Cantidad de Insumos]]="","",Tabla1[[#This Row],[Precio Unitario]]*Tabla1[[#This Row],[Cantidad de Insumos]])</f>
        <v/>
      </c>
      <c r="Q1038" s="506" t="str">
        <f>IF(Tabla1[[#This Row],[Descripción]]="","",_xlfn.XLOOKUP(Tabla1[[#This Row],[Descripción]],Tabla10[Descripción],Tabla10[CODIGO PRESUPUESTARIO],0))</f>
        <v/>
      </c>
      <c r="R1038" s="507"/>
    </row>
    <row r="1039" spans="2:18" x14ac:dyDescent="0.3">
      <c r="B1039" s="190" t="str">
        <f>IF('Formulario PPGR3'!$G1039="","",CONCATENATE('Formulario PPGR3'!$C1039,".",'Formulario PPGR3'!$D1039,".",'Formulario PPGR3'!$E1039,".",'Formulario PPGR3'!$F1039))</f>
        <v/>
      </c>
      <c r="C1039" s="190" t="str">
        <f>IF('Formulario PPGR3'!$G1039="","",'Formulario PPGR1'!#REF!)</f>
        <v/>
      </c>
      <c r="D1039" s="190" t="str">
        <f>IF('Formulario PPGR3'!$G1039="","",'Formulario PPGR1'!#REF!)</f>
        <v/>
      </c>
      <c r="E1039" s="190" t="str">
        <f>IF('Formulario PPGR3'!$G1039="","",'Formulario PPGR1'!#REF!)</f>
        <v/>
      </c>
      <c r="F1039" s="190" t="str">
        <f>IF('Formulario PPGR3'!$G1039="","",'Formulario PPGR1'!#REF!)</f>
        <v/>
      </c>
      <c r="G1039" s="241"/>
      <c r="H1039" s="503" t="str">
        <f>IF(Tabla1[[#This Row],[Código_Actividad]]="","",_xlfn.XLOOKUP(Tabla1[[#This Row],[Código_Actividad]],Tabla2[Código],Tabla2[Actividades Programables Presupuestables],"",0))</f>
        <v/>
      </c>
      <c r="I1039" s="504" t="str">
        <f>IFERROR(VLOOKUP('Formulario PPGR3'!$G1039,'Formulario PPGR2'!$H$9:$V$269,15,FALSE),"")</f>
        <v/>
      </c>
      <c r="J1039" s="509"/>
      <c r="K1039" s="507" t="str">
        <f>IF(Tabla1[[#This Row],[Insumos]]="","",_xlfn.XLOOKUP(Tabla1[[#This Row],[Insumos]],Tabla10[Insumo],Tabla10[InsumoAbrev],"",0))</f>
        <v/>
      </c>
      <c r="L1039" s="508"/>
      <c r="M1039" s="505" t="str">
        <f>IF(Tabla1[[#This Row],[Descripción]]="","",_xlfn.XLOOKUP(Tabla1[[#This Row],[Descripción]],Tabla10[Descripción],Tabla10[Unidad de Medida],"",0))</f>
        <v/>
      </c>
      <c r="N1039" s="295"/>
      <c r="O1039" s="506" t="str">
        <f>IF(Tabla1[[#This Row],[Descripción]]="","",_xlfn.XLOOKUP(Tabla1[[#This Row],[Descripción]],Tabla10[Descripción],Tabla10[Precio Unitario],0))</f>
        <v/>
      </c>
      <c r="P1039" s="506" t="str">
        <f>IF(Tabla1[[#This Row],[Cantidad de Insumos]]="","",Tabla1[[#This Row],[Precio Unitario]]*Tabla1[[#This Row],[Cantidad de Insumos]])</f>
        <v/>
      </c>
      <c r="Q1039" s="506" t="str">
        <f>IF(Tabla1[[#This Row],[Descripción]]="","",_xlfn.XLOOKUP(Tabla1[[#This Row],[Descripción]],Tabla10[Descripción],Tabla10[CODIGO PRESUPUESTARIO],0))</f>
        <v/>
      </c>
      <c r="R1039" s="507"/>
    </row>
    <row r="1040" spans="2:18" x14ac:dyDescent="0.3">
      <c r="B1040" s="190" t="str">
        <f>IF('Formulario PPGR3'!$G1040="","",CONCATENATE('Formulario PPGR3'!$C1040,".",'Formulario PPGR3'!$D1040,".",'Formulario PPGR3'!$E1040,".",'Formulario PPGR3'!$F1040))</f>
        <v/>
      </c>
      <c r="C1040" s="190" t="str">
        <f>IF('Formulario PPGR3'!$G1040="","",'Formulario PPGR1'!#REF!)</f>
        <v/>
      </c>
      <c r="D1040" s="190" t="str">
        <f>IF('Formulario PPGR3'!$G1040="","",'Formulario PPGR1'!#REF!)</f>
        <v/>
      </c>
      <c r="E1040" s="190" t="str">
        <f>IF('Formulario PPGR3'!$G1040="","",'Formulario PPGR1'!#REF!)</f>
        <v/>
      </c>
      <c r="F1040" s="190" t="str">
        <f>IF('Formulario PPGR3'!$G1040="","",'Formulario PPGR1'!#REF!)</f>
        <v/>
      </c>
      <c r="G1040" s="241"/>
      <c r="H1040" s="503" t="str">
        <f>IF(Tabla1[[#This Row],[Código_Actividad]]="","",_xlfn.XLOOKUP(Tabla1[[#This Row],[Código_Actividad]],Tabla2[Código],Tabla2[Actividades Programables Presupuestables],"",0))</f>
        <v/>
      </c>
      <c r="I1040" s="504" t="str">
        <f>IFERROR(VLOOKUP('Formulario PPGR3'!$G1040,'Formulario PPGR2'!$H$9:$V$269,15,FALSE),"")</f>
        <v/>
      </c>
      <c r="J1040" s="509"/>
      <c r="K1040" s="507" t="str">
        <f>IF(Tabla1[[#This Row],[Insumos]]="","",_xlfn.XLOOKUP(Tabla1[[#This Row],[Insumos]],Tabla10[Insumo],Tabla10[InsumoAbrev],"",0))</f>
        <v/>
      </c>
      <c r="L1040" s="508"/>
      <c r="M1040" s="505" t="str">
        <f>IF(Tabla1[[#This Row],[Descripción]]="","",_xlfn.XLOOKUP(Tabla1[[#This Row],[Descripción]],Tabla10[Descripción],Tabla10[Unidad de Medida],"",0))</f>
        <v/>
      </c>
      <c r="N1040" s="295"/>
      <c r="O1040" s="506" t="str">
        <f>IF(Tabla1[[#This Row],[Descripción]]="","",_xlfn.XLOOKUP(Tabla1[[#This Row],[Descripción]],Tabla10[Descripción],Tabla10[Precio Unitario],0))</f>
        <v/>
      </c>
      <c r="P1040" s="506" t="str">
        <f>IF(Tabla1[[#This Row],[Cantidad de Insumos]]="","",Tabla1[[#This Row],[Precio Unitario]]*Tabla1[[#This Row],[Cantidad de Insumos]])</f>
        <v/>
      </c>
      <c r="Q1040" s="506" t="str">
        <f>IF(Tabla1[[#This Row],[Descripción]]="","",_xlfn.XLOOKUP(Tabla1[[#This Row],[Descripción]],Tabla10[Descripción],Tabla10[CODIGO PRESUPUESTARIO],0))</f>
        <v/>
      </c>
      <c r="R1040" s="507"/>
    </row>
    <row r="1041" spans="2:18" x14ac:dyDescent="0.3">
      <c r="B1041" s="190" t="str">
        <f>IF('Formulario PPGR3'!$G1041="","",CONCATENATE('Formulario PPGR3'!$C1041,".",'Formulario PPGR3'!$D1041,".",'Formulario PPGR3'!$E1041,".",'Formulario PPGR3'!$F1041))</f>
        <v/>
      </c>
      <c r="C1041" s="190" t="str">
        <f>IF('Formulario PPGR3'!$G1041="","",'Formulario PPGR1'!#REF!)</f>
        <v/>
      </c>
      <c r="D1041" s="190" t="str">
        <f>IF('Formulario PPGR3'!$G1041="","",'Formulario PPGR1'!#REF!)</f>
        <v/>
      </c>
      <c r="E1041" s="190" t="str">
        <f>IF('Formulario PPGR3'!$G1041="","",'Formulario PPGR1'!#REF!)</f>
        <v/>
      </c>
      <c r="F1041" s="190" t="str">
        <f>IF('Formulario PPGR3'!$G1041="","",'Formulario PPGR1'!#REF!)</f>
        <v/>
      </c>
      <c r="G1041" s="241"/>
      <c r="H1041" s="503" t="str">
        <f>IF(Tabla1[[#This Row],[Código_Actividad]]="","",_xlfn.XLOOKUP(Tabla1[[#This Row],[Código_Actividad]],Tabla2[Código],Tabla2[Actividades Programables Presupuestables],"",0))</f>
        <v/>
      </c>
      <c r="I1041" s="504" t="str">
        <f>IFERROR(VLOOKUP('Formulario PPGR3'!$G1041,'Formulario PPGR2'!$H$9:$V$269,15,FALSE),"")</f>
        <v/>
      </c>
      <c r="J1041" s="509"/>
      <c r="K1041" s="507" t="str">
        <f>IF(Tabla1[[#This Row],[Insumos]]="","",_xlfn.XLOOKUP(Tabla1[[#This Row],[Insumos]],Tabla10[Insumo],Tabla10[InsumoAbrev],"",0))</f>
        <v/>
      </c>
      <c r="L1041" s="508"/>
      <c r="M1041" s="505" t="str">
        <f>IF(Tabla1[[#This Row],[Descripción]]="","",_xlfn.XLOOKUP(Tabla1[[#This Row],[Descripción]],Tabla10[Descripción],Tabla10[Unidad de Medida],"",0))</f>
        <v/>
      </c>
      <c r="N1041" s="295"/>
      <c r="O1041" s="506" t="str">
        <f>IF(Tabla1[[#This Row],[Descripción]]="","",_xlfn.XLOOKUP(Tabla1[[#This Row],[Descripción]],Tabla10[Descripción],Tabla10[Precio Unitario],0))</f>
        <v/>
      </c>
      <c r="P1041" s="506" t="str">
        <f>IF(Tabla1[[#This Row],[Cantidad de Insumos]]="","",Tabla1[[#This Row],[Precio Unitario]]*Tabla1[[#This Row],[Cantidad de Insumos]])</f>
        <v/>
      </c>
      <c r="Q1041" s="506" t="str">
        <f>IF(Tabla1[[#This Row],[Descripción]]="","",_xlfn.XLOOKUP(Tabla1[[#This Row],[Descripción]],Tabla10[Descripción],Tabla10[CODIGO PRESUPUESTARIO],0))</f>
        <v/>
      </c>
      <c r="R1041" s="507"/>
    </row>
    <row r="1042" spans="2:18" x14ac:dyDescent="0.3">
      <c r="B1042" s="190" t="str">
        <f>IF('Formulario PPGR3'!$G1042="","",CONCATENATE('Formulario PPGR3'!$C1042,".",'Formulario PPGR3'!$D1042,".",'Formulario PPGR3'!$E1042,".",'Formulario PPGR3'!$F1042))</f>
        <v/>
      </c>
      <c r="C1042" s="190" t="str">
        <f>IF('Formulario PPGR3'!$G1042="","",'Formulario PPGR1'!#REF!)</f>
        <v/>
      </c>
      <c r="D1042" s="190" t="str">
        <f>IF('Formulario PPGR3'!$G1042="","",'Formulario PPGR1'!#REF!)</f>
        <v/>
      </c>
      <c r="E1042" s="190" t="str">
        <f>IF('Formulario PPGR3'!$G1042="","",'Formulario PPGR1'!#REF!)</f>
        <v/>
      </c>
      <c r="F1042" s="190" t="str">
        <f>IF('Formulario PPGR3'!$G1042="","",'Formulario PPGR1'!#REF!)</f>
        <v/>
      </c>
      <c r="G1042" s="241"/>
      <c r="H1042" s="503" t="str">
        <f>IF(Tabla1[[#This Row],[Código_Actividad]]="","",_xlfn.XLOOKUP(Tabla1[[#This Row],[Código_Actividad]],Tabla2[Código],Tabla2[Actividades Programables Presupuestables],"",0))</f>
        <v/>
      </c>
      <c r="I1042" s="504" t="str">
        <f>IFERROR(VLOOKUP('Formulario PPGR3'!$G1042,'Formulario PPGR2'!$H$9:$V$269,15,FALSE),"")</f>
        <v/>
      </c>
      <c r="J1042" s="509"/>
      <c r="K1042" s="507" t="str">
        <f>IF(Tabla1[[#This Row],[Insumos]]="","",_xlfn.XLOOKUP(Tabla1[[#This Row],[Insumos]],Tabla10[Insumo],Tabla10[InsumoAbrev],"",0))</f>
        <v/>
      </c>
      <c r="L1042" s="508"/>
      <c r="M1042" s="505" t="str">
        <f>IF(Tabla1[[#This Row],[Descripción]]="","",_xlfn.XLOOKUP(Tabla1[[#This Row],[Descripción]],Tabla10[Descripción],Tabla10[Unidad de Medida],"",0))</f>
        <v/>
      </c>
      <c r="N1042" s="295"/>
      <c r="O1042" s="506" t="str">
        <f>IF(Tabla1[[#This Row],[Descripción]]="","",_xlfn.XLOOKUP(Tabla1[[#This Row],[Descripción]],Tabla10[Descripción],Tabla10[Precio Unitario],0))</f>
        <v/>
      </c>
      <c r="P1042" s="506" t="str">
        <f>IF(Tabla1[[#This Row],[Cantidad de Insumos]]="","",Tabla1[[#This Row],[Precio Unitario]]*Tabla1[[#This Row],[Cantidad de Insumos]])</f>
        <v/>
      </c>
      <c r="Q1042" s="506" t="str">
        <f>IF(Tabla1[[#This Row],[Descripción]]="","",_xlfn.XLOOKUP(Tabla1[[#This Row],[Descripción]],Tabla10[Descripción],Tabla10[CODIGO PRESUPUESTARIO],0))</f>
        <v/>
      </c>
      <c r="R1042" s="507"/>
    </row>
    <row r="1043" spans="2:18" x14ac:dyDescent="0.3">
      <c r="B1043" s="190" t="str">
        <f>IF('Formulario PPGR3'!$G1043="","",CONCATENATE('Formulario PPGR3'!$C1043,".",'Formulario PPGR3'!$D1043,".",'Formulario PPGR3'!$E1043,".",'Formulario PPGR3'!$F1043))</f>
        <v/>
      </c>
      <c r="C1043" s="190" t="str">
        <f>IF('Formulario PPGR3'!$G1043="","",'Formulario PPGR1'!#REF!)</f>
        <v/>
      </c>
      <c r="D1043" s="190" t="str">
        <f>IF('Formulario PPGR3'!$G1043="","",'Formulario PPGR1'!#REF!)</f>
        <v/>
      </c>
      <c r="E1043" s="190" t="str">
        <f>IF('Formulario PPGR3'!$G1043="","",'Formulario PPGR1'!#REF!)</f>
        <v/>
      </c>
      <c r="F1043" s="190" t="str">
        <f>IF('Formulario PPGR3'!$G1043="","",'Formulario PPGR1'!#REF!)</f>
        <v/>
      </c>
      <c r="G1043" s="241"/>
      <c r="H1043" s="503" t="str">
        <f>IF(Tabla1[[#This Row],[Código_Actividad]]="","",_xlfn.XLOOKUP(Tabla1[[#This Row],[Código_Actividad]],Tabla2[Código],Tabla2[Actividades Programables Presupuestables],"",0))</f>
        <v/>
      </c>
      <c r="I1043" s="504" t="str">
        <f>IFERROR(VLOOKUP('Formulario PPGR3'!$G1043,'Formulario PPGR2'!$H$9:$V$269,15,FALSE),"")</f>
        <v/>
      </c>
      <c r="J1043" s="509"/>
      <c r="K1043" s="507" t="str">
        <f>IF(Tabla1[[#This Row],[Insumos]]="","",_xlfn.XLOOKUP(Tabla1[[#This Row],[Insumos]],Tabla10[Insumo],Tabla10[InsumoAbrev],"",0))</f>
        <v/>
      </c>
      <c r="L1043" s="508"/>
      <c r="M1043" s="505" t="str">
        <f>IF(Tabla1[[#This Row],[Descripción]]="","",_xlfn.XLOOKUP(Tabla1[[#This Row],[Descripción]],Tabla10[Descripción],Tabla10[Unidad de Medida],"",0))</f>
        <v/>
      </c>
      <c r="N1043" s="295"/>
      <c r="O1043" s="506" t="str">
        <f>IF(Tabla1[[#This Row],[Descripción]]="","",_xlfn.XLOOKUP(Tabla1[[#This Row],[Descripción]],Tabla10[Descripción],Tabla10[Precio Unitario],0))</f>
        <v/>
      </c>
      <c r="P1043" s="506" t="str">
        <f>IF(Tabla1[[#This Row],[Cantidad de Insumos]]="","",Tabla1[[#This Row],[Precio Unitario]]*Tabla1[[#This Row],[Cantidad de Insumos]])</f>
        <v/>
      </c>
      <c r="Q1043" s="506" t="str">
        <f>IF(Tabla1[[#This Row],[Descripción]]="","",_xlfn.XLOOKUP(Tabla1[[#This Row],[Descripción]],Tabla10[Descripción],Tabla10[CODIGO PRESUPUESTARIO],0))</f>
        <v/>
      </c>
      <c r="R1043" s="507"/>
    </row>
    <row r="1044" spans="2:18" x14ac:dyDescent="0.3">
      <c r="B1044" s="190" t="str">
        <f>IF('Formulario PPGR3'!$G1044="","",CONCATENATE('Formulario PPGR3'!$C1044,".",'Formulario PPGR3'!$D1044,".",'Formulario PPGR3'!$E1044,".",'Formulario PPGR3'!$F1044))</f>
        <v/>
      </c>
      <c r="C1044" s="190" t="str">
        <f>IF('Formulario PPGR3'!$G1044="","",'Formulario PPGR1'!#REF!)</f>
        <v/>
      </c>
      <c r="D1044" s="190" t="str">
        <f>IF('Formulario PPGR3'!$G1044="","",'Formulario PPGR1'!#REF!)</f>
        <v/>
      </c>
      <c r="E1044" s="190" t="str">
        <f>IF('Formulario PPGR3'!$G1044="","",'Formulario PPGR1'!#REF!)</f>
        <v/>
      </c>
      <c r="F1044" s="190" t="str">
        <f>IF('Formulario PPGR3'!$G1044="","",'Formulario PPGR1'!#REF!)</f>
        <v/>
      </c>
      <c r="G1044" s="241"/>
      <c r="H1044" s="503" t="str">
        <f>IF(Tabla1[[#This Row],[Código_Actividad]]="","",_xlfn.XLOOKUP(Tabla1[[#This Row],[Código_Actividad]],Tabla2[Código],Tabla2[Actividades Programables Presupuestables],"",0))</f>
        <v/>
      </c>
      <c r="I1044" s="504" t="str">
        <f>IFERROR(VLOOKUP('Formulario PPGR3'!$G1044,'Formulario PPGR2'!$H$9:$V$269,15,FALSE),"")</f>
        <v/>
      </c>
      <c r="J1044" s="509"/>
      <c r="K1044" s="507" t="str">
        <f>IF(Tabla1[[#This Row],[Insumos]]="","",_xlfn.XLOOKUP(Tabla1[[#This Row],[Insumos]],Tabla10[Insumo],Tabla10[InsumoAbrev],"",0))</f>
        <v/>
      </c>
      <c r="L1044" s="508"/>
      <c r="M1044" s="505" t="str">
        <f>IF(Tabla1[[#This Row],[Descripción]]="","",_xlfn.XLOOKUP(Tabla1[[#This Row],[Descripción]],Tabla10[Descripción],Tabla10[Unidad de Medida],"",0))</f>
        <v/>
      </c>
      <c r="N1044" s="295"/>
      <c r="O1044" s="506" t="str">
        <f>IF(Tabla1[[#This Row],[Descripción]]="","",_xlfn.XLOOKUP(Tabla1[[#This Row],[Descripción]],Tabla10[Descripción],Tabla10[Precio Unitario],0))</f>
        <v/>
      </c>
      <c r="P1044" s="506" t="str">
        <f>IF(Tabla1[[#This Row],[Cantidad de Insumos]]="","",Tabla1[[#This Row],[Precio Unitario]]*Tabla1[[#This Row],[Cantidad de Insumos]])</f>
        <v/>
      </c>
      <c r="Q1044" s="506" t="str">
        <f>IF(Tabla1[[#This Row],[Descripción]]="","",_xlfn.XLOOKUP(Tabla1[[#This Row],[Descripción]],Tabla10[Descripción],Tabla10[CODIGO PRESUPUESTARIO],0))</f>
        <v/>
      </c>
      <c r="R1044" s="507"/>
    </row>
    <row r="1045" spans="2:18" x14ac:dyDescent="0.3">
      <c r="B1045" s="190" t="str">
        <f>IF('Formulario PPGR3'!$G1045="","",CONCATENATE('Formulario PPGR3'!$C1045,".",'Formulario PPGR3'!$D1045,".",'Formulario PPGR3'!$E1045,".",'Formulario PPGR3'!$F1045))</f>
        <v/>
      </c>
      <c r="C1045" s="190" t="str">
        <f>IF('Formulario PPGR3'!$G1045="","",'Formulario PPGR1'!#REF!)</f>
        <v/>
      </c>
      <c r="D1045" s="190" t="str">
        <f>IF('Formulario PPGR3'!$G1045="","",'Formulario PPGR1'!#REF!)</f>
        <v/>
      </c>
      <c r="E1045" s="190" t="str">
        <f>IF('Formulario PPGR3'!$G1045="","",'Formulario PPGR1'!#REF!)</f>
        <v/>
      </c>
      <c r="F1045" s="190" t="str">
        <f>IF('Formulario PPGR3'!$G1045="","",'Formulario PPGR1'!#REF!)</f>
        <v/>
      </c>
      <c r="G1045" s="241"/>
      <c r="H1045" s="503" t="str">
        <f>IF(Tabla1[[#This Row],[Código_Actividad]]="","",_xlfn.XLOOKUP(Tabla1[[#This Row],[Código_Actividad]],Tabla2[Código],Tabla2[Actividades Programables Presupuestables],"",0))</f>
        <v/>
      </c>
      <c r="I1045" s="504" t="str">
        <f>IFERROR(VLOOKUP('Formulario PPGR3'!$G1045,'Formulario PPGR2'!$H$9:$V$269,15,FALSE),"")</f>
        <v/>
      </c>
      <c r="J1045" s="509"/>
      <c r="K1045" s="507" t="str">
        <f>IF(Tabla1[[#This Row],[Insumos]]="","",_xlfn.XLOOKUP(Tabla1[[#This Row],[Insumos]],Tabla10[Insumo],Tabla10[InsumoAbrev],"",0))</f>
        <v/>
      </c>
      <c r="L1045" s="508"/>
      <c r="M1045" s="505" t="str">
        <f>IF(Tabla1[[#This Row],[Descripción]]="","",_xlfn.XLOOKUP(Tabla1[[#This Row],[Descripción]],Tabla10[Descripción],Tabla10[Unidad de Medida],"",0))</f>
        <v/>
      </c>
      <c r="N1045" s="295"/>
      <c r="O1045" s="506" t="str">
        <f>IF(Tabla1[[#This Row],[Descripción]]="","",_xlfn.XLOOKUP(Tabla1[[#This Row],[Descripción]],Tabla10[Descripción],Tabla10[Precio Unitario],0))</f>
        <v/>
      </c>
      <c r="P1045" s="506" t="str">
        <f>IF(Tabla1[[#This Row],[Cantidad de Insumos]]="","",Tabla1[[#This Row],[Precio Unitario]]*Tabla1[[#This Row],[Cantidad de Insumos]])</f>
        <v/>
      </c>
      <c r="Q1045" s="506" t="str">
        <f>IF(Tabla1[[#This Row],[Descripción]]="","",_xlfn.XLOOKUP(Tabla1[[#This Row],[Descripción]],Tabla10[Descripción],Tabla10[CODIGO PRESUPUESTARIO],0))</f>
        <v/>
      </c>
      <c r="R1045" s="507"/>
    </row>
    <row r="1046" spans="2:18" x14ac:dyDescent="0.3">
      <c r="B1046" s="190" t="str">
        <f>IF('Formulario PPGR3'!$G1046="","",CONCATENATE('Formulario PPGR3'!$C1046,".",'Formulario PPGR3'!$D1046,".",'Formulario PPGR3'!$E1046,".",'Formulario PPGR3'!$F1046))</f>
        <v/>
      </c>
      <c r="C1046" s="190" t="str">
        <f>IF('Formulario PPGR3'!$G1046="","",'Formulario PPGR1'!#REF!)</f>
        <v/>
      </c>
      <c r="D1046" s="190" t="str">
        <f>IF('Formulario PPGR3'!$G1046="","",'Formulario PPGR1'!#REF!)</f>
        <v/>
      </c>
      <c r="E1046" s="190" t="str">
        <f>IF('Formulario PPGR3'!$G1046="","",'Formulario PPGR1'!#REF!)</f>
        <v/>
      </c>
      <c r="F1046" s="190" t="str">
        <f>IF('Formulario PPGR3'!$G1046="","",'Formulario PPGR1'!#REF!)</f>
        <v/>
      </c>
      <c r="G1046" s="241"/>
      <c r="H1046" s="503" t="str">
        <f>IF(Tabla1[[#This Row],[Código_Actividad]]="","",_xlfn.XLOOKUP(Tabla1[[#This Row],[Código_Actividad]],Tabla2[Código],Tabla2[Actividades Programables Presupuestables],"",0))</f>
        <v/>
      </c>
      <c r="I1046" s="504" t="str">
        <f>IFERROR(VLOOKUP('Formulario PPGR3'!$G1046,'Formulario PPGR2'!$H$9:$V$269,15,FALSE),"")</f>
        <v/>
      </c>
      <c r="J1046" s="509"/>
      <c r="K1046" s="507" t="str">
        <f>IF(Tabla1[[#This Row],[Insumos]]="","",_xlfn.XLOOKUP(Tabla1[[#This Row],[Insumos]],Tabla10[Insumo],Tabla10[InsumoAbrev],"",0))</f>
        <v/>
      </c>
      <c r="L1046" s="508"/>
      <c r="M1046" s="505" t="str">
        <f>IF(Tabla1[[#This Row],[Descripción]]="","",_xlfn.XLOOKUP(Tabla1[[#This Row],[Descripción]],Tabla10[Descripción],Tabla10[Unidad de Medida],"",0))</f>
        <v/>
      </c>
      <c r="N1046" s="295"/>
      <c r="O1046" s="506" t="str">
        <f>IF(Tabla1[[#This Row],[Descripción]]="","",_xlfn.XLOOKUP(Tabla1[[#This Row],[Descripción]],Tabla10[Descripción],Tabla10[Precio Unitario],0))</f>
        <v/>
      </c>
      <c r="P1046" s="506" t="str">
        <f>IF(Tabla1[[#This Row],[Cantidad de Insumos]]="","",Tabla1[[#This Row],[Precio Unitario]]*Tabla1[[#This Row],[Cantidad de Insumos]])</f>
        <v/>
      </c>
      <c r="Q1046" s="506" t="str">
        <f>IF(Tabla1[[#This Row],[Descripción]]="","",_xlfn.XLOOKUP(Tabla1[[#This Row],[Descripción]],Tabla10[Descripción],Tabla10[CODIGO PRESUPUESTARIO],0))</f>
        <v/>
      </c>
      <c r="R1046" s="507"/>
    </row>
    <row r="1047" spans="2:18" x14ac:dyDescent="0.3">
      <c r="B1047" s="190" t="str">
        <f>IF('Formulario PPGR3'!$G1047="","",CONCATENATE('Formulario PPGR3'!$C1047,".",'Formulario PPGR3'!$D1047,".",'Formulario PPGR3'!$E1047,".",'Formulario PPGR3'!$F1047))</f>
        <v/>
      </c>
      <c r="C1047" s="190" t="str">
        <f>IF('Formulario PPGR3'!$G1047="","",'Formulario PPGR1'!#REF!)</f>
        <v/>
      </c>
      <c r="D1047" s="190" t="str">
        <f>IF('Formulario PPGR3'!$G1047="","",'Formulario PPGR1'!#REF!)</f>
        <v/>
      </c>
      <c r="E1047" s="190" t="str">
        <f>IF('Formulario PPGR3'!$G1047="","",'Formulario PPGR1'!#REF!)</f>
        <v/>
      </c>
      <c r="F1047" s="190" t="str">
        <f>IF('Formulario PPGR3'!$G1047="","",'Formulario PPGR1'!#REF!)</f>
        <v/>
      </c>
      <c r="G1047" s="241"/>
      <c r="H1047" s="503" t="str">
        <f>IF(Tabla1[[#This Row],[Código_Actividad]]="","",_xlfn.XLOOKUP(Tabla1[[#This Row],[Código_Actividad]],Tabla2[Código],Tabla2[Actividades Programables Presupuestables],"",0))</f>
        <v/>
      </c>
      <c r="I1047" s="504" t="str">
        <f>IFERROR(VLOOKUP('Formulario PPGR3'!$G1047,'Formulario PPGR2'!$H$9:$V$269,15,FALSE),"")</f>
        <v/>
      </c>
      <c r="J1047" s="509"/>
      <c r="K1047" s="507" t="str">
        <f>IF(Tabla1[[#This Row],[Insumos]]="","",_xlfn.XLOOKUP(Tabla1[[#This Row],[Insumos]],Tabla10[Insumo],Tabla10[InsumoAbrev],"",0))</f>
        <v/>
      </c>
      <c r="L1047" s="508"/>
      <c r="M1047" s="505" t="str">
        <f>IF(Tabla1[[#This Row],[Descripción]]="","",_xlfn.XLOOKUP(Tabla1[[#This Row],[Descripción]],Tabla10[Descripción],Tabla10[Unidad de Medida],"",0))</f>
        <v/>
      </c>
      <c r="N1047" s="295"/>
      <c r="O1047" s="506" t="str">
        <f>IF(Tabla1[[#This Row],[Descripción]]="","",_xlfn.XLOOKUP(Tabla1[[#This Row],[Descripción]],Tabla10[Descripción],Tabla10[Precio Unitario],0))</f>
        <v/>
      </c>
      <c r="P1047" s="506" t="str">
        <f>IF(Tabla1[[#This Row],[Cantidad de Insumos]]="","",Tabla1[[#This Row],[Precio Unitario]]*Tabla1[[#This Row],[Cantidad de Insumos]])</f>
        <v/>
      </c>
      <c r="Q1047" s="506" t="str">
        <f>IF(Tabla1[[#This Row],[Descripción]]="","",_xlfn.XLOOKUP(Tabla1[[#This Row],[Descripción]],Tabla10[Descripción],Tabla10[CODIGO PRESUPUESTARIO],0))</f>
        <v/>
      </c>
      <c r="R1047" s="507"/>
    </row>
    <row r="1048" spans="2:18" x14ac:dyDescent="0.3">
      <c r="B1048" s="190" t="str">
        <f>IF('Formulario PPGR3'!$G1048="","",CONCATENATE('Formulario PPGR3'!$C1048,".",'Formulario PPGR3'!$D1048,".",'Formulario PPGR3'!$E1048,".",'Formulario PPGR3'!$F1048))</f>
        <v/>
      </c>
      <c r="C1048" s="190" t="str">
        <f>IF('Formulario PPGR3'!$G1048="","",'Formulario PPGR1'!#REF!)</f>
        <v/>
      </c>
      <c r="D1048" s="190" t="str">
        <f>IF('Formulario PPGR3'!$G1048="","",'Formulario PPGR1'!#REF!)</f>
        <v/>
      </c>
      <c r="E1048" s="190" t="str">
        <f>IF('Formulario PPGR3'!$G1048="","",'Formulario PPGR1'!#REF!)</f>
        <v/>
      </c>
      <c r="F1048" s="190" t="str">
        <f>IF('Formulario PPGR3'!$G1048="","",'Formulario PPGR1'!#REF!)</f>
        <v/>
      </c>
      <c r="G1048" s="241"/>
      <c r="H1048" s="503" t="str">
        <f>IF(Tabla1[[#This Row],[Código_Actividad]]="","",_xlfn.XLOOKUP(Tabla1[[#This Row],[Código_Actividad]],Tabla2[Código],Tabla2[Actividades Programables Presupuestables],"",0))</f>
        <v/>
      </c>
      <c r="I1048" s="504" t="str">
        <f>IFERROR(VLOOKUP('Formulario PPGR3'!$G1048,'Formulario PPGR2'!$H$9:$V$269,15,FALSE),"")</f>
        <v/>
      </c>
      <c r="J1048" s="509"/>
      <c r="K1048" s="507" t="str">
        <f>IF(Tabla1[[#This Row],[Insumos]]="","",_xlfn.XLOOKUP(Tabla1[[#This Row],[Insumos]],Tabla10[Insumo],Tabla10[InsumoAbrev],"",0))</f>
        <v/>
      </c>
      <c r="L1048" s="508"/>
      <c r="M1048" s="505" t="str">
        <f>IF(Tabla1[[#This Row],[Descripción]]="","",_xlfn.XLOOKUP(Tabla1[[#This Row],[Descripción]],Tabla10[Descripción],Tabla10[Unidad de Medida],"",0))</f>
        <v/>
      </c>
      <c r="N1048" s="295"/>
      <c r="O1048" s="506" t="str">
        <f>IF(Tabla1[[#This Row],[Descripción]]="","",_xlfn.XLOOKUP(Tabla1[[#This Row],[Descripción]],Tabla10[Descripción],Tabla10[Precio Unitario],0))</f>
        <v/>
      </c>
      <c r="P1048" s="506" t="str">
        <f>IF(Tabla1[[#This Row],[Cantidad de Insumos]]="","",Tabla1[[#This Row],[Precio Unitario]]*Tabla1[[#This Row],[Cantidad de Insumos]])</f>
        <v/>
      </c>
      <c r="Q1048" s="506" t="str">
        <f>IF(Tabla1[[#This Row],[Descripción]]="","",_xlfn.XLOOKUP(Tabla1[[#This Row],[Descripción]],Tabla10[Descripción],Tabla10[CODIGO PRESUPUESTARIO],0))</f>
        <v/>
      </c>
      <c r="R1048" s="507"/>
    </row>
    <row r="1049" spans="2:18" x14ac:dyDescent="0.3">
      <c r="B1049" s="190" t="str">
        <f>IF('Formulario PPGR3'!$G1049="","",CONCATENATE('Formulario PPGR3'!$C1049,".",'Formulario PPGR3'!$D1049,".",'Formulario PPGR3'!$E1049,".",'Formulario PPGR3'!$F1049))</f>
        <v/>
      </c>
      <c r="C1049" s="190" t="str">
        <f>IF('Formulario PPGR3'!$G1049="","",'Formulario PPGR1'!#REF!)</f>
        <v/>
      </c>
      <c r="D1049" s="190" t="str">
        <f>IF('Formulario PPGR3'!$G1049="","",'Formulario PPGR1'!#REF!)</f>
        <v/>
      </c>
      <c r="E1049" s="190" t="str">
        <f>IF('Formulario PPGR3'!$G1049="","",'Formulario PPGR1'!#REF!)</f>
        <v/>
      </c>
      <c r="F1049" s="190" t="str">
        <f>IF('Formulario PPGR3'!$G1049="","",'Formulario PPGR1'!#REF!)</f>
        <v/>
      </c>
      <c r="G1049" s="241"/>
      <c r="H1049" s="503" t="str">
        <f>IF(Tabla1[[#This Row],[Código_Actividad]]="","",_xlfn.XLOOKUP(Tabla1[[#This Row],[Código_Actividad]],Tabla2[Código],Tabla2[Actividades Programables Presupuestables],"",0))</f>
        <v/>
      </c>
      <c r="I1049" s="504" t="str">
        <f>IFERROR(VLOOKUP('Formulario PPGR3'!$G1049,'Formulario PPGR2'!$H$9:$V$269,15,FALSE),"")</f>
        <v/>
      </c>
      <c r="J1049" s="509"/>
      <c r="K1049" s="507" t="str">
        <f>IF(Tabla1[[#This Row],[Insumos]]="","",_xlfn.XLOOKUP(Tabla1[[#This Row],[Insumos]],Tabla10[Insumo],Tabla10[InsumoAbrev],"",0))</f>
        <v/>
      </c>
      <c r="L1049" s="508"/>
      <c r="M1049" s="505" t="str">
        <f>IF(Tabla1[[#This Row],[Descripción]]="","",_xlfn.XLOOKUP(Tabla1[[#This Row],[Descripción]],Tabla10[Descripción],Tabla10[Unidad de Medida],"",0))</f>
        <v/>
      </c>
      <c r="N1049" s="295"/>
      <c r="O1049" s="506" t="str">
        <f>IF(Tabla1[[#This Row],[Descripción]]="","",_xlfn.XLOOKUP(Tabla1[[#This Row],[Descripción]],Tabla10[Descripción],Tabla10[Precio Unitario],0))</f>
        <v/>
      </c>
      <c r="P1049" s="506" t="str">
        <f>IF(Tabla1[[#This Row],[Cantidad de Insumos]]="","",Tabla1[[#This Row],[Precio Unitario]]*Tabla1[[#This Row],[Cantidad de Insumos]])</f>
        <v/>
      </c>
      <c r="Q1049" s="506" t="str">
        <f>IF(Tabla1[[#This Row],[Descripción]]="","",_xlfn.XLOOKUP(Tabla1[[#This Row],[Descripción]],Tabla10[Descripción],Tabla10[CODIGO PRESUPUESTARIO],0))</f>
        <v/>
      </c>
      <c r="R1049" s="507"/>
    </row>
    <row r="1050" spans="2:18" x14ac:dyDescent="0.3">
      <c r="B1050" s="190" t="str">
        <f>IF('Formulario PPGR3'!$G1050="","",CONCATENATE('Formulario PPGR3'!$C1050,".",'Formulario PPGR3'!$D1050,".",'Formulario PPGR3'!$E1050,".",'Formulario PPGR3'!$F1050))</f>
        <v/>
      </c>
      <c r="C1050" s="190" t="str">
        <f>IF('Formulario PPGR3'!$G1050="","",'Formulario PPGR1'!#REF!)</f>
        <v/>
      </c>
      <c r="D1050" s="190" t="str">
        <f>IF('Formulario PPGR3'!$G1050="","",'Formulario PPGR1'!#REF!)</f>
        <v/>
      </c>
      <c r="E1050" s="190" t="str">
        <f>IF('Formulario PPGR3'!$G1050="","",'Formulario PPGR1'!#REF!)</f>
        <v/>
      </c>
      <c r="F1050" s="190" t="str">
        <f>IF('Formulario PPGR3'!$G1050="","",'Formulario PPGR1'!#REF!)</f>
        <v/>
      </c>
      <c r="G1050" s="241"/>
      <c r="H1050" s="503" t="str">
        <f>IF(Tabla1[[#This Row],[Código_Actividad]]="","",_xlfn.XLOOKUP(Tabla1[[#This Row],[Código_Actividad]],Tabla2[Código],Tabla2[Actividades Programables Presupuestables],"",0))</f>
        <v/>
      </c>
      <c r="I1050" s="504" t="str">
        <f>IFERROR(VLOOKUP('Formulario PPGR3'!$G1050,'Formulario PPGR2'!$H$9:$V$269,15,FALSE),"")</f>
        <v/>
      </c>
      <c r="J1050" s="509"/>
      <c r="K1050" s="507" t="str">
        <f>IF(Tabla1[[#This Row],[Insumos]]="","",_xlfn.XLOOKUP(Tabla1[[#This Row],[Insumos]],Tabla10[Insumo],Tabla10[InsumoAbrev],"",0))</f>
        <v/>
      </c>
      <c r="L1050" s="508"/>
      <c r="M1050" s="505" t="str">
        <f>IF(Tabla1[[#This Row],[Descripción]]="","",_xlfn.XLOOKUP(Tabla1[[#This Row],[Descripción]],Tabla10[Descripción],Tabla10[Unidad de Medida],"",0))</f>
        <v/>
      </c>
      <c r="N1050" s="295"/>
      <c r="O1050" s="506" t="str">
        <f>IF(Tabla1[[#This Row],[Descripción]]="","",_xlfn.XLOOKUP(Tabla1[[#This Row],[Descripción]],Tabla10[Descripción],Tabla10[Precio Unitario],0))</f>
        <v/>
      </c>
      <c r="P1050" s="506" t="str">
        <f>IF(Tabla1[[#This Row],[Cantidad de Insumos]]="","",Tabla1[[#This Row],[Precio Unitario]]*Tabla1[[#This Row],[Cantidad de Insumos]])</f>
        <v/>
      </c>
      <c r="Q1050" s="506" t="str">
        <f>IF(Tabla1[[#This Row],[Descripción]]="","",_xlfn.XLOOKUP(Tabla1[[#This Row],[Descripción]],Tabla10[Descripción],Tabla10[CODIGO PRESUPUESTARIO],0))</f>
        <v/>
      </c>
      <c r="R1050" s="507"/>
    </row>
    <row r="1051" spans="2:18" x14ac:dyDescent="0.3">
      <c r="B1051" s="190" t="str">
        <f>IF('Formulario PPGR3'!$G1051="","",CONCATENATE('Formulario PPGR3'!$C1051,".",'Formulario PPGR3'!$D1051,".",'Formulario PPGR3'!$E1051,".",'Formulario PPGR3'!$F1051))</f>
        <v/>
      </c>
      <c r="C1051" s="190" t="str">
        <f>IF('Formulario PPGR3'!$G1051="","",'Formulario PPGR1'!#REF!)</f>
        <v/>
      </c>
      <c r="D1051" s="190" t="str">
        <f>IF('Formulario PPGR3'!$G1051="","",'Formulario PPGR1'!#REF!)</f>
        <v/>
      </c>
      <c r="E1051" s="190" t="str">
        <f>IF('Formulario PPGR3'!$G1051="","",'Formulario PPGR1'!#REF!)</f>
        <v/>
      </c>
      <c r="F1051" s="190" t="str">
        <f>IF('Formulario PPGR3'!$G1051="","",'Formulario PPGR1'!#REF!)</f>
        <v/>
      </c>
      <c r="G1051" s="241"/>
      <c r="H1051" s="503" t="str">
        <f>IF(Tabla1[[#This Row],[Código_Actividad]]="","",_xlfn.XLOOKUP(Tabla1[[#This Row],[Código_Actividad]],Tabla2[Código],Tabla2[Actividades Programables Presupuestables],"",0))</f>
        <v/>
      </c>
      <c r="I1051" s="504" t="str">
        <f>IFERROR(VLOOKUP('Formulario PPGR3'!$G1051,'Formulario PPGR2'!$H$9:$V$269,15,FALSE),"")</f>
        <v/>
      </c>
      <c r="J1051" s="509"/>
      <c r="K1051" s="507" t="str">
        <f>IF(Tabla1[[#This Row],[Insumos]]="","",_xlfn.XLOOKUP(Tabla1[[#This Row],[Insumos]],Tabla10[Insumo],Tabla10[InsumoAbrev],"",0))</f>
        <v/>
      </c>
      <c r="L1051" s="508"/>
      <c r="M1051" s="505" t="str">
        <f>IF(Tabla1[[#This Row],[Descripción]]="","",_xlfn.XLOOKUP(Tabla1[[#This Row],[Descripción]],Tabla10[Descripción],Tabla10[Unidad de Medida],"",0))</f>
        <v/>
      </c>
      <c r="N1051" s="295"/>
      <c r="O1051" s="506" t="str">
        <f>IF(Tabla1[[#This Row],[Descripción]]="","",_xlfn.XLOOKUP(Tabla1[[#This Row],[Descripción]],Tabla10[Descripción],Tabla10[Precio Unitario],0))</f>
        <v/>
      </c>
      <c r="P1051" s="506" t="str">
        <f>IF(Tabla1[[#This Row],[Cantidad de Insumos]]="","",Tabla1[[#This Row],[Precio Unitario]]*Tabla1[[#This Row],[Cantidad de Insumos]])</f>
        <v/>
      </c>
      <c r="Q1051" s="506" t="str">
        <f>IF(Tabla1[[#This Row],[Descripción]]="","",_xlfn.XLOOKUP(Tabla1[[#This Row],[Descripción]],Tabla10[Descripción],Tabla10[CODIGO PRESUPUESTARIO],0))</f>
        <v/>
      </c>
      <c r="R1051" s="507"/>
    </row>
    <row r="1052" spans="2:18" x14ac:dyDescent="0.3">
      <c r="B1052" s="190" t="str">
        <f>IF('Formulario PPGR3'!$G1052="","",CONCATENATE('Formulario PPGR3'!$C1052,".",'Formulario PPGR3'!$D1052,".",'Formulario PPGR3'!$E1052,".",'Formulario PPGR3'!$F1052))</f>
        <v/>
      </c>
      <c r="C1052" s="190" t="str">
        <f>IF('Formulario PPGR3'!$G1052="","",'Formulario PPGR1'!#REF!)</f>
        <v/>
      </c>
      <c r="D1052" s="190" t="str">
        <f>IF('Formulario PPGR3'!$G1052="","",'Formulario PPGR1'!#REF!)</f>
        <v/>
      </c>
      <c r="E1052" s="190" t="str">
        <f>IF('Formulario PPGR3'!$G1052="","",'Formulario PPGR1'!#REF!)</f>
        <v/>
      </c>
      <c r="F1052" s="190" t="str">
        <f>IF('Formulario PPGR3'!$G1052="","",'Formulario PPGR1'!#REF!)</f>
        <v/>
      </c>
      <c r="G1052" s="241"/>
      <c r="H1052" s="503" t="str">
        <f>IF(Tabla1[[#This Row],[Código_Actividad]]="","",_xlfn.XLOOKUP(Tabla1[[#This Row],[Código_Actividad]],Tabla2[Código],Tabla2[Actividades Programables Presupuestables],"",0))</f>
        <v/>
      </c>
      <c r="I1052" s="504" t="str">
        <f>IFERROR(VLOOKUP('Formulario PPGR3'!$G1052,'Formulario PPGR2'!$H$9:$V$269,15,FALSE),"")</f>
        <v/>
      </c>
      <c r="J1052" s="509"/>
      <c r="K1052" s="507" t="str">
        <f>IF(Tabla1[[#This Row],[Insumos]]="","",_xlfn.XLOOKUP(Tabla1[[#This Row],[Insumos]],Tabla10[Insumo],Tabla10[InsumoAbrev],"",0))</f>
        <v/>
      </c>
      <c r="L1052" s="508"/>
      <c r="M1052" s="505" t="str">
        <f>IF(Tabla1[[#This Row],[Descripción]]="","",_xlfn.XLOOKUP(Tabla1[[#This Row],[Descripción]],Tabla10[Descripción],Tabla10[Unidad de Medida],"",0))</f>
        <v/>
      </c>
      <c r="N1052" s="295"/>
      <c r="O1052" s="506" t="str">
        <f>IF(Tabla1[[#This Row],[Descripción]]="","",_xlfn.XLOOKUP(Tabla1[[#This Row],[Descripción]],Tabla10[Descripción],Tabla10[Precio Unitario],0))</f>
        <v/>
      </c>
      <c r="P1052" s="506" t="str">
        <f>IF(Tabla1[[#This Row],[Cantidad de Insumos]]="","",Tabla1[[#This Row],[Precio Unitario]]*Tabla1[[#This Row],[Cantidad de Insumos]])</f>
        <v/>
      </c>
      <c r="Q1052" s="506" t="str">
        <f>IF(Tabla1[[#This Row],[Descripción]]="","",_xlfn.XLOOKUP(Tabla1[[#This Row],[Descripción]],Tabla10[Descripción],Tabla10[CODIGO PRESUPUESTARIO],0))</f>
        <v/>
      </c>
      <c r="R1052" s="507"/>
    </row>
    <row r="1053" spans="2:18" x14ac:dyDescent="0.3">
      <c r="B1053" s="190" t="str">
        <f>IF('Formulario PPGR3'!$G1053="","",CONCATENATE('Formulario PPGR3'!$C1053,".",'Formulario PPGR3'!$D1053,".",'Formulario PPGR3'!$E1053,".",'Formulario PPGR3'!$F1053))</f>
        <v/>
      </c>
      <c r="C1053" s="190" t="str">
        <f>IF('Formulario PPGR3'!$G1053="","",'Formulario PPGR1'!#REF!)</f>
        <v/>
      </c>
      <c r="D1053" s="190" t="str">
        <f>IF('Formulario PPGR3'!$G1053="","",'Formulario PPGR1'!#REF!)</f>
        <v/>
      </c>
      <c r="E1053" s="190" t="str">
        <f>IF('Formulario PPGR3'!$G1053="","",'Formulario PPGR1'!#REF!)</f>
        <v/>
      </c>
      <c r="F1053" s="190" t="str">
        <f>IF('Formulario PPGR3'!$G1053="","",'Formulario PPGR1'!#REF!)</f>
        <v/>
      </c>
      <c r="G1053" s="241"/>
      <c r="H1053" s="503" t="str">
        <f>IF(Tabla1[[#This Row],[Código_Actividad]]="","",_xlfn.XLOOKUP(Tabla1[[#This Row],[Código_Actividad]],Tabla2[Código],Tabla2[Actividades Programables Presupuestables],"",0))</f>
        <v/>
      </c>
      <c r="I1053" s="504" t="str">
        <f>IFERROR(VLOOKUP('Formulario PPGR3'!$G1053,'Formulario PPGR2'!$H$9:$V$269,15,FALSE),"")</f>
        <v/>
      </c>
      <c r="J1053" s="509"/>
      <c r="K1053" s="507" t="str">
        <f>IF(Tabla1[[#This Row],[Insumos]]="","",_xlfn.XLOOKUP(Tabla1[[#This Row],[Insumos]],Tabla10[Insumo],Tabla10[InsumoAbrev],"",0))</f>
        <v/>
      </c>
      <c r="L1053" s="508"/>
      <c r="M1053" s="505" t="str">
        <f>IF(Tabla1[[#This Row],[Descripción]]="","",_xlfn.XLOOKUP(Tabla1[[#This Row],[Descripción]],Tabla10[Descripción],Tabla10[Unidad de Medida],"",0))</f>
        <v/>
      </c>
      <c r="N1053" s="295"/>
      <c r="O1053" s="506" t="str">
        <f>IF(Tabla1[[#This Row],[Descripción]]="","",_xlfn.XLOOKUP(Tabla1[[#This Row],[Descripción]],Tabla10[Descripción],Tabla10[Precio Unitario],0))</f>
        <v/>
      </c>
      <c r="P1053" s="506" t="str">
        <f>IF(Tabla1[[#This Row],[Cantidad de Insumos]]="","",Tabla1[[#This Row],[Precio Unitario]]*Tabla1[[#This Row],[Cantidad de Insumos]])</f>
        <v/>
      </c>
      <c r="Q1053" s="506" t="str">
        <f>IF(Tabla1[[#This Row],[Descripción]]="","",_xlfn.XLOOKUP(Tabla1[[#This Row],[Descripción]],Tabla10[Descripción],Tabla10[CODIGO PRESUPUESTARIO],0))</f>
        <v/>
      </c>
      <c r="R1053" s="507"/>
    </row>
    <row r="1054" spans="2:18" x14ac:dyDescent="0.3">
      <c r="B1054" s="190" t="str">
        <f>IF('Formulario PPGR3'!$G1054="","",CONCATENATE('Formulario PPGR3'!$C1054,".",'Formulario PPGR3'!$D1054,".",'Formulario PPGR3'!$E1054,".",'Formulario PPGR3'!$F1054))</f>
        <v/>
      </c>
      <c r="C1054" s="190" t="str">
        <f>IF('Formulario PPGR3'!$G1054="","",'Formulario PPGR1'!#REF!)</f>
        <v/>
      </c>
      <c r="D1054" s="190" t="str">
        <f>IF('Formulario PPGR3'!$G1054="","",'Formulario PPGR1'!#REF!)</f>
        <v/>
      </c>
      <c r="E1054" s="190" t="str">
        <f>IF('Formulario PPGR3'!$G1054="","",'Formulario PPGR1'!#REF!)</f>
        <v/>
      </c>
      <c r="F1054" s="190" t="str">
        <f>IF('Formulario PPGR3'!$G1054="","",'Formulario PPGR1'!#REF!)</f>
        <v/>
      </c>
      <c r="G1054" s="241"/>
      <c r="H1054" s="503" t="str">
        <f>IF(Tabla1[[#This Row],[Código_Actividad]]="","",_xlfn.XLOOKUP(Tabla1[[#This Row],[Código_Actividad]],Tabla2[Código],Tabla2[Actividades Programables Presupuestables],"",0))</f>
        <v/>
      </c>
      <c r="I1054" s="504" t="str">
        <f>IFERROR(VLOOKUP('Formulario PPGR3'!$G1054,'Formulario PPGR2'!$H$9:$V$269,15,FALSE),"")</f>
        <v/>
      </c>
      <c r="J1054" s="509"/>
      <c r="K1054" s="507" t="str">
        <f>IF(Tabla1[[#This Row],[Insumos]]="","",_xlfn.XLOOKUP(Tabla1[[#This Row],[Insumos]],Tabla10[Insumo],Tabla10[InsumoAbrev],"",0))</f>
        <v/>
      </c>
      <c r="L1054" s="508"/>
      <c r="M1054" s="505" t="str">
        <f>IF(Tabla1[[#This Row],[Descripción]]="","",_xlfn.XLOOKUP(Tabla1[[#This Row],[Descripción]],Tabla10[Descripción],Tabla10[Unidad de Medida],"",0))</f>
        <v/>
      </c>
      <c r="N1054" s="295"/>
      <c r="O1054" s="506" t="str">
        <f>IF(Tabla1[[#This Row],[Descripción]]="","",_xlfn.XLOOKUP(Tabla1[[#This Row],[Descripción]],Tabla10[Descripción],Tabla10[Precio Unitario],0))</f>
        <v/>
      </c>
      <c r="P1054" s="506" t="str">
        <f>IF(Tabla1[[#This Row],[Cantidad de Insumos]]="","",Tabla1[[#This Row],[Precio Unitario]]*Tabla1[[#This Row],[Cantidad de Insumos]])</f>
        <v/>
      </c>
      <c r="Q1054" s="506" t="str">
        <f>IF(Tabla1[[#This Row],[Descripción]]="","",_xlfn.XLOOKUP(Tabla1[[#This Row],[Descripción]],Tabla10[Descripción],Tabla10[CODIGO PRESUPUESTARIO],0))</f>
        <v/>
      </c>
      <c r="R1054" s="507"/>
    </row>
    <row r="1055" spans="2:18" x14ac:dyDescent="0.3">
      <c r="B1055" s="190" t="str">
        <f>IF('Formulario PPGR3'!$G1055="","",CONCATENATE('Formulario PPGR3'!$C1055,".",'Formulario PPGR3'!$D1055,".",'Formulario PPGR3'!$E1055,".",'Formulario PPGR3'!$F1055))</f>
        <v/>
      </c>
      <c r="C1055" s="190" t="str">
        <f>IF('Formulario PPGR3'!$G1055="","",'Formulario PPGR1'!#REF!)</f>
        <v/>
      </c>
      <c r="D1055" s="190" t="str">
        <f>IF('Formulario PPGR3'!$G1055="","",'Formulario PPGR1'!#REF!)</f>
        <v/>
      </c>
      <c r="E1055" s="190" t="str">
        <f>IF('Formulario PPGR3'!$G1055="","",'Formulario PPGR1'!#REF!)</f>
        <v/>
      </c>
      <c r="F1055" s="190" t="str">
        <f>IF('Formulario PPGR3'!$G1055="","",'Formulario PPGR1'!#REF!)</f>
        <v/>
      </c>
      <c r="G1055" s="241"/>
      <c r="H1055" s="503" t="str">
        <f>IF(Tabla1[[#This Row],[Código_Actividad]]="","",_xlfn.XLOOKUP(Tabla1[[#This Row],[Código_Actividad]],Tabla2[Código],Tabla2[Actividades Programables Presupuestables],"",0))</f>
        <v/>
      </c>
      <c r="I1055" s="504" t="str">
        <f>IFERROR(VLOOKUP('Formulario PPGR3'!$G1055,'Formulario PPGR2'!$H$9:$V$269,15,FALSE),"")</f>
        <v/>
      </c>
      <c r="J1055" s="509"/>
      <c r="K1055" s="507" t="str">
        <f>IF(Tabla1[[#This Row],[Insumos]]="","",_xlfn.XLOOKUP(Tabla1[[#This Row],[Insumos]],Tabla10[Insumo],Tabla10[InsumoAbrev],"",0))</f>
        <v/>
      </c>
      <c r="L1055" s="508"/>
      <c r="M1055" s="505" t="str">
        <f>IF(Tabla1[[#This Row],[Descripción]]="","",_xlfn.XLOOKUP(Tabla1[[#This Row],[Descripción]],Tabla10[Descripción],Tabla10[Unidad de Medida],"",0))</f>
        <v/>
      </c>
      <c r="N1055" s="295"/>
      <c r="O1055" s="506" t="str">
        <f>IF(Tabla1[[#This Row],[Descripción]]="","",_xlfn.XLOOKUP(Tabla1[[#This Row],[Descripción]],Tabla10[Descripción],Tabla10[Precio Unitario],0))</f>
        <v/>
      </c>
      <c r="P1055" s="506" t="str">
        <f>IF(Tabla1[[#This Row],[Cantidad de Insumos]]="","",Tabla1[[#This Row],[Precio Unitario]]*Tabla1[[#This Row],[Cantidad de Insumos]])</f>
        <v/>
      </c>
      <c r="Q1055" s="506" t="str">
        <f>IF(Tabla1[[#This Row],[Descripción]]="","",_xlfn.XLOOKUP(Tabla1[[#This Row],[Descripción]],Tabla10[Descripción],Tabla10[CODIGO PRESUPUESTARIO],0))</f>
        <v/>
      </c>
      <c r="R1055" s="507"/>
    </row>
    <row r="1056" spans="2:18" x14ac:dyDescent="0.3">
      <c r="B1056" s="190" t="str">
        <f>IF('Formulario PPGR3'!$G1056="","",CONCATENATE('Formulario PPGR3'!$C1056,".",'Formulario PPGR3'!$D1056,".",'Formulario PPGR3'!$E1056,".",'Formulario PPGR3'!$F1056))</f>
        <v/>
      </c>
      <c r="C1056" s="190" t="str">
        <f>IF('Formulario PPGR3'!$G1056="","",'Formulario PPGR1'!#REF!)</f>
        <v/>
      </c>
      <c r="D1056" s="190" t="str">
        <f>IF('Formulario PPGR3'!$G1056="","",'Formulario PPGR1'!#REF!)</f>
        <v/>
      </c>
      <c r="E1056" s="190" t="str">
        <f>IF('Formulario PPGR3'!$G1056="","",'Formulario PPGR1'!#REF!)</f>
        <v/>
      </c>
      <c r="F1056" s="190" t="str">
        <f>IF('Formulario PPGR3'!$G1056="","",'Formulario PPGR1'!#REF!)</f>
        <v/>
      </c>
      <c r="G1056" s="241"/>
      <c r="H1056" s="503" t="str">
        <f>IF(Tabla1[[#This Row],[Código_Actividad]]="","",_xlfn.XLOOKUP(Tabla1[[#This Row],[Código_Actividad]],Tabla2[Código],Tabla2[Actividades Programables Presupuestables],"",0))</f>
        <v/>
      </c>
      <c r="I1056" s="504" t="str">
        <f>IFERROR(VLOOKUP('Formulario PPGR3'!$G1056,'Formulario PPGR2'!$H$9:$V$269,15,FALSE),"")</f>
        <v/>
      </c>
      <c r="J1056" s="509"/>
      <c r="K1056" s="507" t="str">
        <f>IF(Tabla1[[#This Row],[Insumos]]="","",_xlfn.XLOOKUP(Tabla1[[#This Row],[Insumos]],Tabla10[Insumo],Tabla10[InsumoAbrev],"",0))</f>
        <v/>
      </c>
      <c r="L1056" s="508"/>
      <c r="M1056" s="505" t="str">
        <f>IF(Tabla1[[#This Row],[Descripción]]="","",_xlfn.XLOOKUP(Tabla1[[#This Row],[Descripción]],Tabla10[Descripción],Tabla10[Unidad de Medida],"",0))</f>
        <v/>
      </c>
      <c r="N1056" s="295"/>
      <c r="O1056" s="506" t="str">
        <f>IF(Tabla1[[#This Row],[Descripción]]="","",_xlfn.XLOOKUP(Tabla1[[#This Row],[Descripción]],Tabla10[Descripción],Tabla10[Precio Unitario],0))</f>
        <v/>
      </c>
      <c r="P1056" s="506" t="str">
        <f>IF(Tabla1[[#This Row],[Cantidad de Insumos]]="","",Tabla1[[#This Row],[Precio Unitario]]*Tabla1[[#This Row],[Cantidad de Insumos]])</f>
        <v/>
      </c>
      <c r="Q1056" s="506" t="str">
        <f>IF(Tabla1[[#This Row],[Descripción]]="","",_xlfn.XLOOKUP(Tabla1[[#This Row],[Descripción]],Tabla10[Descripción],Tabla10[CODIGO PRESUPUESTARIO],0))</f>
        <v/>
      </c>
      <c r="R1056" s="507"/>
    </row>
    <row r="1057" spans="2:18" x14ac:dyDescent="0.3">
      <c r="B1057" s="190" t="str">
        <f>IF('Formulario PPGR3'!$G1057="","",CONCATENATE('Formulario PPGR3'!$C1057,".",'Formulario PPGR3'!$D1057,".",'Formulario PPGR3'!$E1057,".",'Formulario PPGR3'!$F1057))</f>
        <v/>
      </c>
      <c r="C1057" s="190" t="str">
        <f>IF('Formulario PPGR3'!$G1057="","",'Formulario PPGR1'!#REF!)</f>
        <v/>
      </c>
      <c r="D1057" s="190" t="str">
        <f>IF('Formulario PPGR3'!$G1057="","",'Formulario PPGR1'!#REF!)</f>
        <v/>
      </c>
      <c r="E1057" s="190" t="str">
        <f>IF('Formulario PPGR3'!$G1057="","",'Formulario PPGR1'!#REF!)</f>
        <v/>
      </c>
      <c r="F1057" s="190" t="str">
        <f>IF('Formulario PPGR3'!$G1057="","",'Formulario PPGR1'!#REF!)</f>
        <v/>
      </c>
      <c r="G1057" s="241"/>
      <c r="H1057" s="503" t="str">
        <f>IF(Tabla1[[#This Row],[Código_Actividad]]="","",_xlfn.XLOOKUP(Tabla1[[#This Row],[Código_Actividad]],Tabla2[Código],Tabla2[Actividades Programables Presupuestables],"",0))</f>
        <v/>
      </c>
      <c r="I1057" s="504" t="str">
        <f>IFERROR(VLOOKUP('Formulario PPGR3'!$G1057,'Formulario PPGR2'!$H$9:$V$269,15,FALSE),"")</f>
        <v/>
      </c>
      <c r="J1057" s="509"/>
      <c r="K1057" s="507" t="str">
        <f>IF(Tabla1[[#This Row],[Insumos]]="","",_xlfn.XLOOKUP(Tabla1[[#This Row],[Insumos]],Tabla10[Insumo],Tabla10[InsumoAbrev],"",0))</f>
        <v/>
      </c>
      <c r="L1057" s="508"/>
      <c r="M1057" s="505" t="str">
        <f>IF(Tabla1[[#This Row],[Descripción]]="","",_xlfn.XLOOKUP(Tabla1[[#This Row],[Descripción]],Tabla10[Descripción],Tabla10[Unidad de Medida],"",0))</f>
        <v/>
      </c>
      <c r="N1057" s="295"/>
      <c r="O1057" s="506" t="str">
        <f>IF(Tabla1[[#This Row],[Descripción]]="","",_xlfn.XLOOKUP(Tabla1[[#This Row],[Descripción]],Tabla10[Descripción],Tabla10[Precio Unitario],0))</f>
        <v/>
      </c>
      <c r="P1057" s="506" t="str">
        <f>IF(Tabla1[[#This Row],[Cantidad de Insumos]]="","",Tabla1[[#This Row],[Precio Unitario]]*Tabla1[[#This Row],[Cantidad de Insumos]])</f>
        <v/>
      </c>
      <c r="Q1057" s="506" t="str">
        <f>IF(Tabla1[[#This Row],[Descripción]]="","",_xlfn.XLOOKUP(Tabla1[[#This Row],[Descripción]],Tabla10[Descripción],Tabla10[CODIGO PRESUPUESTARIO],0))</f>
        <v/>
      </c>
      <c r="R1057" s="507"/>
    </row>
    <row r="1058" spans="2:18" x14ac:dyDescent="0.3">
      <c r="B1058" s="190" t="str">
        <f>IF('Formulario PPGR3'!$G1058="","",CONCATENATE('Formulario PPGR3'!$C1058,".",'Formulario PPGR3'!$D1058,".",'Formulario PPGR3'!$E1058,".",'Formulario PPGR3'!$F1058))</f>
        <v/>
      </c>
      <c r="C1058" s="190" t="str">
        <f>IF('Formulario PPGR3'!$G1058="","",'Formulario PPGR1'!#REF!)</f>
        <v/>
      </c>
      <c r="D1058" s="190" t="str">
        <f>IF('Formulario PPGR3'!$G1058="","",'Formulario PPGR1'!#REF!)</f>
        <v/>
      </c>
      <c r="E1058" s="190" t="str">
        <f>IF('Formulario PPGR3'!$G1058="","",'Formulario PPGR1'!#REF!)</f>
        <v/>
      </c>
      <c r="F1058" s="190" t="str">
        <f>IF('Formulario PPGR3'!$G1058="","",'Formulario PPGR1'!#REF!)</f>
        <v/>
      </c>
      <c r="G1058" s="241"/>
      <c r="H1058" s="503" t="str">
        <f>IF(Tabla1[[#This Row],[Código_Actividad]]="","",_xlfn.XLOOKUP(Tabla1[[#This Row],[Código_Actividad]],Tabla2[Código],Tabla2[Actividades Programables Presupuestables],"",0))</f>
        <v/>
      </c>
      <c r="I1058" s="504" t="str">
        <f>IFERROR(VLOOKUP('Formulario PPGR3'!$G1058,'Formulario PPGR2'!$H$9:$V$269,15,FALSE),"")</f>
        <v/>
      </c>
      <c r="J1058" s="509"/>
      <c r="K1058" s="507" t="str">
        <f>IF(Tabla1[[#This Row],[Insumos]]="","",_xlfn.XLOOKUP(Tabla1[[#This Row],[Insumos]],Tabla10[Insumo],Tabla10[InsumoAbrev],"",0))</f>
        <v/>
      </c>
      <c r="L1058" s="508"/>
      <c r="M1058" s="505" t="str">
        <f>IF(Tabla1[[#This Row],[Descripción]]="","",_xlfn.XLOOKUP(Tabla1[[#This Row],[Descripción]],Tabla10[Descripción],Tabla10[Unidad de Medida],"",0))</f>
        <v/>
      </c>
      <c r="N1058" s="295"/>
      <c r="O1058" s="506" t="str">
        <f>IF(Tabla1[[#This Row],[Descripción]]="","",_xlfn.XLOOKUP(Tabla1[[#This Row],[Descripción]],Tabla10[Descripción],Tabla10[Precio Unitario],0))</f>
        <v/>
      </c>
      <c r="P1058" s="506" t="str">
        <f>IF(Tabla1[[#This Row],[Cantidad de Insumos]]="","",Tabla1[[#This Row],[Precio Unitario]]*Tabla1[[#This Row],[Cantidad de Insumos]])</f>
        <v/>
      </c>
      <c r="Q1058" s="506" t="str">
        <f>IF(Tabla1[[#This Row],[Descripción]]="","",_xlfn.XLOOKUP(Tabla1[[#This Row],[Descripción]],Tabla10[Descripción],Tabla10[CODIGO PRESUPUESTARIO],0))</f>
        <v/>
      </c>
      <c r="R1058" s="507"/>
    </row>
    <row r="1059" spans="2:18" x14ac:dyDescent="0.3">
      <c r="B1059" s="190" t="str">
        <f>IF('Formulario PPGR3'!$G1059="","",CONCATENATE('Formulario PPGR3'!$C1059,".",'Formulario PPGR3'!$D1059,".",'Formulario PPGR3'!$E1059,".",'Formulario PPGR3'!$F1059))</f>
        <v/>
      </c>
      <c r="C1059" s="190" t="str">
        <f>IF('Formulario PPGR3'!$G1059="","",'Formulario PPGR1'!#REF!)</f>
        <v/>
      </c>
      <c r="D1059" s="190" t="str">
        <f>IF('Formulario PPGR3'!$G1059="","",'Formulario PPGR1'!#REF!)</f>
        <v/>
      </c>
      <c r="E1059" s="190" t="str">
        <f>IF('Formulario PPGR3'!$G1059="","",'Formulario PPGR1'!#REF!)</f>
        <v/>
      </c>
      <c r="F1059" s="190" t="str">
        <f>IF('Formulario PPGR3'!$G1059="","",'Formulario PPGR1'!#REF!)</f>
        <v/>
      </c>
      <c r="G1059" s="241"/>
      <c r="H1059" s="503" t="str">
        <f>IF(Tabla1[[#This Row],[Código_Actividad]]="","",_xlfn.XLOOKUP(Tabla1[[#This Row],[Código_Actividad]],Tabla2[Código],Tabla2[Actividades Programables Presupuestables],"",0))</f>
        <v/>
      </c>
      <c r="I1059" s="504" t="str">
        <f>IFERROR(VLOOKUP('Formulario PPGR3'!$G1059,'Formulario PPGR2'!$H$9:$V$269,15,FALSE),"")</f>
        <v/>
      </c>
      <c r="J1059" s="509"/>
      <c r="K1059" s="507" t="str">
        <f>IF(Tabla1[[#This Row],[Insumos]]="","",_xlfn.XLOOKUP(Tabla1[[#This Row],[Insumos]],Tabla10[Insumo],Tabla10[InsumoAbrev],"",0))</f>
        <v/>
      </c>
      <c r="L1059" s="508"/>
      <c r="M1059" s="505" t="str">
        <f>IF(Tabla1[[#This Row],[Descripción]]="","",_xlfn.XLOOKUP(Tabla1[[#This Row],[Descripción]],Tabla10[Descripción],Tabla10[Unidad de Medida],"",0))</f>
        <v/>
      </c>
      <c r="N1059" s="295"/>
      <c r="O1059" s="506" t="str">
        <f>IF(Tabla1[[#This Row],[Descripción]]="","",_xlfn.XLOOKUP(Tabla1[[#This Row],[Descripción]],Tabla10[Descripción],Tabla10[Precio Unitario],0))</f>
        <v/>
      </c>
      <c r="P1059" s="506" t="str">
        <f>IF(Tabla1[[#This Row],[Cantidad de Insumos]]="","",Tabla1[[#This Row],[Precio Unitario]]*Tabla1[[#This Row],[Cantidad de Insumos]])</f>
        <v/>
      </c>
      <c r="Q1059" s="506" t="str">
        <f>IF(Tabla1[[#This Row],[Descripción]]="","",_xlfn.XLOOKUP(Tabla1[[#This Row],[Descripción]],Tabla10[Descripción],Tabla10[CODIGO PRESUPUESTARIO],0))</f>
        <v/>
      </c>
      <c r="R1059" s="507"/>
    </row>
    <row r="1060" spans="2:18" x14ac:dyDescent="0.3">
      <c r="B1060" s="190" t="str">
        <f>IF('Formulario PPGR3'!$G1060="","",CONCATENATE('Formulario PPGR3'!$C1060,".",'Formulario PPGR3'!$D1060,".",'Formulario PPGR3'!$E1060,".",'Formulario PPGR3'!$F1060))</f>
        <v/>
      </c>
      <c r="C1060" s="190" t="str">
        <f>IF('Formulario PPGR3'!$G1060="","",'Formulario PPGR1'!#REF!)</f>
        <v/>
      </c>
      <c r="D1060" s="190" t="str">
        <f>IF('Formulario PPGR3'!$G1060="","",'Formulario PPGR1'!#REF!)</f>
        <v/>
      </c>
      <c r="E1060" s="190" t="str">
        <f>IF('Formulario PPGR3'!$G1060="","",'Formulario PPGR1'!#REF!)</f>
        <v/>
      </c>
      <c r="F1060" s="190" t="str">
        <f>IF('Formulario PPGR3'!$G1060="","",'Formulario PPGR1'!#REF!)</f>
        <v/>
      </c>
      <c r="G1060" s="241"/>
      <c r="H1060" s="503" t="str">
        <f>IF(Tabla1[[#This Row],[Código_Actividad]]="","",_xlfn.XLOOKUP(Tabla1[[#This Row],[Código_Actividad]],Tabla2[Código],Tabla2[Actividades Programables Presupuestables],"",0))</f>
        <v/>
      </c>
      <c r="I1060" s="504" t="str">
        <f>IFERROR(VLOOKUP('Formulario PPGR3'!$G1060,'Formulario PPGR2'!$H$9:$V$269,15,FALSE),"")</f>
        <v/>
      </c>
      <c r="J1060" s="509"/>
      <c r="K1060" s="507" t="str">
        <f>IF(Tabla1[[#This Row],[Insumos]]="","",_xlfn.XLOOKUP(Tabla1[[#This Row],[Insumos]],Tabla10[Insumo],Tabla10[InsumoAbrev],"",0))</f>
        <v/>
      </c>
      <c r="L1060" s="508"/>
      <c r="M1060" s="505" t="str">
        <f>IF(Tabla1[[#This Row],[Descripción]]="","",_xlfn.XLOOKUP(Tabla1[[#This Row],[Descripción]],Tabla10[Descripción],Tabla10[Unidad de Medida],"",0))</f>
        <v/>
      </c>
      <c r="N1060" s="295"/>
      <c r="O1060" s="506" t="str">
        <f>IF(Tabla1[[#This Row],[Descripción]]="","",_xlfn.XLOOKUP(Tabla1[[#This Row],[Descripción]],Tabla10[Descripción],Tabla10[Precio Unitario],0))</f>
        <v/>
      </c>
      <c r="P1060" s="506" t="str">
        <f>IF(Tabla1[[#This Row],[Cantidad de Insumos]]="","",Tabla1[[#This Row],[Precio Unitario]]*Tabla1[[#This Row],[Cantidad de Insumos]])</f>
        <v/>
      </c>
      <c r="Q1060" s="506" t="str">
        <f>IF(Tabla1[[#This Row],[Descripción]]="","",_xlfn.XLOOKUP(Tabla1[[#This Row],[Descripción]],Tabla10[Descripción],Tabla10[CODIGO PRESUPUESTARIO],0))</f>
        <v/>
      </c>
      <c r="R1060" s="507"/>
    </row>
    <row r="1061" spans="2:18" x14ac:dyDescent="0.3">
      <c r="B1061" s="190" t="str">
        <f>IF('Formulario PPGR3'!$G1061="","",CONCATENATE('Formulario PPGR3'!$C1061,".",'Formulario PPGR3'!$D1061,".",'Formulario PPGR3'!$E1061,".",'Formulario PPGR3'!$F1061))</f>
        <v/>
      </c>
      <c r="C1061" s="190" t="str">
        <f>IF('Formulario PPGR3'!$G1061="","",'Formulario PPGR1'!#REF!)</f>
        <v/>
      </c>
      <c r="D1061" s="190" t="str">
        <f>IF('Formulario PPGR3'!$G1061="","",'Formulario PPGR1'!#REF!)</f>
        <v/>
      </c>
      <c r="E1061" s="190" t="str">
        <f>IF('Formulario PPGR3'!$G1061="","",'Formulario PPGR1'!#REF!)</f>
        <v/>
      </c>
      <c r="F1061" s="190" t="str">
        <f>IF('Formulario PPGR3'!$G1061="","",'Formulario PPGR1'!#REF!)</f>
        <v/>
      </c>
      <c r="G1061" s="241"/>
      <c r="H1061" s="503" t="str">
        <f>IF(Tabla1[[#This Row],[Código_Actividad]]="","",_xlfn.XLOOKUP(Tabla1[[#This Row],[Código_Actividad]],Tabla2[Código],Tabla2[Actividades Programables Presupuestables],"",0))</f>
        <v/>
      </c>
      <c r="I1061" s="504" t="str">
        <f>IFERROR(VLOOKUP('Formulario PPGR3'!$G1061,'Formulario PPGR2'!$H$9:$V$269,15,FALSE),"")</f>
        <v/>
      </c>
      <c r="J1061" s="509"/>
      <c r="K1061" s="507" t="str">
        <f>IF(Tabla1[[#This Row],[Insumos]]="","",_xlfn.XLOOKUP(Tabla1[[#This Row],[Insumos]],Tabla10[Insumo],Tabla10[InsumoAbrev],"",0))</f>
        <v/>
      </c>
      <c r="L1061" s="508"/>
      <c r="M1061" s="505" t="str">
        <f>IF(Tabla1[[#This Row],[Descripción]]="","",_xlfn.XLOOKUP(Tabla1[[#This Row],[Descripción]],Tabla10[Descripción],Tabla10[Unidad de Medida],"",0))</f>
        <v/>
      </c>
      <c r="N1061" s="295"/>
      <c r="O1061" s="506" t="str">
        <f>IF(Tabla1[[#This Row],[Descripción]]="","",_xlfn.XLOOKUP(Tabla1[[#This Row],[Descripción]],Tabla10[Descripción],Tabla10[Precio Unitario],0))</f>
        <v/>
      </c>
      <c r="P1061" s="506" t="str">
        <f>IF(Tabla1[[#This Row],[Cantidad de Insumos]]="","",Tabla1[[#This Row],[Precio Unitario]]*Tabla1[[#This Row],[Cantidad de Insumos]])</f>
        <v/>
      </c>
      <c r="Q1061" s="506" t="str">
        <f>IF(Tabla1[[#This Row],[Descripción]]="","",_xlfn.XLOOKUP(Tabla1[[#This Row],[Descripción]],Tabla10[Descripción],Tabla10[CODIGO PRESUPUESTARIO],0))</f>
        <v/>
      </c>
      <c r="R1061" s="507"/>
    </row>
    <row r="1062" spans="2:18" x14ac:dyDescent="0.3">
      <c r="B1062" s="190" t="str">
        <f>IF('Formulario PPGR3'!$G1062="","",CONCATENATE('Formulario PPGR3'!$C1062,".",'Formulario PPGR3'!$D1062,".",'Formulario PPGR3'!$E1062,".",'Formulario PPGR3'!$F1062))</f>
        <v/>
      </c>
      <c r="C1062" s="190" t="str">
        <f>IF('Formulario PPGR3'!$G1062="","",'Formulario PPGR1'!#REF!)</f>
        <v/>
      </c>
      <c r="D1062" s="190" t="str">
        <f>IF('Formulario PPGR3'!$G1062="","",'Formulario PPGR1'!#REF!)</f>
        <v/>
      </c>
      <c r="E1062" s="190" t="str">
        <f>IF('Formulario PPGR3'!$G1062="","",'Formulario PPGR1'!#REF!)</f>
        <v/>
      </c>
      <c r="F1062" s="190" t="str">
        <f>IF('Formulario PPGR3'!$G1062="","",'Formulario PPGR1'!#REF!)</f>
        <v/>
      </c>
      <c r="G1062" s="241"/>
      <c r="H1062" s="503" t="str">
        <f>IF(Tabla1[[#This Row],[Código_Actividad]]="","",_xlfn.XLOOKUP(Tabla1[[#This Row],[Código_Actividad]],Tabla2[Código],Tabla2[Actividades Programables Presupuestables],"",0))</f>
        <v/>
      </c>
      <c r="I1062" s="504" t="str">
        <f>IFERROR(VLOOKUP('Formulario PPGR3'!$G1062,'Formulario PPGR2'!$H$9:$V$269,15,FALSE),"")</f>
        <v/>
      </c>
      <c r="J1062" s="509"/>
      <c r="K1062" s="507" t="str">
        <f>IF(Tabla1[[#This Row],[Insumos]]="","",_xlfn.XLOOKUP(Tabla1[[#This Row],[Insumos]],Tabla10[Insumo],Tabla10[InsumoAbrev],"",0))</f>
        <v/>
      </c>
      <c r="L1062" s="508"/>
      <c r="M1062" s="505" t="str">
        <f>IF(Tabla1[[#This Row],[Descripción]]="","",_xlfn.XLOOKUP(Tabla1[[#This Row],[Descripción]],Tabla10[Descripción],Tabla10[Unidad de Medida],"",0))</f>
        <v/>
      </c>
      <c r="N1062" s="295"/>
      <c r="O1062" s="506" t="str">
        <f>IF(Tabla1[[#This Row],[Descripción]]="","",_xlfn.XLOOKUP(Tabla1[[#This Row],[Descripción]],Tabla10[Descripción],Tabla10[Precio Unitario],0))</f>
        <v/>
      </c>
      <c r="P1062" s="506" t="str">
        <f>IF(Tabla1[[#This Row],[Cantidad de Insumos]]="","",Tabla1[[#This Row],[Precio Unitario]]*Tabla1[[#This Row],[Cantidad de Insumos]])</f>
        <v/>
      </c>
      <c r="Q1062" s="506" t="str">
        <f>IF(Tabla1[[#This Row],[Descripción]]="","",_xlfn.XLOOKUP(Tabla1[[#This Row],[Descripción]],Tabla10[Descripción],Tabla10[CODIGO PRESUPUESTARIO],0))</f>
        <v/>
      </c>
      <c r="R1062" s="507"/>
    </row>
    <row r="1063" spans="2:18" x14ac:dyDescent="0.3">
      <c r="B1063" s="190" t="str">
        <f>IF('Formulario PPGR3'!$G1063="","",CONCATENATE('Formulario PPGR3'!$C1063,".",'Formulario PPGR3'!$D1063,".",'Formulario PPGR3'!$E1063,".",'Formulario PPGR3'!$F1063))</f>
        <v/>
      </c>
      <c r="C1063" s="190" t="str">
        <f>IF('Formulario PPGR3'!$G1063="","",'Formulario PPGR1'!#REF!)</f>
        <v/>
      </c>
      <c r="D1063" s="190" t="str">
        <f>IF('Formulario PPGR3'!$G1063="","",'Formulario PPGR1'!#REF!)</f>
        <v/>
      </c>
      <c r="E1063" s="190" t="str">
        <f>IF('Formulario PPGR3'!$G1063="","",'Formulario PPGR1'!#REF!)</f>
        <v/>
      </c>
      <c r="F1063" s="190" t="str">
        <f>IF('Formulario PPGR3'!$G1063="","",'Formulario PPGR1'!#REF!)</f>
        <v/>
      </c>
      <c r="G1063" s="241"/>
      <c r="H1063" s="503" t="str">
        <f>IF(Tabla1[[#This Row],[Código_Actividad]]="","",_xlfn.XLOOKUP(Tabla1[[#This Row],[Código_Actividad]],Tabla2[Código],Tabla2[Actividades Programables Presupuestables],"",0))</f>
        <v/>
      </c>
      <c r="I1063" s="504" t="str">
        <f>IFERROR(VLOOKUP('Formulario PPGR3'!$G1063,'Formulario PPGR2'!$H$9:$V$269,15,FALSE),"")</f>
        <v/>
      </c>
      <c r="J1063" s="509"/>
      <c r="K1063" s="507" t="str">
        <f>IF(Tabla1[[#This Row],[Insumos]]="","",_xlfn.XLOOKUP(Tabla1[[#This Row],[Insumos]],Tabla10[Insumo],Tabla10[InsumoAbrev],"",0))</f>
        <v/>
      </c>
      <c r="L1063" s="508"/>
      <c r="M1063" s="505" t="str">
        <f>IF(Tabla1[[#This Row],[Descripción]]="","",_xlfn.XLOOKUP(Tabla1[[#This Row],[Descripción]],Tabla10[Descripción],Tabla10[Unidad de Medida],"",0))</f>
        <v/>
      </c>
      <c r="N1063" s="295"/>
      <c r="O1063" s="506" t="str">
        <f>IF(Tabla1[[#This Row],[Descripción]]="","",_xlfn.XLOOKUP(Tabla1[[#This Row],[Descripción]],Tabla10[Descripción],Tabla10[Precio Unitario],0))</f>
        <v/>
      </c>
      <c r="P1063" s="506" t="str">
        <f>IF(Tabla1[[#This Row],[Cantidad de Insumos]]="","",Tabla1[[#This Row],[Precio Unitario]]*Tabla1[[#This Row],[Cantidad de Insumos]])</f>
        <v/>
      </c>
      <c r="Q1063" s="506" t="str">
        <f>IF(Tabla1[[#This Row],[Descripción]]="","",_xlfn.XLOOKUP(Tabla1[[#This Row],[Descripción]],Tabla10[Descripción],Tabla10[CODIGO PRESUPUESTARIO],0))</f>
        <v/>
      </c>
      <c r="R1063" s="507"/>
    </row>
    <row r="1064" spans="2:18" x14ac:dyDescent="0.3">
      <c r="B1064" s="190" t="str">
        <f>IF('Formulario PPGR3'!$G1064="","",CONCATENATE('Formulario PPGR3'!$C1064,".",'Formulario PPGR3'!$D1064,".",'Formulario PPGR3'!$E1064,".",'Formulario PPGR3'!$F1064))</f>
        <v/>
      </c>
      <c r="C1064" s="190" t="str">
        <f>IF('Formulario PPGR3'!$G1064="","",'Formulario PPGR1'!#REF!)</f>
        <v/>
      </c>
      <c r="D1064" s="190" t="str">
        <f>IF('Formulario PPGR3'!$G1064="","",'Formulario PPGR1'!#REF!)</f>
        <v/>
      </c>
      <c r="E1064" s="190" t="str">
        <f>IF('Formulario PPGR3'!$G1064="","",'Formulario PPGR1'!#REF!)</f>
        <v/>
      </c>
      <c r="F1064" s="190" t="str">
        <f>IF('Formulario PPGR3'!$G1064="","",'Formulario PPGR1'!#REF!)</f>
        <v/>
      </c>
      <c r="G1064" s="241"/>
      <c r="H1064" s="503" t="str">
        <f>IF(Tabla1[[#This Row],[Código_Actividad]]="","",_xlfn.XLOOKUP(Tabla1[[#This Row],[Código_Actividad]],Tabla2[Código],Tabla2[Actividades Programables Presupuestables],"",0))</f>
        <v/>
      </c>
      <c r="I1064" s="504" t="str">
        <f>IFERROR(VLOOKUP('Formulario PPGR3'!$G1064,'Formulario PPGR2'!$H$9:$V$269,15,FALSE),"")</f>
        <v/>
      </c>
      <c r="J1064" s="509"/>
      <c r="K1064" s="507" t="str">
        <f>IF(Tabla1[[#This Row],[Insumos]]="","",_xlfn.XLOOKUP(Tabla1[[#This Row],[Insumos]],Tabla10[Insumo],Tabla10[InsumoAbrev],"",0))</f>
        <v/>
      </c>
      <c r="L1064" s="508"/>
      <c r="M1064" s="505" t="str">
        <f>IF(Tabla1[[#This Row],[Descripción]]="","",_xlfn.XLOOKUP(Tabla1[[#This Row],[Descripción]],Tabla10[Descripción],Tabla10[Unidad de Medida],"",0))</f>
        <v/>
      </c>
      <c r="N1064" s="295"/>
      <c r="O1064" s="506" t="str">
        <f>IF(Tabla1[[#This Row],[Descripción]]="","",_xlfn.XLOOKUP(Tabla1[[#This Row],[Descripción]],Tabla10[Descripción],Tabla10[Precio Unitario],0))</f>
        <v/>
      </c>
      <c r="P1064" s="506" t="str">
        <f>IF(Tabla1[[#This Row],[Cantidad de Insumos]]="","",Tabla1[[#This Row],[Precio Unitario]]*Tabla1[[#This Row],[Cantidad de Insumos]])</f>
        <v/>
      </c>
      <c r="Q1064" s="506" t="str">
        <f>IF(Tabla1[[#This Row],[Descripción]]="","",_xlfn.XLOOKUP(Tabla1[[#This Row],[Descripción]],Tabla10[Descripción],Tabla10[CODIGO PRESUPUESTARIO],0))</f>
        <v/>
      </c>
      <c r="R1064" s="507"/>
    </row>
    <row r="1065" spans="2:18" x14ac:dyDescent="0.3">
      <c r="B1065" s="190" t="str">
        <f>IF('Formulario PPGR3'!$G1065="","",CONCATENATE('Formulario PPGR3'!$C1065,".",'Formulario PPGR3'!$D1065,".",'Formulario PPGR3'!$E1065,".",'Formulario PPGR3'!$F1065))</f>
        <v/>
      </c>
      <c r="C1065" s="190" t="str">
        <f>IF('Formulario PPGR3'!$G1065="","",'Formulario PPGR1'!#REF!)</f>
        <v/>
      </c>
      <c r="D1065" s="190" t="str">
        <f>IF('Formulario PPGR3'!$G1065="","",'Formulario PPGR1'!#REF!)</f>
        <v/>
      </c>
      <c r="E1065" s="190" t="str">
        <f>IF('Formulario PPGR3'!$G1065="","",'Formulario PPGR1'!#REF!)</f>
        <v/>
      </c>
      <c r="F1065" s="190" t="str">
        <f>IF('Formulario PPGR3'!$G1065="","",'Formulario PPGR1'!#REF!)</f>
        <v/>
      </c>
      <c r="G1065" s="241"/>
      <c r="H1065" s="503" t="str">
        <f>IF(Tabla1[[#This Row],[Código_Actividad]]="","",_xlfn.XLOOKUP(Tabla1[[#This Row],[Código_Actividad]],Tabla2[Código],Tabla2[Actividades Programables Presupuestables],"",0))</f>
        <v/>
      </c>
      <c r="I1065" s="504" t="str">
        <f>IFERROR(VLOOKUP('Formulario PPGR3'!$G1065,'Formulario PPGR2'!$H$9:$V$269,15,FALSE),"")</f>
        <v/>
      </c>
      <c r="J1065" s="509"/>
      <c r="K1065" s="507" t="str">
        <f>IF(Tabla1[[#This Row],[Insumos]]="","",_xlfn.XLOOKUP(Tabla1[[#This Row],[Insumos]],Tabla10[Insumo],Tabla10[InsumoAbrev],"",0))</f>
        <v/>
      </c>
      <c r="L1065" s="508"/>
      <c r="M1065" s="505" t="str">
        <f>IF(Tabla1[[#This Row],[Descripción]]="","",_xlfn.XLOOKUP(Tabla1[[#This Row],[Descripción]],Tabla10[Descripción],Tabla10[Unidad de Medida],"",0))</f>
        <v/>
      </c>
      <c r="N1065" s="295"/>
      <c r="O1065" s="506" t="str">
        <f>IF(Tabla1[[#This Row],[Descripción]]="","",_xlfn.XLOOKUP(Tabla1[[#This Row],[Descripción]],Tabla10[Descripción],Tabla10[Precio Unitario],0))</f>
        <v/>
      </c>
      <c r="P1065" s="506" t="str">
        <f>IF(Tabla1[[#This Row],[Cantidad de Insumos]]="","",Tabla1[[#This Row],[Precio Unitario]]*Tabla1[[#This Row],[Cantidad de Insumos]])</f>
        <v/>
      </c>
      <c r="Q1065" s="506" t="str">
        <f>IF(Tabla1[[#This Row],[Descripción]]="","",_xlfn.XLOOKUP(Tabla1[[#This Row],[Descripción]],Tabla10[Descripción],Tabla10[CODIGO PRESUPUESTARIO],0))</f>
        <v/>
      </c>
      <c r="R1065" s="507"/>
    </row>
    <row r="1066" spans="2:18" x14ac:dyDescent="0.3">
      <c r="B1066" s="190" t="str">
        <f>IF('Formulario PPGR3'!$G1066="","",CONCATENATE('Formulario PPGR3'!$C1066,".",'Formulario PPGR3'!$D1066,".",'Formulario PPGR3'!$E1066,".",'Formulario PPGR3'!$F1066))</f>
        <v/>
      </c>
      <c r="C1066" s="190" t="str">
        <f>IF('Formulario PPGR3'!$G1066="","",'Formulario PPGR1'!#REF!)</f>
        <v/>
      </c>
      <c r="D1066" s="190" t="str">
        <f>IF('Formulario PPGR3'!$G1066="","",'Formulario PPGR1'!#REF!)</f>
        <v/>
      </c>
      <c r="E1066" s="190" t="str">
        <f>IF('Formulario PPGR3'!$G1066="","",'Formulario PPGR1'!#REF!)</f>
        <v/>
      </c>
      <c r="F1066" s="190" t="str">
        <f>IF('Formulario PPGR3'!$G1066="","",'Formulario PPGR1'!#REF!)</f>
        <v/>
      </c>
      <c r="G1066" s="241"/>
      <c r="H1066" s="503" t="str">
        <f>IF(Tabla1[[#This Row],[Código_Actividad]]="","",_xlfn.XLOOKUP(Tabla1[[#This Row],[Código_Actividad]],Tabla2[Código],Tabla2[Actividades Programables Presupuestables],"",0))</f>
        <v/>
      </c>
      <c r="I1066" s="504" t="str">
        <f>IFERROR(VLOOKUP('Formulario PPGR3'!$G1066,'Formulario PPGR2'!$H$9:$V$269,15,FALSE),"")</f>
        <v/>
      </c>
      <c r="J1066" s="509"/>
      <c r="K1066" s="507" t="str">
        <f>IF(Tabla1[[#This Row],[Insumos]]="","",_xlfn.XLOOKUP(Tabla1[[#This Row],[Insumos]],Tabla10[Insumo],Tabla10[InsumoAbrev],"",0))</f>
        <v/>
      </c>
      <c r="L1066" s="508"/>
      <c r="M1066" s="505" t="str">
        <f>IF(Tabla1[[#This Row],[Descripción]]="","",_xlfn.XLOOKUP(Tabla1[[#This Row],[Descripción]],Tabla10[Descripción],Tabla10[Unidad de Medida],"",0))</f>
        <v/>
      </c>
      <c r="N1066" s="295"/>
      <c r="O1066" s="506" t="str">
        <f>IF(Tabla1[[#This Row],[Descripción]]="","",_xlfn.XLOOKUP(Tabla1[[#This Row],[Descripción]],Tabla10[Descripción],Tabla10[Precio Unitario],0))</f>
        <v/>
      </c>
      <c r="P1066" s="506" t="str">
        <f>IF(Tabla1[[#This Row],[Cantidad de Insumos]]="","",Tabla1[[#This Row],[Precio Unitario]]*Tabla1[[#This Row],[Cantidad de Insumos]])</f>
        <v/>
      </c>
      <c r="Q1066" s="506" t="str">
        <f>IF(Tabla1[[#This Row],[Descripción]]="","",_xlfn.XLOOKUP(Tabla1[[#This Row],[Descripción]],Tabla10[Descripción],Tabla10[CODIGO PRESUPUESTARIO],0))</f>
        <v/>
      </c>
      <c r="R1066" s="507"/>
    </row>
    <row r="1067" spans="2:18" x14ac:dyDescent="0.3">
      <c r="B1067" s="190" t="str">
        <f>IF('Formulario PPGR3'!$G1067="","",CONCATENATE('Formulario PPGR3'!$C1067,".",'Formulario PPGR3'!$D1067,".",'Formulario PPGR3'!$E1067,".",'Formulario PPGR3'!$F1067))</f>
        <v/>
      </c>
      <c r="C1067" s="190" t="str">
        <f>IF('Formulario PPGR3'!$G1067="","",'Formulario PPGR1'!#REF!)</f>
        <v/>
      </c>
      <c r="D1067" s="190" t="str">
        <f>IF('Formulario PPGR3'!$G1067="","",'Formulario PPGR1'!#REF!)</f>
        <v/>
      </c>
      <c r="E1067" s="190" t="str">
        <f>IF('Formulario PPGR3'!$G1067="","",'Formulario PPGR1'!#REF!)</f>
        <v/>
      </c>
      <c r="F1067" s="190" t="str">
        <f>IF('Formulario PPGR3'!$G1067="","",'Formulario PPGR1'!#REF!)</f>
        <v/>
      </c>
      <c r="G1067" s="241"/>
      <c r="H1067" s="503" t="str">
        <f>IF(Tabla1[[#This Row],[Código_Actividad]]="","",_xlfn.XLOOKUP(Tabla1[[#This Row],[Código_Actividad]],Tabla2[Código],Tabla2[Actividades Programables Presupuestables],"",0))</f>
        <v/>
      </c>
      <c r="I1067" s="504" t="str">
        <f>IFERROR(VLOOKUP('Formulario PPGR3'!$G1067,'Formulario PPGR2'!$H$9:$V$269,15,FALSE),"")</f>
        <v/>
      </c>
      <c r="J1067" s="509"/>
      <c r="K1067" s="507" t="str">
        <f>IF(Tabla1[[#This Row],[Insumos]]="","",_xlfn.XLOOKUP(Tabla1[[#This Row],[Insumos]],Tabla10[Insumo],Tabla10[InsumoAbrev],"",0))</f>
        <v/>
      </c>
      <c r="L1067" s="508"/>
      <c r="M1067" s="505" t="str">
        <f>IF(Tabla1[[#This Row],[Descripción]]="","",_xlfn.XLOOKUP(Tabla1[[#This Row],[Descripción]],Tabla10[Descripción],Tabla10[Unidad de Medida],"",0))</f>
        <v/>
      </c>
      <c r="N1067" s="295"/>
      <c r="O1067" s="506" t="str">
        <f>IF(Tabla1[[#This Row],[Descripción]]="","",_xlfn.XLOOKUP(Tabla1[[#This Row],[Descripción]],Tabla10[Descripción],Tabla10[Precio Unitario],0))</f>
        <v/>
      </c>
      <c r="P1067" s="506" t="str">
        <f>IF(Tabla1[[#This Row],[Cantidad de Insumos]]="","",Tabla1[[#This Row],[Precio Unitario]]*Tabla1[[#This Row],[Cantidad de Insumos]])</f>
        <v/>
      </c>
      <c r="Q1067" s="506" t="str">
        <f>IF(Tabla1[[#This Row],[Descripción]]="","",_xlfn.XLOOKUP(Tabla1[[#This Row],[Descripción]],Tabla10[Descripción],Tabla10[CODIGO PRESUPUESTARIO],0))</f>
        <v/>
      </c>
      <c r="R1067" s="507"/>
    </row>
    <row r="1068" spans="2:18" x14ac:dyDescent="0.3">
      <c r="B1068" s="190" t="str">
        <f>IF('Formulario PPGR3'!$G1068="","",CONCATENATE('Formulario PPGR3'!$C1068,".",'Formulario PPGR3'!$D1068,".",'Formulario PPGR3'!$E1068,".",'Formulario PPGR3'!$F1068))</f>
        <v/>
      </c>
      <c r="C1068" s="190" t="str">
        <f>IF('Formulario PPGR3'!$G1068="","",'Formulario PPGR1'!#REF!)</f>
        <v/>
      </c>
      <c r="D1068" s="190" t="str">
        <f>IF('Formulario PPGR3'!$G1068="","",'Formulario PPGR1'!#REF!)</f>
        <v/>
      </c>
      <c r="E1068" s="190" t="str">
        <f>IF('Formulario PPGR3'!$G1068="","",'Formulario PPGR1'!#REF!)</f>
        <v/>
      </c>
      <c r="F1068" s="190" t="str">
        <f>IF('Formulario PPGR3'!$G1068="","",'Formulario PPGR1'!#REF!)</f>
        <v/>
      </c>
      <c r="G1068" s="241"/>
      <c r="H1068" s="503" t="str">
        <f>IF(Tabla1[[#This Row],[Código_Actividad]]="","",_xlfn.XLOOKUP(Tabla1[[#This Row],[Código_Actividad]],Tabla2[Código],Tabla2[Actividades Programables Presupuestables],"",0))</f>
        <v/>
      </c>
      <c r="I1068" s="504" t="str">
        <f>IFERROR(VLOOKUP('Formulario PPGR3'!$G1068,'Formulario PPGR2'!$H$9:$V$269,15,FALSE),"")</f>
        <v/>
      </c>
      <c r="J1068" s="509"/>
      <c r="K1068" s="507" t="str">
        <f>IF(Tabla1[[#This Row],[Insumos]]="","",_xlfn.XLOOKUP(Tabla1[[#This Row],[Insumos]],Tabla10[Insumo],Tabla10[InsumoAbrev],"",0))</f>
        <v/>
      </c>
      <c r="L1068" s="508"/>
      <c r="M1068" s="505" t="str">
        <f>IF(Tabla1[[#This Row],[Descripción]]="","",_xlfn.XLOOKUP(Tabla1[[#This Row],[Descripción]],Tabla10[Descripción],Tabla10[Unidad de Medida],"",0))</f>
        <v/>
      </c>
      <c r="N1068" s="295"/>
      <c r="O1068" s="506" t="str">
        <f>IF(Tabla1[[#This Row],[Descripción]]="","",_xlfn.XLOOKUP(Tabla1[[#This Row],[Descripción]],Tabla10[Descripción],Tabla10[Precio Unitario],0))</f>
        <v/>
      </c>
      <c r="P1068" s="506" t="str">
        <f>IF(Tabla1[[#This Row],[Cantidad de Insumos]]="","",Tabla1[[#This Row],[Precio Unitario]]*Tabla1[[#This Row],[Cantidad de Insumos]])</f>
        <v/>
      </c>
      <c r="Q1068" s="506" t="str">
        <f>IF(Tabla1[[#This Row],[Descripción]]="","",_xlfn.XLOOKUP(Tabla1[[#This Row],[Descripción]],Tabla10[Descripción],Tabla10[CODIGO PRESUPUESTARIO],0))</f>
        <v/>
      </c>
      <c r="R1068" s="507"/>
    </row>
    <row r="1069" spans="2:18" x14ac:dyDescent="0.3">
      <c r="B1069" s="190" t="str">
        <f>IF('Formulario PPGR3'!$G1069="","",CONCATENATE('Formulario PPGR3'!$C1069,".",'Formulario PPGR3'!$D1069,".",'Formulario PPGR3'!$E1069,".",'Formulario PPGR3'!$F1069))</f>
        <v/>
      </c>
      <c r="C1069" s="190" t="str">
        <f>IF('Formulario PPGR3'!$G1069="","",'Formulario PPGR1'!#REF!)</f>
        <v/>
      </c>
      <c r="D1069" s="190" t="str">
        <f>IF('Formulario PPGR3'!$G1069="","",'Formulario PPGR1'!#REF!)</f>
        <v/>
      </c>
      <c r="E1069" s="190" t="str">
        <f>IF('Formulario PPGR3'!$G1069="","",'Formulario PPGR1'!#REF!)</f>
        <v/>
      </c>
      <c r="F1069" s="190" t="str">
        <f>IF('Formulario PPGR3'!$G1069="","",'Formulario PPGR1'!#REF!)</f>
        <v/>
      </c>
      <c r="G1069" s="241"/>
      <c r="H1069" s="503" t="str">
        <f>IF(Tabla1[[#This Row],[Código_Actividad]]="","",_xlfn.XLOOKUP(Tabla1[[#This Row],[Código_Actividad]],Tabla2[Código],Tabla2[Actividades Programables Presupuestables],"",0))</f>
        <v/>
      </c>
      <c r="I1069" s="504" t="str">
        <f>IFERROR(VLOOKUP('Formulario PPGR3'!$G1069,'Formulario PPGR2'!$H$9:$V$269,15,FALSE),"")</f>
        <v/>
      </c>
      <c r="J1069" s="509"/>
      <c r="K1069" s="507" t="str">
        <f>IF(Tabla1[[#This Row],[Insumos]]="","",_xlfn.XLOOKUP(Tabla1[[#This Row],[Insumos]],Tabla10[Insumo],Tabla10[InsumoAbrev],"",0))</f>
        <v/>
      </c>
      <c r="L1069" s="508"/>
      <c r="M1069" s="505" t="str">
        <f>IF(Tabla1[[#This Row],[Descripción]]="","",_xlfn.XLOOKUP(Tabla1[[#This Row],[Descripción]],Tabla10[Descripción],Tabla10[Unidad de Medida],"",0))</f>
        <v/>
      </c>
      <c r="N1069" s="295"/>
      <c r="O1069" s="506" t="str">
        <f>IF(Tabla1[[#This Row],[Descripción]]="","",_xlfn.XLOOKUP(Tabla1[[#This Row],[Descripción]],Tabla10[Descripción],Tabla10[Precio Unitario],0))</f>
        <v/>
      </c>
      <c r="P1069" s="506" t="str">
        <f>IF(Tabla1[[#This Row],[Cantidad de Insumos]]="","",Tabla1[[#This Row],[Precio Unitario]]*Tabla1[[#This Row],[Cantidad de Insumos]])</f>
        <v/>
      </c>
      <c r="Q1069" s="506" t="str">
        <f>IF(Tabla1[[#This Row],[Descripción]]="","",_xlfn.XLOOKUP(Tabla1[[#This Row],[Descripción]],Tabla10[Descripción],Tabla10[CODIGO PRESUPUESTARIO],0))</f>
        <v/>
      </c>
      <c r="R1069" s="507"/>
    </row>
    <row r="1070" spans="2:18" x14ac:dyDescent="0.3">
      <c r="B1070" s="190" t="str">
        <f>IF('Formulario PPGR3'!$G1070="","",CONCATENATE('Formulario PPGR3'!$C1070,".",'Formulario PPGR3'!$D1070,".",'Formulario PPGR3'!$E1070,".",'Formulario PPGR3'!$F1070))</f>
        <v/>
      </c>
      <c r="C1070" s="190" t="str">
        <f>IF('Formulario PPGR3'!$G1070="","",'Formulario PPGR1'!#REF!)</f>
        <v/>
      </c>
      <c r="D1070" s="190" t="str">
        <f>IF('Formulario PPGR3'!$G1070="","",'Formulario PPGR1'!#REF!)</f>
        <v/>
      </c>
      <c r="E1070" s="190" t="str">
        <f>IF('Formulario PPGR3'!$G1070="","",'Formulario PPGR1'!#REF!)</f>
        <v/>
      </c>
      <c r="F1070" s="190" t="str">
        <f>IF('Formulario PPGR3'!$G1070="","",'Formulario PPGR1'!#REF!)</f>
        <v/>
      </c>
      <c r="G1070" s="241"/>
      <c r="H1070" s="503" t="str">
        <f>IF(Tabla1[[#This Row],[Código_Actividad]]="","",_xlfn.XLOOKUP(Tabla1[[#This Row],[Código_Actividad]],Tabla2[Código],Tabla2[Actividades Programables Presupuestables],"",0))</f>
        <v/>
      </c>
      <c r="I1070" s="504" t="str">
        <f>IFERROR(VLOOKUP('Formulario PPGR3'!$G1070,'Formulario PPGR2'!$H$9:$V$269,15,FALSE),"")</f>
        <v/>
      </c>
      <c r="J1070" s="509"/>
      <c r="K1070" s="507" t="str">
        <f>IF(Tabla1[[#This Row],[Insumos]]="","",_xlfn.XLOOKUP(Tabla1[[#This Row],[Insumos]],Tabla10[Insumo],Tabla10[InsumoAbrev],"",0))</f>
        <v/>
      </c>
      <c r="L1070" s="508"/>
      <c r="M1070" s="505" t="str">
        <f>IF(Tabla1[[#This Row],[Descripción]]="","",_xlfn.XLOOKUP(Tabla1[[#This Row],[Descripción]],Tabla10[Descripción],Tabla10[Unidad de Medida],"",0))</f>
        <v/>
      </c>
      <c r="N1070" s="295"/>
      <c r="O1070" s="506" t="str">
        <f>IF(Tabla1[[#This Row],[Descripción]]="","",_xlfn.XLOOKUP(Tabla1[[#This Row],[Descripción]],Tabla10[Descripción],Tabla10[Precio Unitario],0))</f>
        <v/>
      </c>
      <c r="P1070" s="506" t="str">
        <f>IF(Tabla1[[#This Row],[Cantidad de Insumos]]="","",Tabla1[[#This Row],[Precio Unitario]]*Tabla1[[#This Row],[Cantidad de Insumos]])</f>
        <v/>
      </c>
      <c r="Q1070" s="506" t="str">
        <f>IF(Tabla1[[#This Row],[Descripción]]="","",_xlfn.XLOOKUP(Tabla1[[#This Row],[Descripción]],Tabla10[Descripción],Tabla10[CODIGO PRESUPUESTARIO],0))</f>
        <v/>
      </c>
      <c r="R1070" s="507"/>
    </row>
    <row r="1071" spans="2:18" x14ac:dyDescent="0.3">
      <c r="B1071" s="190" t="str">
        <f>IF('Formulario PPGR3'!$G1071="","",CONCATENATE('Formulario PPGR3'!$C1071,".",'Formulario PPGR3'!$D1071,".",'Formulario PPGR3'!$E1071,".",'Formulario PPGR3'!$F1071))</f>
        <v/>
      </c>
      <c r="C1071" s="190" t="str">
        <f>IF('Formulario PPGR3'!$G1071="","",'Formulario PPGR1'!#REF!)</f>
        <v/>
      </c>
      <c r="D1071" s="190" t="str">
        <f>IF('Formulario PPGR3'!$G1071="","",'Formulario PPGR1'!#REF!)</f>
        <v/>
      </c>
      <c r="E1071" s="190" t="str">
        <f>IF('Formulario PPGR3'!$G1071="","",'Formulario PPGR1'!#REF!)</f>
        <v/>
      </c>
      <c r="F1071" s="190" t="str">
        <f>IF('Formulario PPGR3'!$G1071="","",'Formulario PPGR1'!#REF!)</f>
        <v/>
      </c>
      <c r="G1071" s="241"/>
      <c r="H1071" s="503" t="str">
        <f>IF(Tabla1[[#This Row],[Código_Actividad]]="","",_xlfn.XLOOKUP(Tabla1[[#This Row],[Código_Actividad]],Tabla2[Código],Tabla2[Actividades Programables Presupuestables],"",0))</f>
        <v/>
      </c>
      <c r="I1071" s="504" t="str">
        <f>IFERROR(VLOOKUP('Formulario PPGR3'!$G1071,'Formulario PPGR2'!$H$9:$V$269,15,FALSE),"")</f>
        <v/>
      </c>
      <c r="J1071" s="509"/>
      <c r="K1071" s="507" t="str">
        <f>IF(Tabla1[[#This Row],[Insumos]]="","",_xlfn.XLOOKUP(Tabla1[[#This Row],[Insumos]],Tabla10[Insumo],Tabla10[InsumoAbrev],"",0))</f>
        <v/>
      </c>
      <c r="L1071" s="508"/>
      <c r="M1071" s="505" t="str">
        <f>IF(Tabla1[[#This Row],[Descripción]]="","",_xlfn.XLOOKUP(Tabla1[[#This Row],[Descripción]],Tabla10[Descripción],Tabla10[Unidad de Medida],"",0))</f>
        <v/>
      </c>
      <c r="N1071" s="295"/>
      <c r="O1071" s="506" t="str">
        <f>IF(Tabla1[[#This Row],[Descripción]]="","",_xlfn.XLOOKUP(Tabla1[[#This Row],[Descripción]],Tabla10[Descripción],Tabla10[Precio Unitario],0))</f>
        <v/>
      </c>
      <c r="P1071" s="506" t="str">
        <f>IF(Tabla1[[#This Row],[Cantidad de Insumos]]="","",Tabla1[[#This Row],[Precio Unitario]]*Tabla1[[#This Row],[Cantidad de Insumos]])</f>
        <v/>
      </c>
      <c r="Q1071" s="506" t="str">
        <f>IF(Tabla1[[#This Row],[Descripción]]="","",_xlfn.XLOOKUP(Tabla1[[#This Row],[Descripción]],Tabla10[Descripción],Tabla10[CODIGO PRESUPUESTARIO],0))</f>
        <v/>
      </c>
      <c r="R1071" s="507"/>
    </row>
    <row r="1072" spans="2:18" x14ac:dyDescent="0.3">
      <c r="B1072" s="190" t="str">
        <f>IF('Formulario PPGR3'!$G1072="","",CONCATENATE('Formulario PPGR3'!$C1072,".",'Formulario PPGR3'!$D1072,".",'Formulario PPGR3'!$E1072,".",'Formulario PPGR3'!$F1072))</f>
        <v/>
      </c>
      <c r="C1072" s="190" t="str">
        <f>IF('Formulario PPGR3'!$G1072="","",'Formulario PPGR1'!#REF!)</f>
        <v/>
      </c>
      <c r="D1072" s="190" t="str">
        <f>IF('Formulario PPGR3'!$G1072="","",'Formulario PPGR1'!#REF!)</f>
        <v/>
      </c>
      <c r="E1072" s="190" t="str">
        <f>IF('Formulario PPGR3'!$G1072="","",'Formulario PPGR1'!#REF!)</f>
        <v/>
      </c>
      <c r="F1072" s="190" t="str">
        <f>IF('Formulario PPGR3'!$G1072="","",'Formulario PPGR1'!#REF!)</f>
        <v/>
      </c>
      <c r="G1072" s="241"/>
      <c r="H1072" s="503" t="str">
        <f>IF(Tabla1[[#This Row],[Código_Actividad]]="","",_xlfn.XLOOKUP(Tabla1[[#This Row],[Código_Actividad]],Tabla2[Código],Tabla2[Actividades Programables Presupuestables],"",0))</f>
        <v/>
      </c>
      <c r="I1072" s="504" t="str">
        <f>IFERROR(VLOOKUP('Formulario PPGR3'!$G1072,'Formulario PPGR2'!$H$9:$V$269,15,FALSE),"")</f>
        <v/>
      </c>
      <c r="J1072" s="509"/>
      <c r="K1072" s="507" t="str">
        <f>IF(Tabla1[[#This Row],[Insumos]]="","",_xlfn.XLOOKUP(Tabla1[[#This Row],[Insumos]],Tabla10[Insumo],Tabla10[InsumoAbrev],"",0))</f>
        <v/>
      </c>
      <c r="L1072" s="508"/>
      <c r="M1072" s="505" t="str">
        <f>IF(Tabla1[[#This Row],[Descripción]]="","",_xlfn.XLOOKUP(Tabla1[[#This Row],[Descripción]],Tabla10[Descripción],Tabla10[Unidad de Medida],"",0))</f>
        <v/>
      </c>
      <c r="N1072" s="295"/>
      <c r="O1072" s="506" t="str">
        <f>IF(Tabla1[[#This Row],[Descripción]]="","",_xlfn.XLOOKUP(Tabla1[[#This Row],[Descripción]],Tabla10[Descripción],Tabla10[Precio Unitario],0))</f>
        <v/>
      </c>
      <c r="P1072" s="506" t="str">
        <f>IF(Tabla1[[#This Row],[Cantidad de Insumos]]="","",Tabla1[[#This Row],[Precio Unitario]]*Tabla1[[#This Row],[Cantidad de Insumos]])</f>
        <v/>
      </c>
      <c r="Q1072" s="506" t="str">
        <f>IF(Tabla1[[#This Row],[Descripción]]="","",_xlfn.XLOOKUP(Tabla1[[#This Row],[Descripción]],Tabla10[Descripción],Tabla10[CODIGO PRESUPUESTARIO],0))</f>
        <v/>
      </c>
      <c r="R1072" s="507"/>
    </row>
    <row r="1073" spans="2:18" x14ac:dyDescent="0.3">
      <c r="B1073" s="190" t="str">
        <f>IF('Formulario PPGR3'!$G1073="","",CONCATENATE('Formulario PPGR3'!$C1073,".",'Formulario PPGR3'!$D1073,".",'Formulario PPGR3'!$E1073,".",'Formulario PPGR3'!$F1073))</f>
        <v/>
      </c>
      <c r="C1073" s="190" t="str">
        <f>IF('Formulario PPGR3'!$G1073="","",'Formulario PPGR1'!#REF!)</f>
        <v/>
      </c>
      <c r="D1073" s="190" t="str">
        <f>IF('Formulario PPGR3'!$G1073="","",'Formulario PPGR1'!#REF!)</f>
        <v/>
      </c>
      <c r="E1073" s="190" t="str">
        <f>IF('Formulario PPGR3'!$G1073="","",'Formulario PPGR1'!#REF!)</f>
        <v/>
      </c>
      <c r="F1073" s="190" t="str">
        <f>IF('Formulario PPGR3'!$G1073="","",'Formulario PPGR1'!#REF!)</f>
        <v/>
      </c>
      <c r="G1073" s="241"/>
      <c r="H1073" s="503" t="str">
        <f>IF(Tabla1[[#This Row],[Código_Actividad]]="","",_xlfn.XLOOKUP(Tabla1[[#This Row],[Código_Actividad]],Tabla2[Código],Tabla2[Actividades Programables Presupuestables],"",0))</f>
        <v/>
      </c>
      <c r="I1073" s="504" t="str">
        <f>IFERROR(VLOOKUP('Formulario PPGR3'!$G1073,'Formulario PPGR2'!$H$9:$V$269,15,FALSE),"")</f>
        <v/>
      </c>
      <c r="J1073" s="509"/>
      <c r="K1073" s="507" t="str">
        <f>IF(Tabla1[[#This Row],[Insumos]]="","",_xlfn.XLOOKUP(Tabla1[[#This Row],[Insumos]],Tabla10[Insumo],Tabla10[InsumoAbrev],"",0))</f>
        <v/>
      </c>
      <c r="L1073" s="508"/>
      <c r="M1073" s="505" t="str">
        <f>IF(Tabla1[[#This Row],[Descripción]]="","",_xlfn.XLOOKUP(Tabla1[[#This Row],[Descripción]],Tabla10[Descripción],Tabla10[Unidad de Medida],"",0))</f>
        <v/>
      </c>
      <c r="N1073" s="295"/>
      <c r="O1073" s="506" t="str">
        <f>IF(Tabla1[[#This Row],[Descripción]]="","",_xlfn.XLOOKUP(Tabla1[[#This Row],[Descripción]],Tabla10[Descripción],Tabla10[Precio Unitario],0))</f>
        <v/>
      </c>
      <c r="P1073" s="506" t="str">
        <f>IF(Tabla1[[#This Row],[Cantidad de Insumos]]="","",Tabla1[[#This Row],[Precio Unitario]]*Tabla1[[#This Row],[Cantidad de Insumos]])</f>
        <v/>
      </c>
      <c r="Q1073" s="506" t="str">
        <f>IF(Tabla1[[#This Row],[Descripción]]="","",_xlfn.XLOOKUP(Tabla1[[#This Row],[Descripción]],Tabla10[Descripción],Tabla10[CODIGO PRESUPUESTARIO],0))</f>
        <v/>
      </c>
      <c r="R1073" s="507"/>
    </row>
    <row r="1074" spans="2:18" x14ac:dyDescent="0.3">
      <c r="B1074" s="190" t="str">
        <f>IF('Formulario PPGR3'!$G1074="","",CONCATENATE('Formulario PPGR3'!$C1074,".",'Formulario PPGR3'!$D1074,".",'Formulario PPGR3'!$E1074,".",'Formulario PPGR3'!$F1074))</f>
        <v/>
      </c>
      <c r="C1074" s="190" t="str">
        <f>IF('Formulario PPGR3'!$G1074="","",'Formulario PPGR1'!#REF!)</f>
        <v/>
      </c>
      <c r="D1074" s="190" t="str">
        <f>IF('Formulario PPGR3'!$G1074="","",'Formulario PPGR1'!#REF!)</f>
        <v/>
      </c>
      <c r="E1074" s="190" t="str">
        <f>IF('Formulario PPGR3'!$G1074="","",'Formulario PPGR1'!#REF!)</f>
        <v/>
      </c>
      <c r="F1074" s="190" t="str">
        <f>IF('Formulario PPGR3'!$G1074="","",'Formulario PPGR1'!#REF!)</f>
        <v/>
      </c>
      <c r="G1074" s="241"/>
      <c r="H1074" s="503" t="str">
        <f>IF(Tabla1[[#This Row],[Código_Actividad]]="","",_xlfn.XLOOKUP(Tabla1[[#This Row],[Código_Actividad]],Tabla2[Código],Tabla2[Actividades Programables Presupuestables],"",0))</f>
        <v/>
      </c>
      <c r="I1074" s="504" t="str">
        <f>IFERROR(VLOOKUP('Formulario PPGR3'!$G1074,'Formulario PPGR2'!$H$9:$V$269,15,FALSE),"")</f>
        <v/>
      </c>
      <c r="J1074" s="509"/>
      <c r="K1074" s="507" t="str">
        <f>IF(Tabla1[[#This Row],[Insumos]]="","",_xlfn.XLOOKUP(Tabla1[[#This Row],[Insumos]],Tabla10[Insumo],Tabla10[InsumoAbrev],"",0))</f>
        <v/>
      </c>
      <c r="L1074" s="508"/>
      <c r="M1074" s="505" t="str">
        <f>IF(Tabla1[[#This Row],[Descripción]]="","",_xlfn.XLOOKUP(Tabla1[[#This Row],[Descripción]],Tabla10[Descripción],Tabla10[Unidad de Medida],"",0))</f>
        <v/>
      </c>
      <c r="N1074" s="295"/>
      <c r="O1074" s="506" t="str">
        <f>IF(Tabla1[[#This Row],[Descripción]]="","",_xlfn.XLOOKUP(Tabla1[[#This Row],[Descripción]],Tabla10[Descripción],Tabla10[Precio Unitario],0))</f>
        <v/>
      </c>
      <c r="P1074" s="506" t="str">
        <f>IF(Tabla1[[#This Row],[Cantidad de Insumos]]="","",Tabla1[[#This Row],[Precio Unitario]]*Tabla1[[#This Row],[Cantidad de Insumos]])</f>
        <v/>
      </c>
      <c r="Q1074" s="506" t="str">
        <f>IF(Tabla1[[#This Row],[Descripción]]="","",_xlfn.XLOOKUP(Tabla1[[#This Row],[Descripción]],Tabla10[Descripción],Tabla10[CODIGO PRESUPUESTARIO],0))</f>
        <v/>
      </c>
      <c r="R1074" s="507"/>
    </row>
    <row r="1075" spans="2:18" x14ac:dyDescent="0.3">
      <c r="B1075" s="190" t="str">
        <f>IF('Formulario PPGR3'!$G1075="","",CONCATENATE('Formulario PPGR3'!$C1075,".",'Formulario PPGR3'!$D1075,".",'Formulario PPGR3'!$E1075,".",'Formulario PPGR3'!$F1075))</f>
        <v/>
      </c>
      <c r="C1075" s="190" t="str">
        <f>IF('Formulario PPGR3'!$G1075="","",'Formulario PPGR1'!#REF!)</f>
        <v/>
      </c>
      <c r="D1075" s="190" t="str">
        <f>IF('Formulario PPGR3'!$G1075="","",'Formulario PPGR1'!#REF!)</f>
        <v/>
      </c>
      <c r="E1075" s="190" t="str">
        <f>IF('Formulario PPGR3'!$G1075="","",'Formulario PPGR1'!#REF!)</f>
        <v/>
      </c>
      <c r="F1075" s="190" t="str">
        <f>IF('Formulario PPGR3'!$G1075="","",'Formulario PPGR1'!#REF!)</f>
        <v/>
      </c>
      <c r="G1075" s="241"/>
      <c r="H1075" s="503" t="str">
        <f>IF(Tabla1[[#This Row],[Código_Actividad]]="","",_xlfn.XLOOKUP(Tabla1[[#This Row],[Código_Actividad]],Tabla2[Código],Tabla2[Actividades Programables Presupuestables],"",0))</f>
        <v/>
      </c>
      <c r="I1075" s="504" t="str">
        <f>IFERROR(VLOOKUP('Formulario PPGR3'!$G1075,'Formulario PPGR2'!$H$9:$V$269,15,FALSE),"")</f>
        <v/>
      </c>
      <c r="J1075" s="509"/>
      <c r="K1075" s="507" t="str">
        <f>IF(Tabla1[[#This Row],[Insumos]]="","",_xlfn.XLOOKUP(Tabla1[[#This Row],[Insumos]],Tabla10[Insumo],Tabla10[InsumoAbrev],"",0))</f>
        <v/>
      </c>
      <c r="L1075" s="508"/>
      <c r="M1075" s="505" t="str">
        <f>IF(Tabla1[[#This Row],[Descripción]]="","",_xlfn.XLOOKUP(Tabla1[[#This Row],[Descripción]],Tabla10[Descripción],Tabla10[Unidad de Medida],"",0))</f>
        <v/>
      </c>
      <c r="N1075" s="295"/>
      <c r="O1075" s="506" t="str">
        <f>IF(Tabla1[[#This Row],[Descripción]]="","",_xlfn.XLOOKUP(Tabla1[[#This Row],[Descripción]],Tabla10[Descripción],Tabla10[Precio Unitario],0))</f>
        <v/>
      </c>
      <c r="P1075" s="506" t="str">
        <f>IF(Tabla1[[#This Row],[Cantidad de Insumos]]="","",Tabla1[[#This Row],[Precio Unitario]]*Tabla1[[#This Row],[Cantidad de Insumos]])</f>
        <v/>
      </c>
      <c r="Q1075" s="506" t="str">
        <f>IF(Tabla1[[#This Row],[Descripción]]="","",_xlfn.XLOOKUP(Tabla1[[#This Row],[Descripción]],Tabla10[Descripción],Tabla10[CODIGO PRESUPUESTARIO],0))</f>
        <v/>
      </c>
      <c r="R1075" s="507"/>
    </row>
    <row r="1076" spans="2:18" x14ac:dyDescent="0.3">
      <c r="B1076" s="190" t="str">
        <f>IF('Formulario PPGR3'!$G1076="","",CONCATENATE('Formulario PPGR3'!$C1076,".",'Formulario PPGR3'!$D1076,".",'Formulario PPGR3'!$E1076,".",'Formulario PPGR3'!$F1076))</f>
        <v/>
      </c>
      <c r="C1076" s="190" t="str">
        <f>IF('Formulario PPGR3'!$G1076="","",'Formulario PPGR1'!#REF!)</f>
        <v/>
      </c>
      <c r="D1076" s="190" t="str">
        <f>IF('Formulario PPGR3'!$G1076="","",'Formulario PPGR1'!#REF!)</f>
        <v/>
      </c>
      <c r="E1076" s="190" t="str">
        <f>IF('Formulario PPGR3'!$G1076="","",'Formulario PPGR1'!#REF!)</f>
        <v/>
      </c>
      <c r="F1076" s="190" t="str">
        <f>IF('Formulario PPGR3'!$G1076="","",'Formulario PPGR1'!#REF!)</f>
        <v/>
      </c>
      <c r="G1076" s="241"/>
      <c r="H1076" s="503" t="str">
        <f>IF(Tabla1[[#This Row],[Código_Actividad]]="","",_xlfn.XLOOKUP(Tabla1[[#This Row],[Código_Actividad]],Tabla2[Código],Tabla2[Actividades Programables Presupuestables],"",0))</f>
        <v/>
      </c>
      <c r="I1076" s="504" t="str">
        <f>IFERROR(VLOOKUP('Formulario PPGR3'!$G1076,'Formulario PPGR2'!$H$9:$V$269,15,FALSE),"")</f>
        <v/>
      </c>
      <c r="J1076" s="509"/>
      <c r="K1076" s="507" t="str">
        <f>IF(Tabla1[[#This Row],[Insumos]]="","",_xlfn.XLOOKUP(Tabla1[[#This Row],[Insumos]],Tabla10[Insumo],Tabla10[InsumoAbrev],"",0))</f>
        <v/>
      </c>
      <c r="L1076" s="508"/>
      <c r="M1076" s="505" t="str">
        <f>IF(Tabla1[[#This Row],[Descripción]]="","",_xlfn.XLOOKUP(Tabla1[[#This Row],[Descripción]],Tabla10[Descripción],Tabla10[Unidad de Medida],"",0))</f>
        <v/>
      </c>
      <c r="N1076" s="295"/>
      <c r="O1076" s="506" t="str">
        <f>IF(Tabla1[[#This Row],[Descripción]]="","",_xlfn.XLOOKUP(Tabla1[[#This Row],[Descripción]],Tabla10[Descripción],Tabla10[Precio Unitario],0))</f>
        <v/>
      </c>
      <c r="P1076" s="506" t="str">
        <f>IF(Tabla1[[#This Row],[Cantidad de Insumos]]="","",Tabla1[[#This Row],[Precio Unitario]]*Tabla1[[#This Row],[Cantidad de Insumos]])</f>
        <v/>
      </c>
      <c r="Q1076" s="506" t="str">
        <f>IF(Tabla1[[#This Row],[Descripción]]="","",_xlfn.XLOOKUP(Tabla1[[#This Row],[Descripción]],Tabla10[Descripción],Tabla10[CODIGO PRESUPUESTARIO],0))</f>
        <v/>
      </c>
      <c r="R1076" s="507"/>
    </row>
    <row r="1077" spans="2:18" x14ac:dyDescent="0.3">
      <c r="B1077" s="190" t="str">
        <f>IF('Formulario PPGR3'!$G1077="","",CONCATENATE('Formulario PPGR3'!$C1077,".",'Formulario PPGR3'!$D1077,".",'Formulario PPGR3'!$E1077,".",'Formulario PPGR3'!$F1077))</f>
        <v/>
      </c>
      <c r="C1077" s="190" t="str">
        <f>IF('Formulario PPGR3'!$G1077="","",'Formulario PPGR1'!#REF!)</f>
        <v/>
      </c>
      <c r="D1077" s="190" t="str">
        <f>IF('Formulario PPGR3'!$G1077="","",'Formulario PPGR1'!#REF!)</f>
        <v/>
      </c>
      <c r="E1077" s="190" t="str">
        <f>IF('Formulario PPGR3'!$G1077="","",'Formulario PPGR1'!#REF!)</f>
        <v/>
      </c>
      <c r="F1077" s="190" t="str">
        <f>IF('Formulario PPGR3'!$G1077="","",'Formulario PPGR1'!#REF!)</f>
        <v/>
      </c>
      <c r="G1077" s="241"/>
      <c r="H1077" s="503" t="str">
        <f>IF(Tabla1[[#This Row],[Código_Actividad]]="","",_xlfn.XLOOKUP(Tabla1[[#This Row],[Código_Actividad]],Tabla2[Código],Tabla2[Actividades Programables Presupuestables],"",0))</f>
        <v/>
      </c>
      <c r="I1077" s="504" t="str">
        <f>IFERROR(VLOOKUP('Formulario PPGR3'!$G1077,'Formulario PPGR2'!$H$9:$V$269,15,FALSE),"")</f>
        <v/>
      </c>
      <c r="J1077" s="509"/>
      <c r="K1077" s="507" t="str">
        <f>IF(Tabla1[[#This Row],[Insumos]]="","",_xlfn.XLOOKUP(Tabla1[[#This Row],[Insumos]],Tabla10[Insumo],Tabla10[InsumoAbrev],"",0))</f>
        <v/>
      </c>
      <c r="L1077" s="508"/>
      <c r="M1077" s="505" t="str">
        <f>IF(Tabla1[[#This Row],[Descripción]]="","",_xlfn.XLOOKUP(Tabla1[[#This Row],[Descripción]],Tabla10[Descripción],Tabla10[Unidad de Medida],"",0))</f>
        <v/>
      </c>
      <c r="N1077" s="295"/>
      <c r="O1077" s="506" t="str">
        <f>IF(Tabla1[[#This Row],[Descripción]]="","",_xlfn.XLOOKUP(Tabla1[[#This Row],[Descripción]],Tabla10[Descripción],Tabla10[Precio Unitario],0))</f>
        <v/>
      </c>
      <c r="P1077" s="506" t="str">
        <f>IF(Tabla1[[#This Row],[Cantidad de Insumos]]="","",Tabla1[[#This Row],[Precio Unitario]]*Tabla1[[#This Row],[Cantidad de Insumos]])</f>
        <v/>
      </c>
      <c r="Q1077" s="506" t="str">
        <f>IF(Tabla1[[#This Row],[Descripción]]="","",_xlfn.XLOOKUP(Tabla1[[#This Row],[Descripción]],Tabla10[Descripción],Tabla10[CODIGO PRESUPUESTARIO],0))</f>
        <v/>
      </c>
      <c r="R1077" s="507"/>
    </row>
    <row r="1078" spans="2:18" x14ac:dyDescent="0.3">
      <c r="B1078" s="190" t="str">
        <f>IF('Formulario PPGR3'!$G1078="","",CONCATENATE('Formulario PPGR3'!$C1078,".",'Formulario PPGR3'!$D1078,".",'Formulario PPGR3'!$E1078,".",'Formulario PPGR3'!$F1078))</f>
        <v/>
      </c>
      <c r="C1078" s="190" t="str">
        <f>IF('Formulario PPGR3'!$G1078="","",'Formulario PPGR1'!#REF!)</f>
        <v/>
      </c>
      <c r="D1078" s="190" t="str">
        <f>IF('Formulario PPGR3'!$G1078="","",'Formulario PPGR1'!#REF!)</f>
        <v/>
      </c>
      <c r="E1078" s="190" t="str">
        <f>IF('Formulario PPGR3'!$G1078="","",'Formulario PPGR1'!#REF!)</f>
        <v/>
      </c>
      <c r="F1078" s="190" t="str">
        <f>IF('Formulario PPGR3'!$G1078="","",'Formulario PPGR1'!#REF!)</f>
        <v/>
      </c>
      <c r="G1078" s="241"/>
      <c r="H1078" s="503" t="str">
        <f>IF(Tabla1[[#This Row],[Código_Actividad]]="","",_xlfn.XLOOKUP(Tabla1[[#This Row],[Código_Actividad]],Tabla2[Código],Tabla2[Actividades Programables Presupuestables],"",0))</f>
        <v/>
      </c>
      <c r="I1078" s="504" t="str">
        <f>IFERROR(VLOOKUP('Formulario PPGR3'!$G1078,'Formulario PPGR2'!$H$9:$V$269,15,FALSE),"")</f>
        <v/>
      </c>
      <c r="J1078" s="509"/>
      <c r="K1078" s="507" t="str">
        <f>IF(Tabla1[[#This Row],[Insumos]]="","",_xlfn.XLOOKUP(Tabla1[[#This Row],[Insumos]],Tabla10[Insumo],Tabla10[InsumoAbrev],"",0))</f>
        <v/>
      </c>
      <c r="L1078" s="508"/>
      <c r="M1078" s="505" t="str">
        <f>IF(Tabla1[[#This Row],[Descripción]]="","",_xlfn.XLOOKUP(Tabla1[[#This Row],[Descripción]],Tabla10[Descripción],Tabla10[Unidad de Medida],"",0))</f>
        <v/>
      </c>
      <c r="N1078" s="295"/>
      <c r="O1078" s="506" t="str">
        <f>IF(Tabla1[[#This Row],[Descripción]]="","",_xlfn.XLOOKUP(Tabla1[[#This Row],[Descripción]],Tabla10[Descripción],Tabla10[Precio Unitario],0))</f>
        <v/>
      </c>
      <c r="P1078" s="506" t="str">
        <f>IF(Tabla1[[#This Row],[Cantidad de Insumos]]="","",Tabla1[[#This Row],[Precio Unitario]]*Tabla1[[#This Row],[Cantidad de Insumos]])</f>
        <v/>
      </c>
      <c r="Q1078" s="506" t="str">
        <f>IF(Tabla1[[#This Row],[Descripción]]="","",_xlfn.XLOOKUP(Tabla1[[#This Row],[Descripción]],Tabla10[Descripción],Tabla10[CODIGO PRESUPUESTARIO],0))</f>
        <v/>
      </c>
      <c r="R1078" s="507"/>
    </row>
    <row r="1079" spans="2:18" x14ac:dyDescent="0.3">
      <c r="B1079" s="190" t="str">
        <f>IF('Formulario PPGR3'!$G1079="","",CONCATENATE('Formulario PPGR3'!$C1079,".",'Formulario PPGR3'!$D1079,".",'Formulario PPGR3'!$E1079,".",'Formulario PPGR3'!$F1079))</f>
        <v/>
      </c>
      <c r="C1079" s="190" t="str">
        <f>IF('Formulario PPGR3'!$G1079="","",'Formulario PPGR1'!#REF!)</f>
        <v/>
      </c>
      <c r="D1079" s="190" t="str">
        <f>IF('Formulario PPGR3'!$G1079="","",'Formulario PPGR1'!#REF!)</f>
        <v/>
      </c>
      <c r="E1079" s="190" t="str">
        <f>IF('Formulario PPGR3'!$G1079="","",'Formulario PPGR1'!#REF!)</f>
        <v/>
      </c>
      <c r="F1079" s="190" t="str">
        <f>IF('Formulario PPGR3'!$G1079="","",'Formulario PPGR1'!#REF!)</f>
        <v/>
      </c>
      <c r="G1079" s="241"/>
      <c r="H1079" s="503" t="str">
        <f>IF(Tabla1[[#This Row],[Código_Actividad]]="","",_xlfn.XLOOKUP(Tabla1[[#This Row],[Código_Actividad]],Tabla2[Código],Tabla2[Actividades Programables Presupuestables],"",0))</f>
        <v/>
      </c>
      <c r="I1079" s="504" t="str">
        <f>IFERROR(VLOOKUP('Formulario PPGR3'!$G1079,'Formulario PPGR2'!$H$9:$V$269,15,FALSE),"")</f>
        <v/>
      </c>
      <c r="J1079" s="509"/>
      <c r="K1079" s="507" t="str">
        <f>IF(Tabla1[[#This Row],[Insumos]]="","",_xlfn.XLOOKUP(Tabla1[[#This Row],[Insumos]],Tabla10[Insumo],Tabla10[InsumoAbrev],"",0))</f>
        <v/>
      </c>
      <c r="L1079" s="508"/>
      <c r="M1079" s="505" t="str">
        <f>IF(Tabla1[[#This Row],[Descripción]]="","",_xlfn.XLOOKUP(Tabla1[[#This Row],[Descripción]],Tabla10[Descripción],Tabla10[Unidad de Medida],"",0))</f>
        <v/>
      </c>
      <c r="N1079" s="295"/>
      <c r="O1079" s="506" t="str">
        <f>IF(Tabla1[[#This Row],[Descripción]]="","",_xlfn.XLOOKUP(Tabla1[[#This Row],[Descripción]],Tabla10[Descripción],Tabla10[Precio Unitario],0))</f>
        <v/>
      </c>
      <c r="P1079" s="506" t="str">
        <f>IF(Tabla1[[#This Row],[Cantidad de Insumos]]="","",Tabla1[[#This Row],[Precio Unitario]]*Tabla1[[#This Row],[Cantidad de Insumos]])</f>
        <v/>
      </c>
      <c r="Q1079" s="506" t="str">
        <f>IF(Tabla1[[#This Row],[Descripción]]="","",_xlfn.XLOOKUP(Tabla1[[#This Row],[Descripción]],Tabla10[Descripción],Tabla10[CODIGO PRESUPUESTARIO],0))</f>
        <v/>
      </c>
      <c r="R1079" s="507"/>
    </row>
    <row r="1080" spans="2:18" x14ac:dyDescent="0.3">
      <c r="B1080" s="190" t="str">
        <f>IF('Formulario PPGR3'!$G1080="","",CONCATENATE('Formulario PPGR3'!$C1080,".",'Formulario PPGR3'!$D1080,".",'Formulario PPGR3'!$E1080,".",'Formulario PPGR3'!$F1080))</f>
        <v/>
      </c>
      <c r="C1080" s="190" t="str">
        <f>IF('Formulario PPGR3'!$G1080="","",'Formulario PPGR1'!#REF!)</f>
        <v/>
      </c>
      <c r="D1080" s="190" t="str">
        <f>IF('Formulario PPGR3'!$G1080="","",'Formulario PPGR1'!#REF!)</f>
        <v/>
      </c>
      <c r="E1080" s="190" t="str">
        <f>IF('Formulario PPGR3'!$G1080="","",'Formulario PPGR1'!#REF!)</f>
        <v/>
      </c>
      <c r="F1080" s="190" t="str">
        <f>IF('Formulario PPGR3'!$G1080="","",'Formulario PPGR1'!#REF!)</f>
        <v/>
      </c>
      <c r="G1080" s="241"/>
      <c r="H1080" s="503" t="str">
        <f>IF(Tabla1[[#This Row],[Código_Actividad]]="","",_xlfn.XLOOKUP(Tabla1[[#This Row],[Código_Actividad]],Tabla2[Código],Tabla2[Actividades Programables Presupuestables],"",0))</f>
        <v/>
      </c>
      <c r="I1080" s="504" t="str">
        <f>IFERROR(VLOOKUP('Formulario PPGR3'!$G1080,'Formulario PPGR2'!$H$9:$V$269,15,FALSE),"")</f>
        <v/>
      </c>
      <c r="J1080" s="509"/>
      <c r="K1080" s="507" t="str">
        <f>IF(Tabla1[[#This Row],[Insumos]]="","",_xlfn.XLOOKUP(Tabla1[[#This Row],[Insumos]],Tabla10[Insumo],Tabla10[InsumoAbrev],"",0))</f>
        <v/>
      </c>
      <c r="L1080" s="508"/>
      <c r="M1080" s="505" t="str">
        <f>IF(Tabla1[[#This Row],[Descripción]]="","",_xlfn.XLOOKUP(Tabla1[[#This Row],[Descripción]],Tabla10[Descripción],Tabla10[Unidad de Medida],"",0))</f>
        <v/>
      </c>
      <c r="N1080" s="295"/>
      <c r="O1080" s="506" t="str">
        <f>IF(Tabla1[[#This Row],[Descripción]]="","",_xlfn.XLOOKUP(Tabla1[[#This Row],[Descripción]],Tabla10[Descripción],Tabla10[Precio Unitario],0))</f>
        <v/>
      </c>
      <c r="P1080" s="506" t="str">
        <f>IF(Tabla1[[#This Row],[Cantidad de Insumos]]="","",Tabla1[[#This Row],[Precio Unitario]]*Tabla1[[#This Row],[Cantidad de Insumos]])</f>
        <v/>
      </c>
      <c r="Q1080" s="506" t="str">
        <f>IF(Tabla1[[#This Row],[Descripción]]="","",_xlfn.XLOOKUP(Tabla1[[#This Row],[Descripción]],Tabla10[Descripción],Tabla10[CODIGO PRESUPUESTARIO],0))</f>
        <v/>
      </c>
      <c r="R1080" s="507"/>
    </row>
    <row r="1081" spans="2:18" x14ac:dyDescent="0.3">
      <c r="B1081" s="190" t="str">
        <f>IF('Formulario PPGR3'!$G1081="","",CONCATENATE('Formulario PPGR3'!$C1081,".",'Formulario PPGR3'!$D1081,".",'Formulario PPGR3'!$E1081,".",'Formulario PPGR3'!$F1081))</f>
        <v/>
      </c>
      <c r="C1081" s="190" t="str">
        <f>IF('Formulario PPGR3'!$G1081="","",'Formulario PPGR1'!#REF!)</f>
        <v/>
      </c>
      <c r="D1081" s="190" t="str">
        <f>IF('Formulario PPGR3'!$G1081="","",'Formulario PPGR1'!#REF!)</f>
        <v/>
      </c>
      <c r="E1081" s="190" t="str">
        <f>IF('Formulario PPGR3'!$G1081="","",'Formulario PPGR1'!#REF!)</f>
        <v/>
      </c>
      <c r="F1081" s="190" t="str">
        <f>IF('Formulario PPGR3'!$G1081="","",'Formulario PPGR1'!#REF!)</f>
        <v/>
      </c>
      <c r="G1081" s="241"/>
      <c r="H1081" s="503" t="str">
        <f>IF(Tabla1[[#This Row],[Código_Actividad]]="","",_xlfn.XLOOKUP(Tabla1[[#This Row],[Código_Actividad]],Tabla2[Código],Tabla2[Actividades Programables Presupuestables],"",0))</f>
        <v/>
      </c>
      <c r="I1081" s="504" t="str">
        <f>IFERROR(VLOOKUP('Formulario PPGR3'!$G1081,'Formulario PPGR2'!$H$9:$V$269,15,FALSE),"")</f>
        <v/>
      </c>
      <c r="J1081" s="509"/>
      <c r="K1081" s="507" t="str">
        <f>IF(Tabla1[[#This Row],[Insumos]]="","",_xlfn.XLOOKUP(Tabla1[[#This Row],[Insumos]],Tabla10[Insumo],Tabla10[InsumoAbrev],"",0))</f>
        <v/>
      </c>
      <c r="L1081" s="508"/>
      <c r="M1081" s="505" t="str">
        <f>IF(Tabla1[[#This Row],[Descripción]]="","",_xlfn.XLOOKUP(Tabla1[[#This Row],[Descripción]],Tabla10[Descripción],Tabla10[Unidad de Medida],"",0))</f>
        <v/>
      </c>
      <c r="N1081" s="295"/>
      <c r="O1081" s="506" t="str">
        <f>IF(Tabla1[[#This Row],[Descripción]]="","",_xlfn.XLOOKUP(Tabla1[[#This Row],[Descripción]],Tabla10[Descripción],Tabla10[Precio Unitario],0))</f>
        <v/>
      </c>
      <c r="P1081" s="506" t="str">
        <f>IF(Tabla1[[#This Row],[Cantidad de Insumos]]="","",Tabla1[[#This Row],[Precio Unitario]]*Tabla1[[#This Row],[Cantidad de Insumos]])</f>
        <v/>
      </c>
      <c r="Q1081" s="506" t="str">
        <f>IF(Tabla1[[#This Row],[Descripción]]="","",_xlfn.XLOOKUP(Tabla1[[#This Row],[Descripción]],Tabla10[Descripción],Tabla10[CODIGO PRESUPUESTARIO],0))</f>
        <v/>
      </c>
      <c r="R1081" s="507"/>
    </row>
    <row r="1082" spans="2:18" x14ac:dyDescent="0.3">
      <c r="B1082" s="190" t="str">
        <f>IF('Formulario PPGR3'!$G1082="","",CONCATENATE('Formulario PPGR3'!$C1082,".",'Formulario PPGR3'!$D1082,".",'Formulario PPGR3'!$E1082,".",'Formulario PPGR3'!$F1082))</f>
        <v/>
      </c>
      <c r="C1082" s="190" t="str">
        <f>IF('Formulario PPGR3'!$G1082="","",'Formulario PPGR1'!#REF!)</f>
        <v/>
      </c>
      <c r="D1082" s="190" t="str">
        <f>IF('Formulario PPGR3'!$G1082="","",'Formulario PPGR1'!#REF!)</f>
        <v/>
      </c>
      <c r="E1082" s="190" t="str">
        <f>IF('Formulario PPGR3'!$G1082="","",'Formulario PPGR1'!#REF!)</f>
        <v/>
      </c>
      <c r="F1082" s="190" t="str">
        <f>IF('Formulario PPGR3'!$G1082="","",'Formulario PPGR1'!#REF!)</f>
        <v/>
      </c>
      <c r="G1082" s="241"/>
      <c r="H1082" s="503" t="str">
        <f>IF(Tabla1[[#This Row],[Código_Actividad]]="","",_xlfn.XLOOKUP(Tabla1[[#This Row],[Código_Actividad]],Tabla2[Código],Tabla2[Actividades Programables Presupuestables],"",0))</f>
        <v/>
      </c>
      <c r="I1082" s="504" t="str">
        <f>IFERROR(VLOOKUP('Formulario PPGR3'!$G1082,'Formulario PPGR2'!$H$9:$V$269,15,FALSE),"")</f>
        <v/>
      </c>
      <c r="J1082" s="509"/>
      <c r="K1082" s="507" t="str">
        <f>IF(Tabla1[[#This Row],[Insumos]]="","",_xlfn.XLOOKUP(Tabla1[[#This Row],[Insumos]],Tabla10[Insumo],Tabla10[InsumoAbrev],"",0))</f>
        <v/>
      </c>
      <c r="L1082" s="508"/>
      <c r="M1082" s="505" t="str">
        <f>IF(Tabla1[[#This Row],[Descripción]]="","",_xlfn.XLOOKUP(Tabla1[[#This Row],[Descripción]],Tabla10[Descripción],Tabla10[Unidad de Medida],"",0))</f>
        <v/>
      </c>
      <c r="N1082" s="295"/>
      <c r="O1082" s="506" t="str">
        <f>IF(Tabla1[[#This Row],[Descripción]]="","",_xlfn.XLOOKUP(Tabla1[[#This Row],[Descripción]],Tabla10[Descripción],Tabla10[Precio Unitario],0))</f>
        <v/>
      </c>
      <c r="P1082" s="506" t="str">
        <f>IF(Tabla1[[#This Row],[Cantidad de Insumos]]="","",Tabla1[[#This Row],[Precio Unitario]]*Tabla1[[#This Row],[Cantidad de Insumos]])</f>
        <v/>
      </c>
      <c r="Q1082" s="506" t="str">
        <f>IF(Tabla1[[#This Row],[Descripción]]="","",_xlfn.XLOOKUP(Tabla1[[#This Row],[Descripción]],Tabla10[Descripción],Tabla10[CODIGO PRESUPUESTARIO],0))</f>
        <v/>
      </c>
      <c r="R1082" s="507"/>
    </row>
    <row r="1083" spans="2:18" x14ac:dyDescent="0.3">
      <c r="B1083" s="190" t="str">
        <f>IF('Formulario PPGR3'!$G1083="","",CONCATENATE('Formulario PPGR3'!$C1083,".",'Formulario PPGR3'!$D1083,".",'Formulario PPGR3'!$E1083,".",'Formulario PPGR3'!$F1083))</f>
        <v/>
      </c>
      <c r="C1083" s="190" t="str">
        <f>IF('Formulario PPGR3'!$G1083="","",'Formulario PPGR1'!#REF!)</f>
        <v/>
      </c>
      <c r="D1083" s="190" t="str">
        <f>IF('Formulario PPGR3'!$G1083="","",'Formulario PPGR1'!#REF!)</f>
        <v/>
      </c>
      <c r="E1083" s="190" t="str">
        <f>IF('Formulario PPGR3'!$G1083="","",'Formulario PPGR1'!#REF!)</f>
        <v/>
      </c>
      <c r="F1083" s="190" t="str">
        <f>IF('Formulario PPGR3'!$G1083="","",'Formulario PPGR1'!#REF!)</f>
        <v/>
      </c>
      <c r="G1083" s="241"/>
      <c r="H1083" s="503" t="str">
        <f>IF(Tabla1[[#This Row],[Código_Actividad]]="","",_xlfn.XLOOKUP(Tabla1[[#This Row],[Código_Actividad]],Tabla2[Código],Tabla2[Actividades Programables Presupuestables],"",0))</f>
        <v/>
      </c>
      <c r="I1083" s="504" t="str">
        <f>IFERROR(VLOOKUP('Formulario PPGR3'!$G1083,'Formulario PPGR2'!$H$9:$V$269,15,FALSE),"")</f>
        <v/>
      </c>
      <c r="J1083" s="509"/>
      <c r="K1083" s="507" t="str">
        <f>IF(Tabla1[[#This Row],[Insumos]]="","",_xlfn.XLOOKUP(Tabla1[[#This Row],[Insumos]],Tabla10[Insumo],Tabla10[InsumoAbrev],"",0))</f>
        <v/>
      </c>
      <c r="L1083" s="508"/>
      <c r="M1083" s="505" t="str">
        <f>IF(Tabla1[[#This Row],[Descripción]]="","",_xlfn.XLOOKUP(Tabla1[[#This Row],[Descripción]],Tabla10[Descripción],Tabla10[Unidad de Medida],"",0))</f>
        <v/>
      </c>
      <c r="N1083" s="295"/>
      <c r="O1083" s="506" t="str">
        <f>IF(Tabla1[[#This Row],[Descripción]]="","",_xlfn.XLOOKUP(Tabla1[[#This Row],[Descripción]],Tabla10[Descripción],Tabla10[Precio Unitario],0))</f>
        <v/>
      </c>
      <c r="P1083" s="506" t="str">
        <f>IF(Tabla1[[#This Row],[Cantidad de Insumos]]="","",Tabla1[[#This Row],[Precio Unitario]]*Tabla1[[#This Row],[Cantidad de Insumos]])</f>
        <v/>
      </c>
      <c r="Q1083" s="506" t="str">
        <f>IF(Tabla1[[#This Row],[Descripción]]="","",_xlfn.XLOOKUP(Tabla1[[#This Row],[Descripción]],Tabla10[Descripción],Tabla10[CODIGO PRESUPUESTARIO],0))</f>
        <v/>
      </c>
      <c r="R1083" s="507"/>
    </row>
    <row r="1084" spans="2:18" x14ac:dyDescent="0.3">
      <c r="B1084" s="190" t="str">
        <f>IF('Formulario PPGR3'!$G1084="","",CONCATENATE('Formulario PPGR3'!$C1084,".",'Formulario PPGR3'!$D1084,".",'Formulario PPGR3'!$E1084,".",'Formulario PPGR3'!$F1084))</f>
        <v/>
      </c>
      <c r="C1084" s="190" t="str">
        <f>IF('Formulario PPGR3'!$G1084="","",'Formulario PPGR1'!#REF!)</f>
        <v/>
      </c>
      <c r="D1084" s="190" t="str">
        <f>IF('Formulario PPGR3'!$G1084="","",'Formulario PPGR1'!#REF!)</f>
        <v/>
      </c>
      <c r="E1084" s="190" t="str">
        <f>IF('Formulario PPGR3'!$G1084="","",'Formulario PPGR1'!#REF!)</f>
        <v/>
      </c>
      <c r="F1084" s="190" t="str">
        <f>IF('Formulario PPGR3'!$G1084="","",'Formulario PPGR1'!#REF!)</f>
        <v/>
      </c>
      <c r="G1084" s="241"/>
      <c r="H1084" s="503" t="str">
        <f>IF(Tabla1[[#This Row],[Código_Actividad]]="","",_xlfn.XLOOKUP(Tabla1[[#This Row],[Código_Actividad]],Tabla2[Código],Tabla2[Actividades Programables Presupuestables],"",0))</f>
        <v/>
      </c>
      <c r="I1084" s="504" t="str">
        <f>IFERROR(VLOOKUP('Formulario PPGR3'!$G1084,'Formulario PPGR2'!$H$9:$V$269,15,FALSE),"")</f>
        <v/>
      </c>
      <c r="J1084" s="509"/>
      <c r="K1084" s="507" t="str">
        <f>IF(Tabla1[[#This Row],[Insumos]]="","",_xlfn.XLOOKUP(Tabla1[[#This Row],[Insumos]],Tabla10[Insumo],Tabla10[InsumoAbrev],"",0))</f>
        <v/>
      </c>
      <c r="L1084" s="508"/>
      <c r="M1084" s="505" t="str">
        <f>IF(Tabla1[[#This Row],[Descripción]]="","",_xlfn.XLOOKUP(Tabla1[[#This Row],[Descripción]],Tabla10[Descripción],Tabla10[Unidad de Medida],"",0))</f>
        <v/>
      </c>
      <c r="N1084" s="295"/>
      <c r="O1084" s="506" t="str">
        <f>IF(Tabla1[[#This Row],[Descripción]]="","",_xlfn.XLOOKUP(Tabla1[[#This Row],[Descripción]],Tabla10[Descripción],Tabla10[Precio Unitario],0))</f>
        <v/>
      </c>
      <c r="P1084" s="506" t="str">
        <f>IF(Tabla1[[#This Row],[Cantidad de Insumos]]="","",Tabla1[[#This Row],[Precio Unitario]]*Tabla1[[#This Row],[Cantidad de Insumos]])</f>
        <v/>
      </c>
      <c r="Q1084" s="506" t="str">
        <f>IF(Tabla1[[#This Row],[Descripción]]="","",_xlfn.XLOOKUP(Tabla1[[#This Row],[Descripción]],Tabla10[Descripción],Tabla10[CODIGO PRESUPUESTARIO],0))</f>
        <v/>
      </c>
      <c r="R1084" s="507"/>
    </row>
    <row r="1085" spans="2:18" x14ac:dyDescent="0.3">
      <c r="B1085" s="190" t="str">
        <f>IF('Formulario PPGR3'!$G1085="","",CONCATENATE('Formulario PPGR3'!$C1085,".",'Formulario PPGR3'!$D1085,".",'Formulario PPGR3'!$E1085,".",'Formulario PPGR3'!$F1085))</f>
        <v/>
      </c>
      <c r="C1085" s="190" t="str">
        <f>IF('Formulario PPGR3'!$G1085="","",'Formulario PPGR1'!#REF!)</f>
        <v/>
      </c>
      <c r="D1085" s="190" t="str">
        <f>IF('Formulario PPGR3'!$G1085="","",'Formulario PPGR1'!#REF!)</f>
        <v/>
      </c>
      <c r="E1085" s="190" t="str">
        <f>IF('Formulario PPGR3'!$G1085="","",'Formulario PPGR1'!#REF!)</f>
        <v/>
      </c>
      <c r="F1085" s="190" t="str">
        <f>IF('Formulario PPGR3'!$G1085="","",'Formulario PPGR1'!#REF!)</f>
        <v/>
      </c>
      <c r="G1085" s="241"/>
      <c r="H1085" s="503" t="str">
        <f>IF(Tabla1[[#This Row],[Código_Actividad]]="","",_xlfn.XLOOKUP(Tabla1[[#This Row],[Código_Actividad]],Tabla2[Código],Tabla2[Actividades Programables Presupuestables],"",0))</f>
        <v/>
      </c>
      <c r="I1085" s="504" t="str">
        <f>IFERROR(VLOOKUP('Formulario PPGR3'!$G1085,'Formulario PPGR2'!$H$9:$V$269,15,FALSE),"")</f>
        <v/>
      </c>
      <c r="J1085" s="509"/>
      <c r="K1085" s="507" t="str">
        <f>IF(Tabla1[[#This Row],[Insumos]]="","",_xlfn.XLOOKUP(Tabla1[[#This Row],[Insumos]],Tabla10[Insumo],Tabla10[InsumoAbrev],"",0))</f>
        <v/>
      </c>
      <c r="L1085" s="508"/>
      <c r="M1085" s="505" t="str">
        <f>IF(Tabla1[[#This Row],[Descripción]]="","",_xlfn.XLOOKUP(Tabla1[[#This Row],[Descripción]],Tabla10[Descripción],Tabla10[Unidad de Medida],"",0))</f>
        <v/>
      </c>
      <c r="N1085" s="295"/>
      <c r="O1085" s="506" t="str">
        <f>IF(Tabla1[[#This Row],[Descripción]]="","",_xlfn.XLOOKUP(Tabla1[[#This Row],[Descripción]],Tabla10[Descripción],Tabla10[Precio Unitario],0))</f>
        <v/>
      </c>
      <c r="P1085" s="506" t="str">
        <f>IF(Tabla1[[#This Row],[Cantidad de Insumos]]="","",Tabla1[[#This Row],[Precio Unitario]]*Tabla1[[#This Row],[Cantidad de Insumos]])</f>
        <v/>
      </c>
      <c r="Q1085" s="506" t="str">
        <f>IF(Tabla1[[#This Row],[Descripción]]="","",_xlfn.XLOOKUP(Tabla1[[#This Row],[Descripción]],Tabla10[Descripción],Tabla10[CODIGO PRESUPUESTARIO],0))</f>
        <v/>
      </c>
      <c r="R1085" s="507"/>
    </row>
    <row r="1086" spans="2:18" x14ac:dyDescent="0.3">
      <c r="B1086" s="190" t="str">
        <f>IF('Formulario PPGR3'!$G1086="","",CONCATENATE('Formulario PPGR3'!$C1086,".",'Formulario PPGR3'!$D1086,".",'Formulario PPGR3'!$E1086,".",'Formulario PPGR3'!$F1086))</f>
        <v/>
      </c>
      <c r="C1086" s="190" t="str">
        <f>IF('Formulario PPGR3'!$G1086="","",'Formulario PPGR1'!#REF!)</f>
        <v/>
      </c>
      <c r="D1086" s="190" t="str">
        <f>IF('Formulario PPGR3'!$G1086="","",'Formulario PPGR1'!#REF!)</f>
        <v/>
      </c>
      <c r="E1086" s="190" t="str">
        <f>IF('Formulario PPGR3'!$G1086="","",'Formulario PPGR1'!#REF!)</f>
        <v/>
      </c>
      <c r="F1086" s="190" t="str">
        <f>IF('Formulario PPGR3'!$G1086="","",'Formulario PPGR1'!#REF!)</f>
        <v/>
      </c>
      <c r="G1086" s="241"/>
      <c r="H1086" s="503" t="str">
        <f>IF(Tabla1[[#This Row],[Código_Actividad]]="","",_xlfn.XLOOKUP(Tabla1[[#This Row],[Código_Actividad]],Tabla2[Código],Tabla2[Actividades Programables Presupuestables],"",0))</f>
        <v/>
      </c>
      <c r="I1086" s="504" t="str">
        <f>IFERROR(VLOOKUP('Formulario PPGR3'!$G1086,'Formulario PPGR2'!$H$9:$V$269,15,FALSE),"")</f>
        <v/>
      </c>
      <c r="J1086" s="509"/>
      <c r="K1086" s="507" t="str">
        <f>IF(Tabla1[[#This Row],[Insumos]]="","",_xlfn.XLOOKUP(Tabla1[[#This Row],[Insumos]],Tabla10[Insumo],Tabla10[InsumoAbrev],"",0))</f>
        <v/>
      </c>
      <c r="L1086" s="508"/>
      <c r="M1086" s="505" t="str">
        <f>IF(Tabla1[[#This Row],[Descripción]]="","",_xlfn.XLOOKUP(Tabla1[[#This Row],[Descripción]],Tabla10[Descripción],Tabla10[Unidad de Medida],"",0))</f>
        <v/>
      </c>
      <c r="N1086" s="295"/>
      <c r="O1086" s="506" t="str">
        <f>IF(Tabla1[[#This Row],[Descripción]]="","",_xlfn.XLOOKUP(Tabla1[[#This Row],[Descripción]],Tabla10[Descripción],Tabla10[Precio Unitario],0))</f>
        <v/>
      </c>
      <c r="P1086" s="506" t="str">
        <f>IF(Tabla1[[#This Row],[Cantidad de Insumos]]="","",Tabla1[[#This Row],[Precio Unitario]]*Tabla1[[#This Row],[Cantidad de Insumos]])</f>
        <v/>
      </c>
      <c r="Q1086" s="506" t="str">
        <f>IF(Tabla1[[#This Row],[Descripción]]="","",_xlfn.XLOOKUP(Tabla1[[#This Row],[Descripción]],Tabla10[Descripción],Tabla10[CODIGO PRESUPUESTARIO],0))</f>
        <v/>
      </c>
      <c r="R1086" s="507"/>
    </row>
    <row r="1087" spans="2:18" x14ac:dyDescent="0.3">
      <c r="B1087" s="190" t="str">
        <f>IF('Formulario PPGR3'!$G1087="","",CONCATENATE('Formulario PPGR3'!$C1087,".",'Formulario PPGR3'!$D1087,".",'Formulario PPGR3'!$E1087,".",'Formulario PPGR3'!$F1087))</f>
        <v/>
      </c>
      <c r="C1087" s="190" t="str">
        <f>IF('Formulario PPGR3'!$G1087="","",'Formulario PPGR1'!#REF!)</f>
        <v/>
      </c>
      <c r="D1087" s="190" t="str">
        <f>IF('Formulario PPGR3'!$G1087="","",'Formulario PPGR1'!#REF!)</f>
        <v/>
      </c>
      <c r="E1087" s="190" t="str">
        <f>IF('Formulario PPGR3'!$G1087="","",'Formulario PPGR1'!#REF!)</f>
        <v/>
      </c>
      <c r="F1087" s="190" t="str">
        <f>IF('Formulario PPGR3'!$G1087="","",'Formulario PPGR1'!#REF!)</f>
        <v/>
      </c>
      <c r="G1087" s="241"/>
      <c r="H1087" s="503" t="str">
        <f>IF(Tabla1[[#This Row],[Código_Actividad]]="","",_xlfn.XLOOKUP(Tabla1[[#This Row],[Código_Actividad]],Tabla2[Código],Tabla2[Actividades Programables Presupuestables],"",0))</f>
        <v/>
      </c>
      <c r="I1087" s="504" t="str">
        <f>IFERROR(VLOOKUP('Formulario PPGR3'!$G1087,'Formulario PPGR2'!$H$9:$V$269,15,FALSE),"")</f>
        <v/>
      </c>
      <c r="J1087" s="509"/>
      <c r="K1087" s="507" t="str">
        <f>IF(Tabla1[[#This Row],[Insumos]]="","",_xlfn.XLOOKUP(Tabla1[[#This Row],[Insumos]],Tabla10[Insumo],Tabla10[InsumoAbrev],"",0))</f>
        <v/>
      </c>
      <c r="L1087" s="508"/>
      <c r="M1087" s="505" t="str">
        <f>IF(Tabla1[[#This Row],[Descripción]]="","",_xlfn.XLOOKUP(Tabla1[[#This Row],[Descripción]],Tabla10[Descripción],Tabla10[Unidad de Medida],"",0))</f>
        <v/>
      </c>
      <c r="N1087" s="295"/>
      <c r="O1087" s="506" t="str">
        <f>IF(Tabla1[[#This Row],[Descripción]]="","",_xlfn.XLOOKUP(Tabla1[[#This Row],[Descripción]],Tabla10[Descripción],Tabla10[Precio Unitario],0))</f>
        <v/>
      </c>
      <c r="P1087" s="506" t="str">
        <f>IF(Tabla1[[#This Row],[Cantidad de Insumos]]="","",Tabla1[[#This Row],[Precio Unitario]]*Tabla1[[#This Row],[Cantidad de Insumos]])</f>
        <v/>
      </c>
      <c r="Q1087" s="506" t="str">
        <f>IF(Tabla1[[#This Row],[Descripción]]="","",_xlfn.XLOOKUP(Tabla1[[#This Row],[Descripción]],Tabla10[Descripción],Tabla10[CODIGO PRESUPUESTARIO],0))</f>
        <v/>
      </c>
      <c r="R1087" s="507"/>
    </row>
    <row r="1088" spans="2:18" x14ac:dyDescent="0.3">
      <c r="B1088" s="190" t="str">
        <f>IF('Formulario PPGR3'!$G1088="","",CONCATENATE('Formulario PPGR3'!$C1088,".",'Formulario PPGR3'!$D1088,".",'Formulario PPGR3'!$E1088,".",'Formulario PPGR3'!$F1088))</f>
        <v/>
      </c>
      <c r="C1088" s="190" t="str">
        <f>IF('Formulario PPGR3'!$G1088="","",'Formulario PPGR1'!#REF!)</f>
        <v/>
      </c>
      <c r="D1088" s="190" t="str">
        <f>IF('Formulario PPGR3'!$G1088="","",'Formulario PPGR1'!#REF!)</f>
        <v/>
      </c>
      <c r="E1088" s="190" t="str">
        <f>IF('Formulario PPGR3'!$G1088="","",'Formulario PPGR1'!#REF!)</f>
        <v/>
      </c>
      <c r="F1088" s="190" t="str">
        <f>IF('Formulario PPGR3'!$G1088="","",'Formulario PPGR1'!#REF!)</f>
        <v/>
      </c>
      <c r="G1088" s="241"/>
      <c r="H1088" s="503" t="str">
        <f>IF(Tabla1[[#This Row],[Código_Actividad]]="","",_xlfn.XLOOKUP(Tabla1[[#This Row],[Código_Actividad]],Tabla2[Código],Tabla2[Actividades Programables Presupuestables],"",0))</f>
        <v/>
      </c>
      <c r="I1088" s="504" t="str">
        <f>IFERROR(VLOOKUP('Formulario PPGR3'!$G1088,'Formulario PPGR2'!$H$9:$V$269,15,FALSE),"")</f>
        <v/>
      </c>
      <c r="J1088" s="509"/>
      <c r="K1088" s="507" t="str">
        <f>IF(Tabla1[[#This Row],[Insumos]]="","",_xlfn.XLOOKUP(Tabla1[[#This Row],[Insumos]],Tabla10[Insumo],Tabla10[InsumoAbrev],"",0))</f>
        <v/>
      </c>
      <c r="L1088" s="508"/>
      <c r="M1088" s="505" t="str">
        <f>IF(Tabla1[[#This Row],[Descripción]]="","",_xlfn.XLOOKUP(Tabla1[[#This Row],[Descripción]],Tabla10[Descripción],Tabla10[Unidad de Medida],"",0))</f>
        <v/>
      </c>
      <c r="N1088" s="295"/>
      <c r="O1088" s="506" t="str">
        <f>IF(Tabla1[[#This Row],[Descripción]]="","",_xlfn.XLOOKUP(Tabla1[[#This Row],[Descripción]],Tabla10[Descripción],Tabla10[Precio Unitario],0))</f>
        <v/>
      </c>
      <c r="P1088" s="506" t="str">
        <f>IF(Tabla1[[#This Row],[Cantidad de Insumos]]="","",Tabla1[[#This Row],[Precio Unitario]]*Tabla1[[#This Row],[Cantidad de Insumos]])</f>
        <v/>
      </c>
      <c r="Q1088" s="506" t="str">
        <f>IF(Tabla1[[#This Row],[Descripción]]="","",_xlfn.XLOOKUP(Tabla1[[#This Row],[Descripción]],Tabla10[Descripción],Tabla10[CODIGO PRESUPUESTARIO],0))</f>
        <v/>
      </c>
      <c r="R1088" s="507"/>
    </row>
    <row r="1089" spans="2:18" x14ac:dyDescent="0.3">
      <c r="B1089" s="190" t="str">
        <f>IF('Formulario PPGR3'!$G1089="","",CONCATENATE('Formulario PPGR3'!$C1089,".",'Formulario PPGR3'!$D1089,".",'Formulario PPGR3'!$E1089,".",'Formulario PPGR3'!$F1089))</f>
        <v/>
      </c>
      <c r="C1089" s="190" t="str">
        <f>IF('Formulario PPGR3'!$G1089="","",'Formulario PPGR1'!#REF!)</f>
        <v/>
      </c>
      <c r="D1089" s="190" t="str">
        <f>IF('Formulario PPGR3'!$G1089="","",'Formulario PPGR1'!#REF!)</f>
        <v/>
      </c>
      <c r="E1089" s="190" t="str">
        <f>IF('Formulario PPGR3'!$G1089="","",'Formulario PPGR1'!#REF!)</f>
        <v/>
      </c>
      <c r="F1089" s="190" t="str">
        <f>IF('Formulario PPGR3'!$G1089="","",'Formulario PPGR1'!#REF!)</f>
        <v/>
      </c>
      <c r="G1089" s="241"/>
      <c r="H1089" s="503" t="str">
        <f>IF(Tabla1[[#This Row],[Código_Actividad]]="","",_xlfn.XLOOKUP(Tabla1[[#This Row],[Código_Actividad]],Tabla2[Código],Tabla2[Actividades Programables Presupuestables],"",0))</f>
        <v/>
      </c>
      <c r="I1089" s="504" t="str">
        <f>IFERROR(VLOOKUP('Formulario PPGR3'!$G1089,'Formulario PPGR2'!$H$9:$V$269,15,FALSE),"")</f>
        <v/>
      </c>
      <c r="J1089" s="509"/>
      <c r="K1089" s="507" t="str">
        <f>IF(Tabla1[[#This Row],[Insumos]]="","",_xlfn.XLOOKUP(Tabla1[[#This Row],[Insumos]],Tabla10[Insumo],Tabla10[InsumoAbrev],"",0))</f>
        <v/>
      </c>
      <c r="L1089" s="508"/>
      <c r="M1089" s="505" t="str">
        <f>IF(Tabla1[[#This Row],[Descripción]]="","",_xlfn.XLOOKUP(Tabla1[[#This Row],[Descripción]],Tabla10[Descripción],Tabla10[Unidad de Medida],"",0))</f>
        <v/>
      </c>
      <c r="N1089" s="295"/>
      <c r="O1089" s="506" t="str">
        <f>IF(Tabla1[[#This Row],[Descripción]]="","",_xlfn.XLOOKUP(Tabla1[[#This Row],[Descripción]],Tabla10[Descripción],Tabla10[Precio Unitario],0))</f>
        <v/>
      </c>
      <c r="P1089" s="506" t="str">
        <f>IF(Tabla1[[#This Row],[Cantidad de Insumos]]="","",Tabla1[[#This Row],[Precio Unitario]]*Tabla1[[#This Row],[Cantidad de Insumos]])</f>
        <v/>
      </c>
      <c r="Q1089" s="506" t="str">
        <f>IF(Tabla1[[#This Row],[Descripción]]="","",_xlfn.XLOOKUP(Tabla1[[#This Row],[Descripción]],Tabla10[Descripción],Tabla10[CODIGO PRESUPUESTARIO],0))</f>
        <v/>
      </c>
      <c r="R1089" s="507"/>
    </row>
    <row r="1090" spans="2:18" x14ac:dyDescent="0.3">
      <c r="B1090" s="190" t="str">
        <f>IF('Formulario PPGR3'!$G1090="","",CONCATENATE('Formulario PPGR3'!$C1090,".",'Formulario PPGR3'!$D1090,".",'Formulario PPGR3'!$E1090,".",'Formulario PPGR3'!$F1090))</f>
        <v/>
      </c>
      <c r="C1090" s="190" t="str">
        <f>IF('Formulario PPGR3'!$G1090="","",'Formulario PPGR1'!#REF!)</f>
        <v/>
      </c>
      <c r="D1090" s="190" t="str">
        <f>IF('Formulario PPGR3'!$G1090="","",'Formulario PPGR1'!#REF!)</f>
        <v/>
      </c>
      <c r="E1090" s="190" t="str">
        <f>IF('Formulario PPGR3'!$G1090="","",'Formulario PPGR1'!#REF!)</f>
        <v/>
      </c>
      <c r="F1090" s="190" t="str">
        <f>IF('Formulario PPGR3'!$G1090="","",'Formulario PPGR1'!#REF!)</f>
        <v/>
      </c>
      <c r="G1090" s="241"/>
      <c r="H1090" s="503" t="str">
        <f>IF(Tabla1[[#This Row],[Código_Actividad]]="","",_xlfn.XLOOKUP(Tabla1[[#This Row],[Código_Actividad]],Tabla2[Código],Tabla2[Actividades Programables Presupuestables],"",0))</f>
        <v/>
      </c>
      <c r="I1090" s="504" t="str">
        <f>IFERROR(VLOOKUP('Formulario PPGR3'!$G1090,'Formulario PPGR2'!$H$9:$V$269,15,FALSE),"")</f>
        <v/>
      </c>
      <c r="J1090" s="509"/>
      <c r="K1090" s="507" t="str">
        <f>IF(Tabla1[[#This Row],[Insumos]]="","",_xlfn.XLOOKUP(Tabla1[[#This Row],[Insumos]],Tabla10[Insumo],Tabla10[InsumoAbrev],"",0))</f>
        <v/>
      </c>
      <c r="L1090" s="508"/>
      <c r="M1090" s="505" t="str">
        <f>IF(Tabla1[[#This Row],[Descripción]]="","",_xlfn.XLOOKUP(Tabla1[[#This Row],[Descripción]],Tabla10[Descripción],Tabla10[Unidad de Medida],"",0))</f>
        <v/>
      </c>
      <c r="N1090" s="295"/>
      <c r="O1090" s="506" t="str">
        <f>IF(Tabla1[[#This Row],[Descripción]]="","",_xlfn.XLOOKUP(Tabla1[[#This Row],[Descripción]],Tabla10[Descripción],Tabla10[Precio Unitario],0))</f>
        <v/>
      </c>
      <c r="P1090" s="506" t="str">
        <f>IF(Tabla1[[#This Row],[Cantidad de Insumos]]="","",Tabla1[[#This Row],[Precio Unitario]]*Tabla1[[#This Row],[Cantidad de Insumos]])</f>
        <v/>
      </c>
      <c r="Q1090" s="506" t="str">
        <f>IF(Tabla1[[#This Row],[Descripción]]="","",_xlfn.XLOOKUP(Tabla1[[#This Row],[Descripción]],Tabla10[Descripción],Tabla10[CODIGO PRESUPUESTARIO],0))</f>
        <v/>
      </c>
      <c r="R1090" s="507"/>
    </row>
    <row r="1091" spans="2:18" x14ac:dyDescent="0.3">
      <c r="B1091" s="190" t="str">
        <f>IF('Formulario PPGR3'!$G1091="","",CONCATENATE('Formulario PPGR3'!$C1091,".",'Formulario PPGR3'!$D1091,".",'Formulario PPGR3'!$E1091,".",'Formulario PPGR3'!$F1091))</f>
        <v/>
      </c>
      <c r="C1091" s="190" t="str">
        <f>IF('Formulario PPGR3'!$G1091="","",'Formulario PPGR1'!#REF!)</f>
        <v/>
      </c>
      <c r="D1091" s="190" t="str">
        <f>IF('Formulario PPGR3'!$G1091="","",'Formulario PPGR1'!#REF!)</f>
        <v/>
      </c>
      <c r="E1091" s="190" t="str">
        <f>IF('Formulario PPGR3'!$G1091="","",'Formulario PPGR1'!#REF!)</f>
        <v/>
      </c>
      <c r="F1091" s="190" t="str">
        <f>IF('Formulario PPGR3'!$G1091="","",'Formulario PPGR1'!#REF!)</f>
        <v/>
      </c>
      <c r="G1091" s="241"/>
      <c r="H1091" s="503" t="str">
        <f>IF(Tabla1[[#This Row],[Código_Actividad]]="","",_xlfn.XLOOKUP(Tabla1[[#This Row],[Código_Actividad]],Tabla2[Código],Tabla2[Actividades Programables Presupuestables],"",0))</f>
        <v/>
      </c>
      <c r="I1091" s="504" t="str">
        <f>IFERROR(VLOOKUP('Formulario PPGR3'!$G1091,'Formulario PPGR2'!$H$9:$V$269,15,FALSE),"")</f>
        <v/>
      </c>
      <c r="J1091" s="509"/>
      <c r="K1091" s="507" t="str">
        <f>IF(Tabla1[[#This Row],[Insumos]]="","",_xlfn.XLOOKUP(Tabla1[[#This Row],[Insumos]],Tabla10[Insumo],Tabla10[InsumoAbrev],"",0))</f>
        <v/>
      </c>
      <c r="L1091" s="508"/>
      <c r="M1091" s="505" t="str">
        <f>IF(Tabla1[[#This Row],[Descripción]]="","",_xlfn.XLOOKUP(Tabla1[[#This Row],[Descripción]],Tabla10[Descripción],Tabla10[Unidad de Medida],"",0))</f>
        <v/>
      </c>
      <c r="N1091" s="295"/>
      <c r="O1091" s="506" t="str">
        <f>IF(Tabla1[[#This Row],[Descripción]]="","",_xlfn.XLOOKUP(Tabla1[[#This Row],[Descripción]],Tabla10[Descripción],Tabla10[Precio Unitario],0))</f>
        <v/>
      </c>
      <c r="P1091" s="506" t="str">
        <f>IF(Tabla1[[#This Row],[Cantidad de Insumos]]="","",Tabla1[[#This Row],[Precio Unitario]]*Tabla1[[#This Row],[Cantidad de Insumos]])</f>
        <v/>
      </c>
      <c r="Q1091" s="506" t="str">
        <f>IF(Tabla1[[#This Row],[Descripción]]="","",_xlfn.XLOOKUP(Tabla1[[#This Row],[Descripción]],Tabla10[Descripción],Tabla10[CODIGO PRESUPUESTARIO],0))</f>
        <v/>
      </c>
      <c r="R1091" s="507"/>
    </row>
    <row r="1092" spans="2:18" x14ac:dyDescent="0.3">
      <c r="B1092" s="190" t="str">
        <f>IF('Formulario PPGR3'!$G1092="","",CONCATENATE('Formulario PPGR3'!$C1092,".",'Formulario PPGR3'!$D1092,".",'Formulario PPGR3'!$E1092,".",'Formulario PPGR3'!$F1092))</f>
        <v/>
      </c>
      <c r="C1092" s="190" t="str">
        <f>IF('Formulario PPGR3'!$G1092="","",'Formulario PPGR1'!#REF!)</f>
        <v/>
      </c>
      <c r="D1092" s="190" t="str">
        <f>IF('Formulario PPGR3'!$G1092="","",'Formulario PPGR1'!#REF!)</f>
        <v/>
      </c>
      <c r="E1092" s="190" t="str">
        <f>IF('Formulario PPGR3'!$G1092="","",'Formulario PPGR1'!#REF!)</f>
        <v/>
      </c>
      <c r="F1092" s="190" t="str">
        <f>IF('Formulario PPGR3'!$G1092="","",'Formulario PPGR1'!#REF!)</f>
        <v/>
      </c>
      <c r="G1092" s="241"/>
      <c r="H1092" s="503" t="str">
        <f>IF(Tabla1[[#This Row],[Código_Actividad]]="","",_xlfn.XLOOKUP(Tabla1[[#This Row],[Código_Actividad]],Tabla2[Código],Tabla2[Actividades Programables Presupuestables],"",0))</f>
        <v/>
      </c>
      <c r="I1092" s="504" t="str">
        <f>IFERROR(VLOOKUP('Formulario PPGR3'!$G1092,'Formulario PPGR2'!$H$9:$V$269,15,FALSE),"")</f>
        <v/>
      </c>
      <c r="J1092" s="509"/>
      <c r="K1092" s="507" t="str">
        <f>IF(Tabla1[[#This Row],[Insumos]]="","",_xlfn.XLOOKUP(Tabla1[[#This Row],[Insumos]],Tabla10[Insumo],Tabla10[InsumoAbrev],"",0))</f>
        <v/>
      </c>
      <c r="L1092" s="508"/>
      <c r="M1092" s="505" t="str">
        <f>IF(Tabla1[[#This Row],[Descripción]]="","",_xlfn.XLOOKUP(Tabla1[[#This Row],[Descripción]],Tabla10[Descripción],Tabla10[Unidad de Medida],"",0))</f>
        <v/>
      </c>
      <c r="N1092" s="295"/>
      <c r="O1092" s="506" t="str">
        <f>IF(Tabla1[[#This Row],[Descripción]]="","",_xlfn.XLOOKUP(Tabla1[[#This Row],[Descripción]],Tabla10[Descripción],Tabla10[Precio Unitario],0))</f>
        <v/>
      </c>
      <c r="P1092" s="506" t="str">
        <f>IF(Tabla1[[#This Row],[Cantidad de Insumos]]="","",Tabla1[[#This Row],[Precio Unitario]]*Tabla1[[#This Row],[Cantidad de Insumos]])</f>
        <v/>
      </c>
      <c r="Q1092" s="506" t="str">
        <f>IF(Tabla1[[#This Row],[Descripción]]="","",_xlfn.XLOOKUP(Tabla1[[#This Row],[Descripción]],Tabla10[Descripción],Tabla10[CODIGO PRESUPUESTARIO],0))</f>
        <v/>
      </c>
      <c r="R1092" s="507"/>
    </row>
    <row r="1093" spans="2:18" x14ac:dyDescent="0.3">
      <c r="B1093" s="190" t="str">
        <f>IF('Formulario PPGR3'!$G1093="","",CONCATENATE('Formulario PPGR3'!$C1093,".",'Formulario PPGR3'!$D1093,".",'Formulario PPGR3'!$E1093,".",'Formulario PPGR3'!$F1093))</f>
        <v/>
      </c>
      <c r="C1093" s="190" t="str">
        <f>IF('Formulario PPGR3'!$G1093="","",'Formulario PPGR1'!#REF!)</f>
        <v/>
      </c>
      <c r="D1093" s="190" t="str">
        <f>IF('Formulario PPGR3'!$G1093="","",'Formulario PPGR1'!#REF!)</f>
        <v/>
      </c>
      <c r="E1093" s="190" t="str">
        <f>IF('Formulario PPGR3'!$G1093="","",'Formulario PPGR1'!#REF!)</f>
        <v/>
      </c>
      <c r="F1093" s="190" t="str">
        <f>IF('Formulario PPGR3'!$G1093="","",'Formulario PPGR1'!#REF!)</f>
        <v/>
      </c>
      <c r="G1093" s="241"/>
      <c r="H1093" s="503" t="str">
        <f>IF(Tabla1[[#This Row],[Código_Actividad]]="","",_xlfn.XLOOKUP(Tabla1[[#This Row],[Código_Actividad]],Tabla2[Código],Tabla2[Actividades Programables Presupuestables],"",0))</f>
        <v/>
      </c>
      <c r="I1093" s="504" t="str">
        <f>IFERROR(VLOOKUP('Formulario PPGR3'!$G1093,'Formulario PPGR2'!$H$9:$V$269,15,FALSE),"")</f>
        <v/>
      </c>
      <c r="J1093" s="509"/>
      <c r="K1093" s="507" t="str">
        <f>IF(Tabla1[[#This Row],[Insumos]]="","",_xlfn.XLOOKUP(Tabla1[[#This Row],[Insumos]],Tabla10[Insumo],Tabla10[InsumoAbrev],"",0))</f>
        <v/>
      </c>
      <c r="L1093" s="508"/>
      <c r="M1093" s="505" t="str">
        <f>IF(Tabla1[[#This Row],[Descripción]]="","",_xlfn.XLOOKUP(Tabla1[[#This Row],[Descripción]],Tabla10[Descripción],Tabla10[Unidad de Medida],"",0))</f>
        <v/>
      </c>
      <c r="N1093" s="295"/>
      <c r="O1093" s="506" t="str">
        <f>IF(Tabla1[[#This Row],[Descripción]]="","",_xlfn.XLOOKUP(Tabla1[[#This Row],[Descripción]],Tabla10[Descripción],Tabla10[Precio Unitario],0))</f>
        <v/>
      </c>
      <c r="P1093" s="506" t="str">
        <f>IF(Tabla1[[#This Row],[Cantidad de Insumos]]="","",Tabla1[[#This Row],[Precio Unitario]]*Tabla1[[#This Row],[Cantidad de Insumos]])</f>
        <v/>
      </c>
      <c r="Q1093" s="506" t="str">
        <f>IF(Tabla1[[#This Row],[Descripción]]="","",_xlfn.XLOOKUP(Tabla1[[#This Row],[Descripción]],Tabla10[Descripción],Tabla10[CODIGO PRESUPUESTARIO],0))</f>
        <v/>
      </c>
      <c r="R1093" s="507"/>
    </row>
    <row r="1094" spans="2:18" x14ac:dyDescent="0.3">
      <c r="B1094" s="190" t="str">
        <f>IF('Formulario PPGR3'!$G1094="","",CONCATENATE('Formulario PPGR3'!$C1094,".",'Formulario PPGR3'!$D1094,".",'Formulario PPGR3'!$E1094,".",'Formulario PPGR3'!$F1094))</f>
        <v/>
      </c>
      <c r="C1094" s="190" t="str">
        <f>IF('Formulario PPGR3'!$G1094="","",'Formulario PPGR1'!#REF!)</f>
        <v/>
      </c>
      <c r="D1094" s="190" t="str">
        <f>IF('Formulario PPGR3'!$G1094="","",'Formulario PPGR1'!#REF!)</f>
        <v/>
      </c>
      <c r="E1094" s="190" t="str">
        <f>IF('Formulario PPGR3'!$G1094="","",'Formulario PPGR1'!#REF!)</f>
        <v/>
      </c>
      <c r="F1094" s="190" t="str">
        <f>IF('Formulario PPGR3'!$G1094="","",'Formulario PPGR1'!#REF!)</f>
        <v/>
      </c>
      <c r="G1094" s="241"/>
      <c r="H1094" s="503" t="str">
        <f>IF(Tabla1[[#This Row],[Código_Actividad]]="","",_xlfn.XLOOKUP(Tabla1[[#This Row],[Código_Actividad]],Tabla2[Código],Tabla2[Actividades Programables Presupuestables],"",0))</f>
        <v/>
      </c>
      <c r="I1094" s="504" t="str">
        <f>IFERROR(VLOOKUP('Formulario PPGR3'!$G1094,'Formulario PPGR2'!$H$9:$V$269,15,FALSE),"")</f>
        <v/>
      </c>
      <c r="J1094" s="509"/>
      <c r="K1094" s="507" t="str">
        <f>IF(Tabla1[[#This Row],[Insumos]]="","",_xlfn.XLOOKUP(Tabla1[[#This Row],[Insumos]],Tabla10[Insumo],Tabla10[InsumoAbrev],"",0))</f>
        <v/>
      </c>
      <c r="L1094" s="508"/>
      <c r="M1094" s="505" t="str">
        <f>IF(Tabla1[[#This Row],[Descripción]]="","",_xlfn.XLOOKUP(Tabla1[[#This Row],[Descripción]],Tabla10[Descripción],Tabla10[Unidad de Medida],"",0))</f>
        <v/>
      </c>
      <c r="N1094" s="295"/>
      <c r="O1094" s="506" t="str">
        <f>IF(Tabla1[[#This Row],[Descripción]]="","",_xlfn.XLOOKUP(Tabla1[[#This Row],[Descripción]],Tabla10[Descripción],Tabla10[Precio Unitario],0))</f>
        <v/>
      </c>
      <c r="P1094" s="506" t="str">
        <f>IF(Tabla1[[#This Row],[Cantidad de Insumos]]="","",Tabla1[[#This Row],[Precio Unitario]]*Tabla1[[#This Row],[Cantidad de Insumos]])</f>
        <v/>
      </c>
      <c r="Q1094" s="506" t="str">
        <f>IF(Tabla1[[#This Row],[Descripción]]="","",_xlfn.XLOOKUP(Tabla1[[#This Row],[Descripción]],Tabla10[Descripción],Tabla10[CODIGO PRESUPUESTARIO],0))</f>
        <v/>
      </c>
      <c r="R1094" s="507"/>
    </row>
    <row r="1095" spans="2:18" x14ac:dyDescent="0.3">
      <c r="B1095" s="190" t="str">
        <f>IF('Formulario PPGR3'!$G1095="","",CONCATENATE('Formulario PPGR3'!$C1095,".",'Formulario PPGR3'!$D1095,".",'Formulario PPGR3'!$E1095,".",'Formulario PPGR3'!$F1095))</f>
        <v/>
      </c>
      <c r="C1095" s="190" t="str">
        <f>IF('Formulario PPGR3'!$G1095="","",'Formulario PPGR1'!#REF!)</f>
        <v/>
      </c>
      <c r="D1095" s="190" t="str">
        <f>IF('Formulario PPGR3'!$G1095="","",'Formulario PPGR1'!#REF!)</f>
        <v/>
      </c>
      <c r="E1095" s="190" t="str">
        <f>IF('Formulario PPGR3'!$G1095="","",'Formulario PPGR1'!#REF!)</f>
        <v/>
      </c>
      <c r="F1095" s="190" t="str">
        <f>IF('Formulario PPGR3'!$G1095="","",'Formulario PPGR1'!#REF!)</f>
        <v/>
      </c>
      <c r="G1095" s="241"/>
      <c r="H1095" s="503" t="str">
        <f>IF(Tabla1[[#This Row],[Código_Actividad]]="","",_xlfn.XLOOKUP(Tabla1[[#This Row],[Código_Actividad]],Tabla2[Código],Tabla2[Actividades Programables Presupuestables],"",0))</f>
        <v/>
      </c>
      <c r="I1095" s="504" t="str">
        <f>IFERROR(VLOOKUP('Formulario PPGR3'!$G1095,'Formulario PPGR2'!$H$9:$V$269,15,FALSE),"")</f>
        <v/>
      </c>
      <c r="J1095" s="509"/>
      <c r="K1095" s="507" t="str">
        <f>IF(Tabla1[[#This Row],[Insumos]]="","",_xlfn.XLOOKUP(Tabla1[[#This Row],[Insumos]],Tabla10[Insumo],Tabla10[InsumoAbrev],"",0))</f>
        <v/>
      </c>
      <c r="L1095" s="508"/>
      <c r="M1095" s="505" t="str">
        <f>IF(Tabla1[[#This Row],[Descripción]]="","",_xlfn.XLOOKUP(Tabla1[[#This Row],[Descripción]],Tabla10[Descripción],Tabla10[Unidad de Medida],"",0))</f>
        <v/>
      </c>
      <c r="N1095" s="295"/>
      <c r="O1095" s="506" t="str">
        <f>IF(Tabla1[[#This Row],[Descripción]]="","",_xlfn.XLOOKUP(Tabla1[[#This Row],[Descripción]],Tabla10[Descripción],Tabla10[Precio Unitario],0))</f>
        <v/>
      </c>
      <c r="P1095" s="506" t="str">
        <f>IF(Tabla1[[#This Row],[Cantidad de Insumos]]="","",Tabla1[[#This Row],[Precio Unitario]]*Tabla1[[#This Row],[Cantidad de Insumos]])</f>
        <v/>
      </c>
      <c r="Q1095" s="506" t="str">
        <f>IF(Tabla1[[#This Row],[Descripción]]="","",_xlfn.XLOOKUP(Tabla1[[#This Row],[Descripción]],Tabla10[Descripción],Tabla10[CODIGO PRESUPUESTARIO],0))</f>
        <v/>
      </c>
      <c r="R1095" s="507"/>
    </row>
    <row r="1096" spans="2:18" x14ac:dyDescent="0.3">
      <c r="B1096" s="190" t="str">
        <f>IF('Formulario PPGR3'!$G1096="","",CONCATENATE('Formulario PPGR3'!$C1096,".",'Formulario PPGR3'!$D1096,".",'Formulario PPGR3'!$E1096,".",'Formulario PPGR3'!$F1096))</f>
        <v/>
      </c>
      <c r="C1096" s="190" t="str">
        <f>IF('Formulario PPGR3'!$G1096="","",'Formulario PPGR1'!#REF!)</f>
        <v/>
      </c>
      <c r="D1096" s="190" t="str">
        <f>IF('Formulario PPGR3'!$G1096="","",'Formulario PPGR1'!#REF!)</f>
        <v/>
      </c>
      <c r="E1096" s="190" t="str">
        <f>IF('Formulario PPGR3'!$G1096="","",'Formulario PPGR1'!#REF!)</f>
        <v/>
      </c>
      <c r="F1096" s="190" t="str">
        <f>IF('Formulario PPGR3'!$G1096="","",'Formulario PPGR1'!#REF!)</f>
        <v/>
      </c>
      <c r="G1096" s="241"/>
      <c r="H1096" s="503" t="str">
        <f>IF(Tabla1[[#This Row],[Código_Actividad]]="","",_xlfn.XLOOKUP(Tabla1[[#This Row],[Código_Actividad]],Tabla2[Código],Tabla2[Actividades Programables Presupuestables],"",0))</f>
        <v/>
      </c>
      <c r="I1096" s="504" t="str">
        <f>IFERROR(VLOOKUP('Formulario PPGR3'!$G1096,'Formulario PPGR2'!$H$9:$V$269,15,FALSE),"")</f>
        <v/>
      </c>
      <c r="J1096" s="509"/>
      <c r="K1096" s="507" t="str">
        <f>IF(Tabla1[[#This Row],[Insumos]]="","",_xlfn.XLOOKUP(Tabla1[[#This Row],[Insumos]],Tabla10[Insumo],Tabla10[InsumoAbrev],"",0))</f>
        <v/>
      </c>
      <c r="L1096" s="508"/>
      <c r="M1096" s="505" t="str">
        <f>IF(Tabla1[[#This Row],[Descripción]]="","",_xlfn.XLOOKUP(Tabla1[[#This Row],[Descripción]],Tabla10[Descripción],Tabla10[Unidad de Medida],"",0))</f>
        <v/>
      </c>
      <c r="N1096" s="295"/>
      <c r="O1096" s="506" t="str">
        <f>IF(Tabla1[[#This Row],[Descripción]]="","",_xlfn.XLOOKUP(Tabla1[[#This Row],[Descripción]],Tabla10[Descripción],Tabla10[Precio Unitario],0))</f>
        <v/>
      </c>
      <c r="P1096" s="506" t="str">
        <f>IF(Tabla1[[#This Row],[Cantidad de Insumos]]="","",Tabla1[[#This Row],[Precio Unitario]]*Tabla1[[#This Row],[Cantidad de Insumos]])</f>
        <v/>
      </c>
      <c r="Q1096" s="506" t="str">
        <f>IF(Tabla1[[#This Row],[Descripción]]="","",_xlfn.XLOOKUP(Tabla1[[#This Row],[Descripción]],Tabla10[Descripción],Tabla10[CODIGO PRESUPUESTARIO],0))</f>
        <v/>
      </c>
      <c r="R1096" s="507"/>
    </row>
    <row r="1097" spans="2:18" x14ac:dyDescent="0.3">
      <c r="B1097" s="190" t="str">
        <f>IF('Formulario PPGR3'!$G1097="","",CONCATENATE('Formulario PPGR3'!$C1097,".",'Formulario PPGR3'!$D1097,".",'Formulario PPGR3'!$E1097,".",'Formulario PPGR3'!$F1097))</f>
        <v/>
      </c>
      <c r="C1097" s="190" t="str">
        <f>IF('Formulario PPGR3'!$G1097="","",'Formulario PPGR1'!#REF!)</f>
        <v/>
      </c>
      <c r="D1097" s="190" t="str">
        <f>IF('Formulario PPGR3'!$G1097="","",'Formulario PPGR1'!#REF!)</f>
        <v/>
      </c>
      <c r="E1097" s="190" t="str">
        <f>IF('Formulario PPGR3'!$G1097="","",'Formulario PPGR1'!#REF!)</f>
        <v/>
      </c>
      <c r="F1097" s="190" t="str">
        <f>IF('Formulario PPGR3'!$G1097="","",'Formulario PPGR1'!#REF!)</f>
        <v/>
      </c>
      <c r="G1097" s="241"/>
      <c r="H1097" s="503" t="str">
        <f>IF(Tabla1[[#This Row],[Código_Actividad]]="","",_xlfn.XLOOKUP(Tabla1[[#This Row],[Código_Actividad]],Tabla2[Código],Tabla2[Actividades Programables Presupuestables],"",0))</f>
        <v/>
      </c>
      <c r="I1097" s="504" t="str">
        <f>IFERROR(VLOOKUP('Formulario PPGR3'!$G1097,'Formulario PPGR2'!$H$9:$V$269,15,FALSE),"")</f>
        <v/>
      </c>
      <c r="J1097" s="509"/>
      <c r="K1097" s="507" t="str">
        <f>IF(Tabla1[[#This Row],[Insumos]]="","",_xlfn.XLOOKUP(Tabla1[[#This Row],[Insumos]],Tabla10[Insumo],Tabla10[InsumoAbrev],"",0))</f>
        <v/>
      </c>
      <c r="L1097" s="508"/>
      <c r="M1097" s="505" t="str">
        <f>IF(Tabla1[[#This Row],[Descripción]]="","",_xlfn.XLOOKUP(Tabla1[[#This Row],[Descripción]],Tabla10[Descripción],Tabla10[Unidad de Medida],"",0))</f>
        <v/>
      </c>
      <c r="N1097" s="295"/>
      <c r="O1097" s="506" t="str">
        <f>IF(Tabla1[[#This Row],[Descripción]]="","",_xlfn.XLOOKUP(Tabla1[[#This Row],[Descripción]],Tabla10[Descripción],Tabla10[Precio Unitario],0))</f>
        <v/>
      </c>
      <c r="P1097" s="506" t="str">
        <f>IF(Tabla1[[#This Row],[Cantidad de Insumos]]="","",Tabla1[[#This Row],[Precio Unitario]]*Tabla1[[#This Row],[Cantidad de Insumos]])</f>
        <v/>
      </c>
      <c r="Q1097" s="506" t="str">
        <f>IF(Tabla1[[#This Row],[Descripción]]="","",_xlfn.XLOOKUP(Tabla1[[#This Row],[Descripción]],Tabla10[Descripción],Tabla10[CODIGO PRESUPUESTARIO],0))</f>
        <v/>
      </c>
      <c r="R1097" s="507"/>
    </row>
    <row r="1098" spans="2:18" x14ac:dyDescent="0.3">
      <c r="B1098" s="190" t="str">
        <f>IF('Formulario PPGR3'!$G1098="","",CONCATENATE('Formulario PPGR3'!$C1098,".",'Formulario PPGR3'!$D1098,".",'Formulario PPGR3'!$E1098,".",'Formulario PPGR3'!$F1098))</f>
        <v/>
      </c>
      <c r="C1098" s="190" t="str">
        <f>IF('Formulario PPGR3'!$G1098="","",'Formulario PPGR1'!#REF!)</f>
        <v/>
      </c>
      <c r="D1098" s="190" t="str">
        <f>IF('Formulario PPGR3'!$G1098="","",'Formulario PPGR1'!#REF!)</f>
        <v/>
      </c>
      <c r="E1098" s="190" t="str">
        <f>IF('Formulario PPGR3'!$G1098="","",'Formulario PPGR1'!#REF!)</f>
        <v/>
      </c>
      <c r="F1098" s="190" t="str">
        <f>IF('Formulario PPGR3'!$G1098="","",'Formulario PPGR1'!#REF!)</f>
        <v/>
      </c>
      <c r="G1098" s="241"/>
      <c r="H1098" s="503" t="str">
        <f>IF(Tabla1[[#This Row],[Código_Actividad]]="","",_xlfn.XLOOKUP(Tabla1[[#This Row],[Código_Actividad]],Tabla2[Código],Tabla2[Actividades Programables Presupuestables],"",0))</f>
        <v/>
      </c>
      <c r="I1098" s="504" t="str">
        <f>IFERROR(VLOOKUP('Formulario PPGR3'!$G1098,'Formulario PPGR2'!$H$9:$V$269,15,FALSE),"")</f>
        <v/>
      </c>
      <c r="J1098" s="509"/>
      <c r="K1098" s="507" t="str">
        <f>IF(Tabla1[[#This Row],[Insumos]]="","",_xlfn.XLOOKUP(Tabla1[[#This Row],[Insumos]],Tabla10[Insumo],Tabla10[InsumoAbrev],"",0))</f>
        <v/>
      </c>
      <c r="L1098" s="508"/>
      <c r="M1098" s="505" t="str">
        <f>IF(Tabla1[[#This Row],[Descripción]]="","",_xlfn.XLOOKUP(Tabla1[[#This Row],[Descripción]],Tabla10[Descripción],Tabla10[Unidad de Medida],"",0))</f>
        <v/>
      </c>
      <c r="N1098" s="295"/>
      <c r="O1098" s="506" t="str">
        <f>IF(Tabla1[[#This Row],[Descripción]]="","",_xlfn.XLOOKUP(Tabla1[[#This Row],[Descripción]],Tabla10[Descripción],Tabla10[Precio Unitario],0))</f>
        <v/>
      </c>
      <c r="P1098" s="506" t="str">
        <f>IF(Tabla1[[#This Row],[Cantidad de Insumos]]="","",Tabla1[[#This Row],[Precio Unitario]]*Tabla1[[#This Row],[Cantidad de Insumos]])</f>
        <v/>
      </c>
      <c r="Q1098" s="506" t="str">
        <f>IF(Tabla1[[#This Row],[Descripción]]="","",_xlfn.XLOOKUP(Tabla1[[#This Row],[Descripción]],Tabla10[Descripción],Tabla10[CODIGO PRESUPUESTARIO],0))</f>
        <v/>
      </c>
      <c r="R1098" s="507"/>
    </row>
    <row r="1099" spans="2:18" x14ac:dyDescent="0.3">
      <c r="B1099" s="190" t="str">
        <f>IF('Formulario PPGR3'!$G1099="","",CONCATENATE('Formulario PPGR3'!$C1099,".",'Formulario PPGR3'!$D1099,".",'Formulario PPGR3'!$E1099,".",'Formulario PPGR3'!$F1099))</f>
        <v/>
      </c>
      <c r="C1099" s="190" t="str">
        <f>IF('Formulario PPGR3'!$G1099="","",'Formulario PPGR1'!#REF!)</f>
        <v/>
      </c>
      <c r="D1099" s="190" t="str">
        <f>IF('Formulario PPGR3'!$G1099="","",'Formulario PPGR1'!#REF!)</f>
        <v/>
      </c>
      <c r="E1099" s="190" t="str">
        <f>IF('Formulario PPGR3'!$G1099="","",'Formulario PPGR1'!#REF!)</f>
        <v/>
      </c>
      <c r="F1099" s="190" t="str">
        <f>IF('Formulario PPGR3'!$G1099="","",'Formulario PPGR1'!#REF!)</f>
        <v/>
      </c>
      <c r="G1099" s="241"/>
      <c r="H1099" s="503" t="str">
        <f>IF(Tabla1[[#This Row],[Código_Actividad]]="","",_xlfn.XLOOKUP(Tabla1[[#This Row],[Código_Actividad]],Tabla2[Código],Tabla2[Actividades Programables Presupuestables],"",0))</f>
        <v/>
      </c>
      <c r="I1099" s="504" t="str">
        <f>IFERROR(VLOOKUP('Formulario PPGR3'!$G1099,'Formulario PPGR2'!$H$9:$V$269,15,FALSE),"")</f>
        <v/>
      </c>
      <c r="J1099" s="509"/>
      <c r="K1099" s="507" t="str">
        <f>IF(Tabla1[[#This Row],[Insumos]]="","",_xlfn.XLOOKUP(Tabla1[[#This Row],[Insumos]],Tabla10[Insumo],Tabla10[InsumoAbrev],"",0))</f>
        <v/>
      </c>
      <c r="L1099" s="508"/>
      <c r="M1099" s="505" t="str">
        <f>IF(Tabla1[[#This Row],[Descripción]]="","",_xlfn.XLOOKUP(Tabla1[[#This Row],[Descripción]],Tabla10[Descripción],Tabla10[Unidad de Medida],"",0))</f>
        <v/>
      </c>
      <c r="N1099" s="295"/>
      <c r="O1099" s="506" t="str">
        <f>IF(Tabla1[[#This Row],[Descripción]]="","",_xlfn.XLOOKUP(Tabla1[[#This Row],[Descripción]],Tabla10[Descripción],Tabla10[Precio Unitario],0))</f>
        <v/>
      </c>
      <c r="P1099" s="506" t="str">
        <f>IF(Tabla1[[#This Row],[Cantidad de Insumos]]="","",Tabla1[[#This Row],[Precio Unitario]]*Tabla1[[#This Row],[Cantidad de Insumos]])</f>
        <v/>
      </c>
      <c r="Q1099" s="506" t="str">
        <f>IF(Tabla1[[#This Row],[Descripción]]="","",_xlfn.XLOOKUP(Tabla1[[#This Row],[Descripción]],Tabla10[Descripción],Tabla10[CODIGO PRESUPUESTARIO],0))</f>
        <v/>
      </c>
      <c r="R1099" s="507"/>
    </row>
    <row r="1100" spans="2:18" x14ac:dyDescent="0.3">
      <c r="B1100" s="190" t="str">
        <f>IF('Formulario PPGR3'!$G1100="","",CONCATENATE('Formulario PPGR3'!$C1100,".",'Formulario PPGR3'!$D1100,".",'Formulario PPGR3'!$E1100,".",'Formulario PPGR3'!$F1100))</f>
        <v/>
      </c>
      <c r="C1100" s="190" t="str">
        <f>IF('Formulario PPGR3'!$G1100="","",'Formulario PPGR1'!#REF!)</f>
        <v/>
      </c>
      <c r="D1100" s="190" t="str">
        <f>IF('Formulario PPGR3'!$G1100="","",'Formulario PPGR1'!#REF!)</f>
        <v/>
      </c>
      <c r="E1100" s="190" t="str">
        <f>IF('Formulario PPGR3'!$G1100="","",'Formulario PPGR1'!#REF!)</f>
        <v/>
      </c>
      <c r="F1100" s="190" t="str">
        <f>IF('Formulario PPGR3'!$G1100="","",'Formulario PPGR1'!#REF!)</f>
        <v/>
      </c>
      <c r="G1100" s="241"/>
      <c r="H1100" s="503" t="str">
        <f>IF(Tabla1[[#This Row],[Código_Actividad]]="","",_xlfn.XLOOKUP(Tabla1[[#This Row],[Código_Actividad]],Tabla2[Código],Tabla2[Actividades Programables Presupuestables],"",0))</f>
        <v/>
      </c>
      <c r="I1100" s="504" t="str">
        <f>IFERROR(VLOOKUP('Formulario PPGR3'!$G1100,'Formulario PPGR2'!$H$9:$V$269,15,FALSE),"")</f>
        <v/>
      </c>
      <c r="J1100" s="509"/>
      <c r="K1100" s="507" t="str">
        <f>IF(Tabla1[[#This Row],[Insumos]]="","",_xlfn.XLOOKUP(Tabla1[[#This Row],[Insumos]],Tabla10[Insumo],Tabla10[InsumoAbrev],"",0))</f>
        <v/>
      </c>
      <c r="L1100" s="508"/>
      <c r="M1100" s="505" t="str">
        <f>IF(Tabla1[[#This Row],[Descripción]]="","",_xlfn.XLOOKUP(Tabla1[[#This Row],[Descripción]],Tabla10[Descripción],Tabla10[Unidad de Medida],"",0))</f>
        <v/>
      </c>
      <c r="N1100" s="295"/>
      <c r="O1100" s="506" t="str">
        <f>IF(Tabla1[[#This Row],[Descripción]]="","",_xlfn.XLOOKUP(Tabla1[[#This Row],[Descripción]],Tabla10[Descripción],Tabla10[Precio Unitario],0))</f>
        <v/>
      </c>
      <c r="P1100" s="506" t="str">
        <f>IF(Tabla1[[#This Row],[Cantidad de Insumos]]="","",Tabla1[[#This Row],[Precio Unitario]]*Tabla1[[#This Row],[Cantidad de Insumos]])</f>
        <v/>
      </c>
      <c r="Q1100" s="506" t="str">
        <f>IF(Tabla1[[#This Row],[Descripción]]="","",_xlfn.XLOOKUP(Tabla1[[#This Row],[Descripción]],Tabla10[Descripción],Tabla10[CODIGO PRESUPUESTARIO],0))</f>
        <v/>
      </c>
      <c r="R1100" s="507"/>
    </row>
    <row r="1101" spans="2:18" x14ac:dyDescent="0.3">
      <c r="B1101" s="190" t="str">
        <f>IF('Formulario PPGR3'!$G1101="","",CONCATENATE('Formulario PPGR3'!$C1101,".",'Formulario PPGR3'!$D1101,".",'Formulario PPGR3'!$E1101,".",'Formulario PPGR3'!$F1101))</f>
        <v/>
      </c>
      <c r="C1101" s="190" t="str">
        <f>IF('Formulario PPGR3'!$G1101="","",'Formulario PPGR1'!#REF!)</f>
        <v/>
      </c>
      <c r="D1101" s="190" t="str">
        <f>IF('Formulario PPGR3'!$G1101="","",'Formulario PPGR1'!#REF!)</f>
        <v/>
      </c>
      <c r="E1101" s="190" t="str">
        <f>IF('Formulario PPGR3'!$G1101="","",'Formulario PPGR1'!#REF!)</f>
        <v/>
      </c>
      <c r="F1101" s="190" t="str">
        <f>IF('Formulario PPGR3'!$G1101="","",'Formulario PPGR1'!#REF!)</f>
        <v/>
      </c>
      <c r="G1101" s="241"/>
      <c r="H1101" s="503" t="str">
        <f>IF(Tabla1[[#This Row],[Código_Actividad]]="","",_xlfn.XLOOKUP(Tabla1[[#This Row],[Código_Actividad]],Tabla2[Código],Tabla2[Actividades Programables Presupuestables],"",0))</f>
        <v/>
      </c>
      <c r="I1101" s="504" t="str">
        <f>IFERROR(VLOOKUP('Formulario PPGR3'!$G1101,'Formulario PPGR2'!$H$9:$V$269,15,FALSE),"")</f>
        <v/>
      </c>
      <c r="J1101" s="509"/>
      <c r="K1101" s="507" t="str">
        <f>IF(Tabla1[[#This Row],[Insumos]]="","",_xlfn.XLOOKUP(Tabla1[[#This Row],[Insumos]],Tabla10[Insumo],Tabla10[InsumoAbrev],"",0))</f>
        <v/>
      </c>
      <c r="L1101" s="508"/>
      <c r="M1101" s="505" t="str">
        <f>IF(Tabla1[[#This Row],[Descripción]]="","",_xlfn.XLOOKUP(Tabla1[[#This Row],[Descripción]],Tabla10[Descripción],Tabla10[Unidad de Medida],"",0))</f>
        <v/>
      </c>
      <c r="N1101" s="295"/>
      <c r="O1101" s="506" t="str">
        <f>IF(Tabla1[[#This Row],[Descripción]]="","",_xlfn.XLOOKUP(Tabla1[[#This Row],[Descripción]],Tabla10[Descripción],Tabla10[Precio Unitario],0))</f>
        <v/>
      </c>
      <c r="P1101" s="506" t="str">
        <f>IF(Tabla1[[#This Row],[Cantidad de Insumos]]="","",Tabla1[[#This Row],[Precio Unitario]]*Tabla1[[#This Row],[Cantidad de Insumos]])</f>
        <v/>
      </c>
      <c r="Q1101" s="506" t="str">
        <f>IF(Tabla1[[#This Row],[Descripción]]="","",_xlfn.XLOOKUP(Tabla1[[#This Row],[Descripción]],Tabla10[Descripción],Tabla10[CODIGO PRESUPUESTARIO],0))</f>
        <v/>
      </c>
      <c r="R1101" s="507"/>
    </row>
    <row r="1102" spans="2:18" x14ac:dyDescent="0.3">
      <c r="B1102" s="190" t="str">
        <f>IF('Formulario PPGR3'!$G1102="","",CONCATENATE('Formulario PPGR3'!$C1102,".",'Formulario PPGR3'!$D1102,".",'Formulario PPGR3'!$E1102,".",'Formulario PPGR3'!$F1102))</f>
        <v/>
      </c>
      <c r="C1102" s="190" t="str">
        <f>IF('Formulario PPGR3'!$G1102="","",'Formulario PPGR1'!#REF!)</f>
        <v/>
      </c>
      <c r="D1102" s="190" t="str">
        <f>IF('Formulario PPGR3'!$G1102="","",'Formulario PPGR1'!#REF!)</f>
        <v/>
      </c>
      <c r="E1102" s="190" t="str">
        <f>IF('Formulario PPGR3'!$G1102="","",'Formulario PPGR1'!#REF!)</f>
        <v/>
      </c>
      <c r="F1102" s="190" t="str">
        <f>IF('Formulario PPGR3'!$G1102="","",'Formulario PPGR1'!#REF!)</f>
        <v/>
      </c>
      <c r="G1102" s="241"/>
      <c r="H1102" s="503" t="str">
        <f>IF(Tabla1[[#This Row],[Código_Actividad]]="","",_xlfn.XLOOKUP(Tabla1[[#This Row],[Código_Actividad]],Tabla2[Código],Tabla2[Actividades Programables Presupuestables],"",0))</f>
        <v/>
      </c>
      <c r="I1102" s="504" t="str">
        <f>IFERROR(VLOOKUP('Formulario PPGR3'!$G1102,'Formulario PPGR2'!$H$9:$V$269,15,FALSE),"")</f>
        <v/>
      </c>
      <c r="J1102" s="509"/>
      <c r="K1102" s="507" t="str">
        <f>IF(Tabla1[[#This Row],[Insumos]]="","",_xlfn.XLOOKUP(Tabla1[[#This Row],[Insumos]],Tabla10[Insumo],Tabla10[InsumoAbrev],"",0))</f>
        <v/>
      </c>
      <c r="L1102" s="508"/>
      <c r="M1102" s="505" t="str">
        <f>IF(Tabla1[[#This Row],[Descripción]]="","",_xlfn.XLOOKUP(Tabla1[[#This Row],[Descripción]],Tabla10[Descripción],Tabla10[Unidad de Medida],"",0))</f>
        <v/>
      </c>
      <c r="N1102" s="295"/>
      <c r="O1102" s="506" t="str">
        <f>IF(Tabla1[[#This Row],[Descripción]]="","",_xlfn.XLOOKUP(Tabla1[[#This Row],[Descripción]],Tabla10[Descripción],Tabla10[Precio Unitario],0))</f>
        <v/>
      </c>
      <c r="P1102" s="506" t="str">
        <f>IF(Tabla1[[#This Row],[Cantidad de Insumos]]="","",Tabla1[[#This Row],[Precio Unitario]]*Tabla1[[#This Row],[Cantidad de Insumos]])</f>
        <v/>
      </c>
      <c r="Q1102" s="506" t="str">
        <f>IF(Tabla1[[#This Row],[Descripción]]="","",_xlfn.XLOOKUP(Tabla1[[#This Row],[Descripción]],Tabla10[Descripción],Tabla10[CODIGO PRESUPUESTARIO],0))</f>
        <v/>
      </c>
      <c r="R1102" s="507"/>
    </row>
    <row r="1103" spans="2:18" x14ac:dyDescent="0.3">
      <c r="B1103" s="190" t="str">
        <f>IF('Formulario PPGR3'!$G1103="","",CONCATENATE('Formulario PPGR3'!$C1103,".",'Formulario PPGR3'!$D1103,".",'Formulario PPGR3'!$E1103,".",'Formulario PPGR3'!$F1103))</f>
        <v/>
      </c>
      <c r="C1103" s="190" t="str">
        <f>IF('Formulario PPGR3'!$G1103="","",'Formulario PPGR1'!#REF!)</f>
        <v/>
      </c>
      <c r="D1103" s="190" t="str">
        <f>IF('Formulario PPGR3'!$G1103="","",'Formulario PPGR1'!#REF!)</f>
        <v/>
      </c>
      <c r="E1103" s="190" t="str">
        <f>IF('Formulario PPGR3'!$G1103="","",'Formulario PPGR1'!#REF!)</f>
        <v/>
      </c>
      <c r="F1103" s="190" t="str">
        <f>IF('Formulario PPGR3'!$G1103="","",'Formulario PPGR1'!#REF!)</f>
        <v/>
      </c>
      <c r="G1103" s="241"/>
      <c r="H1103" s="503" t="str">
        <f>IF(Tabla1[[#This Row],[Código_Actividad]]="","",_xlfn.XLOOKUP(Tabla1[[#This Row],[Código_Actividad]],Tabla2[Código],Tabla2[Actividades Programables Presupuestables],"",0))</f>
        <v/>
      </c>
      <c r="I1103" s="504" t="str">
        <f>IFERROR(VLOOKUP('Formulario PPGR3'!$G1103,'Formulario PPGR2'!$H$9:$V$269,15,FALSE),"")</f>
        <v/>
      </c>
      <c r="J1103" s="509"/>
      <c r="K1103" s="507" t="str">
        <f>IF(Tabla1[[#This Row],[Insumos]]="","",_xlfn.XLOOKUP(Tabla1[[#This Row],[Insumos]],Tabla10[Insumo],Tabla10[InsumoAbrev],"",0))</f>
        <v/>
      </c>
      <c r="L1103" s="508"/>
      <c r="M1103" s="505" t="str">
        <f>IF(Tabla1[[#This Row],[Descripción]]="","",_xlfn.XLOOKUP(Tabla1[[#This Row],[Descripción]],Tabla10[Descripción],Tabla10[Unidad de Medida],"",0))</f>
        <v/>
      </c>
      <c r="N1103" s="295"/>
      <c r="O1103" s="506" t="str">
        <f>IF(Tabla1[[#This Row],[Descripción]]="","",_xlfn.XLOOKUP(Tabla1[[#This Row],[Descripción]],Tabla10[Descripción],Tabla10[Precio Unitario],0))</f>
        <v/>
      </c>
      <c r="P1103" s="506" t="str">
        <f>IF(Tabla1[[#This Row],[Cantidad de Insumos]]="","",Tabla1[[#This Row],[Precio Unitario]]*Tabla1[[#This Row],[Cantidad de Insumos]])</f>
        <v/>
      </c>
      <c r="Q1103" s="506" t="str">
        <f>IF(Tabla1[[#This Row],[Descripción]]="","",_xlfn.XLOOKUP(Tabla1[[#This Row],[Descripción]],Tabla10[Descripción],Tabla10[CODIGO PRESUPUESTARIO],0))</f>
        <v/>
      </c>
      <c r="R1103" s="507"/>
    </row>
    <row r="1104" spans="2:18" x14ac:dyDescent="0.3">
      <c r="B1104" s="190" t="str">
        <f>IF('Formulario PPGR3'!$G1104="","",CONCATENATE('Formulario PPGR3'!$C1104,".",'Formulario PPGR3'!$D1104,".",'Formulario PPGR3'!$E1104,".",'Formulario PPGR3'!$F1104))</f>
        <v/>
      </c>
      <c r="C1104" s="190" t="str">
        <f>IF('Formulario PPGR3'!$G1104="","",'Formulario PPGR1'!#REF!)</f>
        <v/>
      </c>
      <c r="D1104" s="190" t="str">
        <f>IF('Formulario PPGR3'!$G1104="","",'Formulario PPGR1'!#REF!)</f>
        <v/>
      </c>
      <c r="E1104" s="190" t="str">
        <f>IF('Formulario PPGR3'!$G1104="","",'Formulario PPGR1'!#REF!)</f>
        <v/>
      </c>
      <c r="F1104" s="190" t="str">
        <f>IF('Formulario PPGR3'!$G1104="","",'Formulario PPGR1'!#REF!)</f>
        <v/>
      </c>
      <c r="G1104" s="241"/>
      <c r="H1104" s="503" t="str">
        <f>IF(Tabla1[[#This Row],[Código_Actividad]]="","",_xlfn.XLOOKUP(Tabla1[[#This Row],[Código_Actividad]],Tabla2[Código],Tabla2[Actividades Programables Presupuestables],"",0))</f>
        <v/>
      </c>
      <c r="I1104" s="504" t="str">
        <f>IFERROR(VLOOKUP('Formulario PPGR3'!$G1104,'Formulario PPGR2'!$H$9:$V$269,15,FALSE),"")</f>
        <v/>
      </c>
      <c r="J1104" s="509"/>
      <c r="K1104" s="507" t="str">
        <f>IF(Tabla1[[#This Row],[Insumos]]="","",_xlfn.XLOOKUP(Tabla1[[#This Row],[Insumos]],Tabla10[Insumo],Tabla10[InsumoAbrev],"",0))</f>
        <v/>
      </c>
      <c r="L1104" s="508"/>
      <c r="M1104" s="505" t="str">
        <f>IF(Tabla1[[#This Row],[Descripción]]="","",_xlfn.XLOOKUP(Tabla1[[#This Row],[Descripción]],Tabla10[Descripción],Tabla10[Unidad de Medida],"",0))</f>
        <v/>
      </c>
      <c r="N1104" s="295"/>
      <c r="O1104" s="506" t="str">
        <f>IF(Tabla1[[#This Row],[Descripción]]="","",_xlfn.XLOOKUP(Tabla1[[#This Row],[Descripción]],Tabla10[Descripción],Tabla10[Precio Unitario],0))</f>
        <v/>
      </c>
      <c r="P1104" s="506" t="str">
        <f>IF(Tabla1[[#This Row],[Cantidad de Insumos]]="","",Tabla1[[#This Row],[Precio Unitario]]*Tabla1[[#This Row],[Cantidad de Insumos]])</f>
        <v/>
      </c>
      <c r="Q1104" s="506" t="str">
        <f>IF(Tabla1[[#This Row],[Descripción]]="","",_xlfn.XLOOKUP(Tabla1[[#This Row],[Descripción]],Tabla10[Descripción],Tabla10[CODIGO PRESUPUESTARIO],0))</f>
        <v/>
      </c>
      <c r="R1104" s="507"/>
    </row>
    <row r="1105" spans="2:18" x14ac:dyDescent="0.3">
      <c r="B1105" s="190" t="str">
        <f>IF('Formulario PPGR3'!$G1105="","",CONCATENATE('Formulario PPGR3'!$C1105,".",'Formulario PPGR3'!$D1105,".",'Formulario PPGR3'!$E1105,".",'Formulario PPGR3'!$F1105))</f>
        <v/>
      </c>
      <c r="C1105" s="190" t="str">
        <f>IF('Formulario PPGR3'!$G1105="","",'Formulario PPGR1'!#REF!)</f>
        <v/>
      </c>
      <c r="D1105" s="190" t="str">
        <f>IF('Formulario PPGR3'!$G1105="","",'Formulario PPGR1'!#REF!)</f>
        <v/>
      </c>
      <c r="E1105" s="190" t="str">
        <f>IF('Formulario PPGR3'!$G1105="","",'Formulario PPGR1'!#REF!)</f>
        <v/>
      </c>
      <c r="F1105" s="190" t="str">
        <f>IF('Formulario PPGR3'!$G1105="","",'Formulario PPGR1'!#REF!)</f>
        <v/>
      </c>
      <c r="G1105" s="241"/>
      <c r="H1105" s="503" t="str">
        <f>IF(Tabla1[[#This Row],[Código_Actividad]]="","",_xlfn.XLOOKUP(Tabla1[[#This Row],[Código_Actividad]],Tabla2[Código],Tabla2[Actividades Programables Presupuestables],"",0))</f>
        <v/>
      </c>
      <c r="I1105" s="504" t="str">
        <f>IFERROR(VLOOKUP('Formulario PPGR3'!$G1105,'Formulario PPGR2'!$H$9:$V$269,15,FALSE),"")</f>
        <v/>
      </c>
      <c r="J1105" s="509"/>
      <c r="K1105" s="507" t="str">
        <f>IF(Tabla1[[#This Row],[Insumos]]="","",_xlfn.XLOOKUP(Tabla1[[#This Row],[Insumos]],Tabla10[Insumo],Tabla10[InsumoAbrev],"",0))</f>
        <v/>
      </c>
      <c r="L1105" s="508"/>
      <c r="M1105" s="505" t="str">
        <f>IF(Tabla1[[#This Row],[Descripción]]="","",_xlfn.XLOOKUP(Tabla1[[#This Row],[Descripción]],Tabla10[Descripción],Tabla10[Unidad de Medida],"",0))</f>
        <v/>
      </c>
      <c r="N1105" s="295"/>
      <c r="O1105" s="506" t="str">
        <f>IF(Tabla1[[#This Row],[Descripción]]="","",_xlfn.XLOOKUP(Tabla1[[#This Row],[Descripción]],Tabla10[Descripción],Tabla10[Precio Unitario],0))</f>
        <v/>
      </c>
      <c r="P1105" s="506" t="str">
        <f>IF(Tabla1[[#This Row],[Cantidad de Insumos]]="","",Tabla1[[#This Row],[Precio Unitario]]*Tabla1[[#This Row],[Cantidad de Insumos]])</f>
        <v/>
      </c>
      <c r="Q1105" s="506" t="str">
        <f>IF(Tabla1[[#This Row],[Descripción]]="","",_xlfn.XLOOKUP(Tabla1[[#This Row],[Descripción]],Tabla10[Descripción],Tabla10[CODIGO PRESUPUESTARIO],0))</f>
        <v/>
      </c>
      <c r="R1105" s="507"/>
    </row>
    <row r="1106" spans="2:18" x14ac:dyDescent="0.3">
      <c r="B1106" s="190" t="str">
        <f>IF('Formulario PPGR3'!$G1106="","",CONCATENATE('Formulario PPGR3'!$C1106,".",'Formulario PPGR3'!$D1106,".",'Formulario PPGR3'!$E1106,".",'Formulario PPGR3'!$F1106))</f>
        <v/>
      </c>
      <c r="C1106" s="190" t="str">
        <f>IF('Formulario PPGR3'!$G1106="","",'Formulario PPGR1'!#REF!)</f>
        <v/>
      </c>
      <c r="D1106" s="190" t="str">
        <f>IF('Formulario PPGR3'!$G1106="","",'Formulario PPGR1'!#REF!)</f>
        <v/>
      </c>
      <c r="E1106" s="190" t="str">
        <f>IF('Formulario PPGR3'!$G1106="","",'Formulario PPGR1'!#REF!)</f>
        <v/>
      </c>
      <c r="F1106" s="190" t="str">
        <f>IF('Formulario PPGR3'!$G1106="","",'Formulario PPGR1'!#REF!)</f>
        <v/>
      </c>
      <c r="G1106" s="241"/>
      <c r="H1106" s="503" t="str">
        <f>IF(Tabla1[[#This Row],[Código_Actividad]]="","",_xlfn.XLOOKUP(Tabla1[[#This Row],[Código_Actividad]],Tabla2[Código],Tabla2[Actividades Programables Presupuestables],"",0))</f>
        <v/>
      </c>
      <c r="I1106" s="504" t="str">
        <f>IFERROR(VLOOKUP('Formulario PPGR3'!$G1106,'Formulario PPGR2'!$H$9:$V$269,15,FALSE),"")</f>
        <v/>
      </c>
      <c r="J1106" s="509"/>
      <c r="K1106" s="507" t="str">
        <f>IF(Tabla1[[#This Row],[Insumos]]="","",_xlfn.XLOOKUP(Tabla1[[#This Row],[Insumos]],Tabla10[Insumo],Tabla10[InsumoAbrev],"",0))</f>
        <v/>
      </c>
      <c r="L1106" s="508"/>
      <c r="M1106" s="505" t="str">
        <f>IF(Tabla1[[#This Row],[Descripción]]="","",_xlfn.XLOOKUP(Tabla1[[#This Row],[Descripción]],Tabla10[Descripción],Tabla10[Unidad de Medida],"",0))</f>
        <v/>
      </c>
      <c r="N1106" s="295"/>
      <c r="O1106" s="506" t="str">
        <f>IF(Tabla1[[#This Row],[Descripción]]="","",_xlfn.XLOOKUP(Tabla1[[#This Row],[Descripción]],Tabla10[Descripción],Tabla10[Precio Unitario],0))</f>
        <v/>
      </c>
      <c r="P1106" s="506" t="str">
        <f>IF(Tabla1[[#This Row],[Cantidad de Insumos]]="","",Tabla1[[#This Row],[Precio Unitario]]*Tabla1[[#This Row],[Cantidad de Insumos]])</f>
        <v/>
      </c>
      <c r="Q1106" s="506" t="str">
        <f>IF(Tabla1[[#This Row],[Descripción]]="","",_xlfn.XLOOKUP(Tabla1[[#This Row],[Descripción]],Tabla10[Descripción],Tabla10[CODIGO PRESUPUESTARIO],0))</f>
        <v/>
      </c>
      <c r="R1106" s="507"/>
    </row>
    <row r="1107" spans="2:18" x14ac:dyDescent="0.3">
      <c r="B1107" s="190" t="str">
        <f>IF('Formulario PPGR3'!$G1107="","",CONCATENATE('Formulario PPGR3'!$C1107,".",'Formulario PPGR3'!$D1107,".",'Formulario PPGR3'!$E1107,".",'Formulario PPGR3'!$F1107))</f>
        <v/>
      </c>
      <c r="C1107" s="190" t="str">
        <f>IF('Formulario PPGR3'!$G1107="","",'Formulario PPGR1'!#REF!)</f>
        <v/>
      </c>
      <c r="D1107" s="190" t="str">
        <f>IF('Formulario PPGR3'!$G1107="","",'Formulario PPGR1'!#REF!)</f>
        <v/>
      </c>
      <c r="E1107" s="190" t="str">
        <f>IF('Formulario PPGR3'!$G1107="","",'Formulario PPGR1'!#REF!)</f>
        <v/>
      </c>
      <c r="F1107" s="190" t="str">
        <f>IF('Formulario PPGR3'!$G1107="","",'Formulario PPGR1'!#REF!)</f>
        <v/>
      </c>
      <c r="G1107" s="241"/>
      <c r="H1107" s="503" t="str">
        <f>IF(Tabla1[[#This Row],[Código_Actividad]]="","",_xlfn.XLOOKUP(Tabla1[[#This Row],[Código_Actividad]],Tabla2[Código],Tabla2[Actividades Programables Presupuestables],"",0))</f>
        <v/>
      </c>
      <c r="I1107" s="504" t="str">
        <f>IFERROR(VLOOKUP('Formulario PPGR3'!$G1107,'Formulario PPGR2'!$H$9:$V$269,15,FALSE),"")</f>
        <v/>
      </c>
      <c r="J1107" s="509"/>
      <c r="K1107" s="507" t="str">
        <f>IF(Tabla1[[#This Row],[Insumos]]="","",_xlfn.XLOOKUP(Tabla1[[#This Row],[Insumos]],Tabla10[Insumo],Tabla10[InsumoAbrev],"",0))</f>
        <v/>
      </c>
      <c r="L1107" s="508"/>
      <c r="M1107" s="505" t="str">
        <f>IF(Tabla1[[#This Row],[Descripción]]="","",_xlfn.XLOOKUP(Tabla1[[#This Row],[Descripción]],Tabla10[Descripción],Tabla10[Unidad de Medida],"",0))</f>
        <v/>
      </c>
      <c r="N1107" s="295"/>
      <c r="O1107" s="506" t="str">
        <f>IF(Tabla1[[#This Row],[Descripción]]="","",_xlfn.XLOOKUP(Tabla1[[#This Row],[Descripción]],Tabla10[Descripción],Tabla10[Precio Unitario],0))</f>
        <v/>
      </c>
      <c r="P1107" s="506" t="str">
        <f>IF(Tabla1[[#This Row],[Cantidad de Insumos]]="","",Tabla1[[#This Row],[Precio Unitario]]*Tabla1[[#This Row],[Cantidad de Insumos]])</f>
        <v/>
      </c>
      <c r="Q1107" s="506" t="str">
        <f>IF(Tabla1[[#This Row],[Descripción]]="","",_xlfn.XLOOKUP(Tabla1[[#This Row],[Descripción]],Tabla10[Descripción],Tabla10[CODIGO PRESUPUESTARIO],0))</f>
        <v/>
      </c>
      <c r="R1107" s="507"/>
    </row>
    <row r="1108" spans="2:18" x14ac:dyDescent="0.3">
      <c r="B1108" s="190" t="str">
        <f>IF('Formulario PPGR3'!$G1108="","",CONCATENATE('Formulario PPGR3'!$C1108,".",'Formulario PPGR3'!$D1108,".",'Formulario PPGR3'!$E1108,".",'Formulario PPGR3'!$F1108))</f>
        <v/>
      </c>
      <c r="C1108" s="190" t="str">
        <f>IF('Formulario PPGR3'!$G1108="","",'Formulario PPGR1'!#REF!)</f>
        <v/>
      </c>
      <c r="D1108" s="190" t="str">
        <f>IF('Formulario PPGR3'!$G1108="","",'Formulario PPGR1'!#REF!)</f>
        <v/>
      </c>
      <c r="E1108" s="190" t="str">
        <f>IF('Formulario PPGR3'!$G1108="","",'Formulario PPGR1'!#REF!)</f>
        <v/>
      </c>
      <c r="F1108" s="190" t="str">
        <f>IF('Formulario PPGR3'!$G1108="","",'Formulario PPGR1'!#REF!)</f>
        <v/>
      </c>
      <c r="G1108" s="241"/>
      <c r="H1108" s="503" t="str">
        <f>IF(Tabla1[[#This Row],[Código_Actividad]]="","",_xlfn.XLOOKUP(Tabla1[[#This Row],[Código_Actividad]],Tabla2[Código],Tabla2[Actividades Programables Presupuestables],"",0))</f>
        <v/>
      </c>
      <c r="I1108" s="504" t="str">
        <f>IFERROR(VLOOKUP('Formulario PPGR3'!$G1108,'Formulario PPGR2'!$H$9:$V$269,15,FALSE),"")</f>
        <v/>
      </c>
      <c r="J1108" s="509"/>
      <c r="K1108" s="507" t="str">
        <f>IF(Tabla1[[#This Row],[Insumos]]="","",_xlfn.XLOOKUP(Tabla1[[#This Row],[Insumos]],Tabla10[Insumo],Tabla10[InsumoAbrev],"",0))</f>
        <v/>
      </c>
      <c r="L1108" s="508"/>
      <c r="M1108" s="505" t="str">
        <f>IF(Tabla1[[#This Row],[Descripción]]="","",_xlfn.XLOOKUP(Tabla1[[#This Row],[Descripción]],Tabla10[Descripción],Tabla10[Unidad de Medida],"",0))</f>
        <v/>
      </c>
      <c r="N1108" s="295"/>
      <c r="O1108" s="506" t="str">
        <f>IF(Tabla1[[#This Row],[Descripción]]="","",_xlfn.XLOOKUP(Tabla1[[#This Row],[Descripción]],Tabla10[Descripción],Tabla10[Precio Unitario],0))</f>
        <v/>
      </c>
      <c r="P1108" s="506" t="str">
        <f>IF(Tabla1[[#This Row],[Cantidad de Insumos]]="","",Tabla1[[#This Row],[Precio Unitario]]*Tabla1[[#This Row],[Cantidad de Insumos]])</f>
        <v/>
      </c>
      <c r="Q1108" s="506" t="str">
        <f>IF(Tabla1[[#This Row],[Descripción]]="","",_xlfn.XLOOKUP(Tabla1[[#This Row],[Descripción]],Tabla10[Descripción],Tabla10[CODIGO PRESUPUESTARIO],0))</f>
        <v/>
      </c>
      <c r="R1108" s="507"/>
    </row>
    <row r="1109" spans="2:18" x14ac:dyDescent="0.3">
      <c r="B1109" s="190" t="str">
        <f>IF('Formulario PPGR3'!$G1109="","",CONCATENATE('Formulario PPGR3'!$C1109,".",'Formulario PPGR3'!$D1109,".",'Formulario PPGR3'!$E1109,".",'Formulario PPGR3'!$F1109))</f>
        <v/>
      </c>
      <c r="C1109" s="190" t="str">
        <f>IF('Formulario PPGR3'!$G1109="","",'Formulario PPGR1'!#REF!)</f>
        <v/>
      </c>
      <c r="D1109" s="190" t="str">
        <f>IF('Formulario PPGR3'!$G1109="","",'Formulario PPGR1'!#REF!)</f>
        <v/>
      </c>
      <c r="E1109" s="190" t="str">
        <f>IF('Formulario PPGR3'!$G1109="","",'Formulario PPGR1'!#REF!)</f>
        <v/>
      </c>
      <c r="F1109" s="190" t="str">
        <f>IF('Formulario PPGR3'!$G1109="","",'Formulario PPGR1'!#REF!)</f>
        <v/>
      </c>
      <c r="G1109" s="241"/>
      <c r="H1109" s="503" t="str">
        <f>IF(Tabla1[[#This Row],[Código_Actividad]]="","",_xlfn.XLOOKUP(Tabla1[[#This Row],[Código_Actividad]],Tabla2[Código],Tabla2[Actividades Programables Presupuestables],"",0))</f>
        <v/>
      </c>
      <c r="I1109" s="504" t="str">
        <f>IFERROR(VLOOKUP('Formulario PPGR3'!$G1109,'Formulario PPGR2'!$H$9:$V$269,15,FALSE),"")</f>
        <v/>
      </c>
      <c r="J1109" s="509"/>
      <c r="K1109" s="507" t="str">
        <f>IF(Tabla1[[#This Row],[Insumos]]="","",_xlfn.XLOOKUP(Tabla1[[#This Row],[Insumos]],Tabla10[Insumo],Tabla10[InsumoAbrev],"",0))</f>
        <v/>
      </c>
      <c r="L1109" s="508"/>
      <c r="M1109" s="505" t="str">
        <f>IF(Tabla1[[#This Row],[Descripción]]="","",_xlfn.XLOOKUP(Tabla1[[#This Row],[Descripción]],Tabla10[Descripción],Tabla10[Unidad de Medida],"",0))</f>
        <v/>
      </c>
      <c r="N1109" s="295"/>
      <c r="O1109" s="506" t="str">
        <f>IF(Tabla1[[#This Row],[Descripción]]="","",_xlfn.XLOOKUP(Tabla1[[#This Row],[Descripción]],Tabla10[Descripción],Tabla10[Precio Unitario],0))</f>
        <v/>
      </c>
      <c r="P1109" s="506" t="str">
        <f>IF(Tabla1[[#This Row],[Cantidad de Insumos]]="","",Tabla1[[#This Row],[Precio Unitario]]*Tabla1[[#This Row],[Cantidad de Insumos]])</f>
        <v/>
      </c>
      <c r="Q1109" s="506" t="str">
        <f>IF(Tabla1[[#This Row],[Descripción]]="","",_xlfn.XLOOKUP(Tabla1[[#This Row],[Descripción]],Tabla10[Descripción],Tabla10[CODIGO PRESUPUESTARIO],0))</f>
        <v/>
      </c>
      <c r="R1109" s="507"/>
    </row>
    <row r="1110" spans="2:18" x14ac:dyDescent="0.3">
      <c r="B1110" s="190" t="str">
        <f>IF('Formulario PPGR3'!$G1110="","",CONCATENATE('Formulario PPGR3'!$C1110,".",'Formulario PPGR3'!$D1110,".",'Formulario PPGR3'!$E1110,".",'Formulario PPGR3'!$F1110))</f>
        <v/>
      </c>
      <c r="C1110" s="190" t="str">
        <f>IF('Formulario PPGR3'!$G1110="","",'Formulario PPGR1'!#REF!)</f>
        <v/>
      </c>
      <c r="D1110" s="190" t="str">
        <f>IF('Formulario PPGR3'!$G1110="","",'Formulario PPGR1'!#REF!)</f>
        <v/>
      </c>
      <c r="E1110" s="190" t="str">
        <f>IF('Formulario PPGR3'!$G1110="","",'Formulario PPGR1'!#REF!)</f>
        <v/>
      </c>
      <c r="F1110" s="190" t="str">
        <f>IF('Formulario PPGR3'!$G1110="","",'Formulario PPGR1'!#REF!)</f>
        <v/>
      </c>
      <c r="G1110" s="241"/>
      <c r="H1110" s="503" t="str">
        <f>IF(Tabla1[[#This Row],[Código_Actividad]]="","",_xlfn.XLOOKUP(Tabla1[[#This Row],[Código_Actividad]],Tabla2[Código],Tabla2[Actividades Programables Presupuestables],"",0))</f>
        <v/>
      </c>
      <c r="I1110" s="504" t="str">
        <f>IFERROR(VLOOKUP('Formulario PPGR3'!$G1110,'Formulario PPGR2'!$H$9:$V$269,15,FALSE),"")</f>
        <v/>
      </c>
      <c r="J1110" s="509"/>
      <c r="K1110" s="507" t="str">
        <f>IF(Tabla1[[#This Row],[Insumos]]="","",_xlfn.XLOOKUP(Tabla1[[#This Row],[Insumos]],Tabla10[Insumo],Tabla10[InsumoAbrev],"",0))</f>
        <v/>
      </c>
      <c r="L1110" s="508"/>
      <c r="M1110" s="505" t="str">
        <f>IF(Tabla1[[#This Row],[Descripción]]="","",_xlfn.XLOOKUP(Tabla1[[#This Row],[Descripción]],Tabla10[Descripción],Tabla10[Unidad de Medida],"",0))</f>
        <v/>
      </c>
      <c r="N1110" s="295"/>
      <c r="O1110" s="506" t="str">
        <f>IF(Tabla1[[#This Row],[Descripción]]="","",_xlfn.XLOOKUP(Tabla1[[#This Row],[Descripción]],Tabla10[Descripción],Tabla10[Precio Unitario],0))</f>
        <v/>
      </c>
      <c r="P1110" s="506" t="str">
        <f>IF(Tabla1[[#This Row],[Cantidad de Insumos]]="","",Tabla1[[#This Row],[Precio Unitario]]*Tabla1[[#This Row],[Cantidad de Insumos]])</f>
        <v/>
      </c>
      <c r="Q1110" s="506" t="str">
        <f>IF(Tabla1[[#This Row],[Descripción]]="","",_xlfn.XLOOKUP(Tabla1[[#This Row],[Descripción]],Tabla10[Descripción],Tabla10[CODIGO PRESUPUESTARIO],0))</f>
        <v/>
      </c>
      <c r="R1110" s="507"/>
    </row>
    <row r="1111" spans="2:18" x14ac:dyDescent="0.3">
      <c r="B1111" s="190" t="str">
        <f>IF('Formulario PPGR3'!$G1111="","",CONCATENATE('Formulario PPGR3'!$C1111,".",'Formulario PPGR3'!$D1111,".",'Formulario PPGR3'!$E1111,".",'Formulario PPGR3'!$F1111))</f>
        <v/>
      </c>
      <c r="C1111" s="190" t="str">
        <f>IF('Formulario PPGR3'!$G1111="","",'Formulario PPGR1'!#REF!)</f>
        <v/>
      </c>
      <c r="D1111" s="190" t="str">
        <f>IF('Formulario PPGR3'!$G1111="","",'Formulario PPGR1'!#REF!)</f>
        <v/>
      </c>
      <c r="E1111" s="190" t="str">
        <f>IF('Formulario PPGR3'!$G1111="","",'Formulario PPGR1'!#REF!)</f>
        <v/>
      </c>
      <c r="F1111" s="190" t="str">
        <f>IF('Formulario PPGR3'!$G1111="","",'Formulario PPGR1'!#REF!)</f>
        <v/>
      </c>
      <c r="G1111" s="241"/>
      <c r="H1111" s="503" t="str">
        <f>IF(Tabla1[[#This Row],[Código_Actividad]]="","",_xlfn.XLOOKUP(Tabla1[[#This Row],[Código_Actividad]],Tabla2[Código],Tabla2[Actividades Programables Presupuestables],"",0))</f>
        <v/>
      </c>
      <c r="I1111" s="504" t="str">
        <f>IFERROR(VLOOKUP('Formulario PPGR3'!$G1111,'Formulario PPGR2'!$H$9:$V$269,15,FALSE),"")</f>
        <v/>
      </c>
      <c r="J1111" s="509"/>
      <c r="K1111" s="507" t="str">
        <f>IF(Tabla1[[#This Row],[Insumos]]="","",_xlfn.XLOOKUP(Tabla1[[#This Row],[Insumos]],Tabla10[Insumo],Tabla10[InsumoAbrev],"",0))</f>
        <v/>
      </c>
      <c r="L1111" s="508"/>
      <c r="M1111" s="505" t="str">
        <f>IF(Tabla1[[#This Row],[Descripción]]="","",_xlfn.XLOOKUP(Tabla1[[#This Row],[Descripción]],Tabla10[Descripción],Tabla10[Unidad de Medida],"",0))</f>
        <v/>
      </c>
      <c r="N1111" s="295"/>
      <c r="O1111" s="506" t="str">
        <f>IF(Tabla1[[#This Row],[Descripción]]="","",_xlfn.XLOOKUP(Tabla1[[#This Row],[Descripción]],Tabla10[Descripción],Tabla10[Precio Unitario],0))</f>
        <v/>
      </c>
      <c r="P1111" s="506" t="str">
        <f>IF(Tabla1[[#This Row],[Cantidad de Insumos]]="","",Tabla1[[#This Row],[Precio Unitario]]*Tabla1[[#This Row],[Cantidad de Insumos]])</f>
        <v/>
      </c>
      <c r="Q1111" s="506" t="str">
        <f>IF(Tabla1[[#This Row],[Descripción]]="","",_xlfn.XLOOKUP(Tabla1[[#This Row],[Descripción]],Tabla10[Descripción],Tabla10[CODIGO PRESUPUESTARIO],0))</f>
        <v/>
      </c>
      <c r="R1111" s="507"/>
    </row>
    <row r="1112" spans="2:18" x14ac:dyDescent="0.3">
      <c r="B1112" s="190" t="str">
        <f>IF('Formulario PPGR3'!$G1112="","",CONCATENATE('Formulario PPGR3'!$C1112,".",'Formulario PPGR3'!$D1112,".",'Formulario PPGR3'!$E1112,".",'Formulario PPGR3'!$F1112))</f>
        <v/>
      </c>
      <c r="C1112" s="190" t="str">
        <f>IF('Formulario PPGR3'!$G1112="","",'Formulario PPGR1'!#REF!)</f>
        <v/>
      </c>
      <c r="D1112" s="190" t="str">
        <f>IF('Formulario PPGR3'!$G1112="","",'Formulario PPGR1'!#REF!)</f>
        <v/>
      </c>
      <c r="E1112" s="190" t="str">
        <f>IF('Formulario PPGR3'!$G1112="","",'Formulario PPGR1'!#REF!)</f>
        <v/>
      </c>
      <c r="F1112" s="190" t="str">
        <f>IF('Formulario PPGR3'!$G1112="","",'Formulario PPGR1'!#REF!)</f>
        <v/>
      </c>
      <c r="G1112" s="241"/>
      <c r="H1112" s="503" t="str">
        <f>IF(Tabla1[[#This Row],[Código_Actividad]]="","",_xlfn.XLOOKUP(Tabla1[[#This Row],[Código_Actividad]],Tabla2[Código],Tabla2[Actividades Programables Presupuestables],"",0))</f>
        <v/>
      </c>
      <c r="I1112" s="504" t="str">
        <f>IFERROR(VLOOKUP('Formulario PPGR3'!$G1112,'Formulario PPGR2'!$H$9:$V$269,15,FALSE),"")</f>
        <v/>
      </c>
      <c r="J1112" s="509"/>
      <c r="K1112" s="507" t="str">
        <f>IF(Tabla1[[#This Row],[Insumos]]="","",_xlfn.XLOOKUP(Tabla1[[#This Row],[Insumos]],Tabla10[Insumo],Tabla10[InsumoAbrev],"",0))</f>
        <v/>
      </c>
      <c r="L1112" s="508"/>
      <c r="M1112" s="505" t="str">
        <f>IF(Tabla1[[#This Row],[Descripción]]="","",_xlfn.XLOOKUP(Tabla1[[#This Row],[Descripción]],Tabla10[Descripción],Tabla10[Unidad de Medida],"",0))</f>
        <v/>
      </c>
      <c r="N1112" s="295"/>
      <c r="O1112" s="506" t="str">
        <f>IF(Tabla1[[#This Row],[Descripción]]="","",_xlfn.XLOOKUP(Tabla1[[#This Row],[Descripción]],Tabla10[Descripción],Tabla10[Precio Unitario],0))</f>
        <v/>
      </c>
      <c r="P1112" s="506" t="str">
        <f>IF(Tabla1[[#This Row],[Cantidad de Insumos]]="","",Tabla1[[#This Row],[Precio Unitario]]*Tabla1[[#This Row],[Cantidad de Insumos]])</f>
        <v/>
      </c>
      <c r="Q1112" s="506" t="str">
        <f>IF(Tabla1[[#This Row],[Descripción]]="","",_xlfn.XLOOKUP(Tabla1[[#This Row],[Descripción]],Tabla10[Descripción],Tabla10[CODIGO PRESUPUESTARIO],0))</f>
        <v/>
      </c>
      <c r="R1112" s="507"/>
    </row>
    <row r="1113" spans="2:18" x14ac:dyDescent="0.3">
      <c r="B1113" s="190" t="str">
        <f>IF('Formulario PPGR3'!$G1113="","",CONCATENATE('Formulario PPGR3'!$C1113,".",'Formulario PPGR3'!$D1113,".",'Formulario PPGR3'!$E1113,".",'Formulario PPGR3'!$F1113))</f>
        <v/>
      </c>
      <c r="C1113" s="190" t="str">
        <f>IF('Formulario PPGR3'!$G1113="","",'Formulario PPGR1'!#REF!)</f>
        <v/>
      </c>
      <c r="D1113" s="190" t="str">
        <f>IF('Formulario PPGR3'!$G1113="","",'Formulario PPGR1'!#REF!)</f>
        <v/>
      </c>
      <c r="E1113" s="190" t="str">
        <f>IF('Formulario PPGR3'!$G1113="","",'Formulario PPGR1'!#REF!)</f>
        <v/>
      </c>
      <c r="F1113" s="190" t="str">
        <f>IF('Formulario PPGR3'!$G1113="","",'Formulario PPGR1'!#REF!)</f>
        <v/>
      </c>
      <c r="G1113" s="241"/>
      <c r="H1113" s="503" t="str">
        <f>IF(Tabla1[[#This Row],[Código_Actividad]]="","",_xlfn.XLOOKUP(Tabla1[[#This Row],[Código_Actividad]],Tabla2[Código],Tabla2[Actividades Programables Presupuestables],"",0))</f>
        <v/>
      </c>
      <c r="I1113" s="504" t="str">
        <f>IFERROR(VLOOKUP('Formulario PPGR3'!$G1113,'Formulario PPGR2'!$H$9:$V$269,15,FALSE),"")</f>
        <v/>
      </c>
      <c r="J1113" s="509"/>
      <c r="K1113" s="507" t="str">
        <f>IF(Tabla1[[#This Row],[Insumos]]="","",_xlfn.XLOOKUP(Tabla1[[#This Row],[Insumos]],Tabla10[Insumo],Tabla10[InsumoAbrev],"",0))</f>
        <v/>
      </c>
      <c r="L1113" s="508"/>
      <c r="M1113" s="505" t="str">
        <f>IF(Tabla1[[#This Row],[Descripción]]="","",_xlfn.XLOOKUP(Tabla1[[#This Row],[Descripción]],Tabla10[Descripción],Tabla10[Unidad de Medida],"",0))</f>
        <v/>
      </c>
      <c r="N1113" s="295"/>
      <c r="O1113" s="506" t="str">
        <f>IF(Tabla1[[#This Row],[Descripción]]="","",_xlfn.XLOOKUP(Tabla1[[#This Row],[Descripción]],Tabla10[Descripción],Tabla10[Precio Unitario],0))</f>
        <v/>
      </c>
      <c r="P1113" s="506" t="str">
        <f>IF(Tabla1[[#This Row],[Cantidad de Insumos]]="","",Tabla1[[#This Row],[Precio Unitario]]*Tabla1[[#This Row],[Cantidad de Insumos]])</f>
        <v/>
      </c>
      <c r="Q1113" s="506" t="str">
        <f>IF(Tabla1[[#This Row],[Descripción]]="","",_xlfn.XLOOKUP(Tabla1[[#This Row],[Descripción]],Tabla10[Descripción],Tabla10[CODIGO PRESUPUESTARIO],0))</f>
        <v/>
      </c>
      <c r="R1113" s="507"/>
    </row>
    <row r="1114" spans="2:18" x14ac:dyDescent="0.3">
      <c r="B1114" s="190" t="str">
        <f>IF('Formulario PPGR3'!$G1114="","",CONCATENATE('Formulario PPGR3'!$C1114,".",'Formulario PPGR3'!$D1114,".",'Formulario PPGR3'!$E1114,".",'Formulario PPGR3'!$F1114))</f>
        <v/>
      </c>
      <c r="C1114" s="190" t="str">
        <f>IF('Formulario PPGR3'!$G1114="","",'Formulario PPGR1'!#REF!)</f>
        <v/>
      </c>
      <c r="D1114" s="190" t="str">
        <f>IF('Formulario PPGR3'!$G1114="","",'Formulario PPGR1'!#REF!)</f>
        <v/>
      </c>
      <c r="E1114" s="190" t="str">
        <f>IF('Formulario PPGR3'!$G1114="","",'Formulario PPGR1'!#REF!)</f>
        <v/>
      </c>
      <c r="F1114" s="190" t="str">
        <f>IF('Formulario PPGR3'!$G1114="","",'Formulario PPGR1'!#REF!)</f>
        <v/>
      </c>
      <c r="G1114" s="241"/>
      <c r="H1114" s="503" t="str">
        <f>IF(Tabla1[[#This Row],[Código_Actividad]]="","",_xlfn.XLOOKUP(Tabla1[[#This Row],[Código_Actividad]],Tabla2[Código],Tabla2[Actividades Programables Presupuestables],"",0))</f>
        <v/>
      </c>
      <c r="I1114" s="504" t="str">
        <f>IFERROR(VLOOKUP('Formulario PPGR3'!$G1114,'Formulario PPGR2'!$H$9:$V$269,15,FALSE),"")</f>
        <v/>
      </c>
      <c r="J1114" s="509"/>
      <c r="K1114" s="507" t="str">
        <f>IF(Tabla1[[#This Row],[Insumos]]="","",_xlfn.XLOOKUP(Tabla1[[#This Row],[Insumos]],Tabla10[Insumo],Tabla10[InsumoAbrev],"",0))</f>
        <v/>
      </c>
      <c r="L1114" s="508"/>
      <c r="M1114" s="505" t="str">
        <f>IF(Tabla1[[#This Row],[Descripción]]="","",_xlfn.XLOOKUP(Tabla1[[#This Row],[Descripción]],Tabla10[Descripción],Tabla10[Unidad de Medida],"",0))</f>
        <v/>
      </c>
      <c r="N1114" s="295"/>
      <c r="O1114" s="506" t="str">
        <f>IF(Tabla1[[#This Row],[Descripción]]="","",_xlfn.XLOOKUP(Tabla1[[#This Row],[Descripción]],Tabla10[Descripción],Tabla10[Precio Unitario],0))</f>
        <v/>
      </c>
      <c r="P1114" s="506" t="str">
        <f>IF(Tabla1[[#This Row],[Cantidad de Insumos]]="","",Tabla1[[#This Row],[Precio Unitario]]*Tabla1[[#This Row],[Cantidad de Insumos]])</f>
        <v/>
      </c>
      <c r="Q1114" s="506" t="str">
        <f>IF(Tabla1[[#This Row],[Descripción]]="","",_xlfn.XLOOKUP(Tabla1[[#This Row],[Descripción]],Tabla10[Descripción],Tabla10[CODIGO PRESUPUESTARIO],0))</f>
        <v/>
      </c>
      <c r="R1114" s="507"/>
    </row>
    <row r="1115" spans="2:18" x14ac:dyDescent="0.3">
      <c r="B1115" s="190" t="str">
        <f>IF('Formulario PPGR3'!$G1115="","",CONCATENATE('Formulario PPGR3'!$C1115,".",'Formulario PPGR3'!$D1115,".",'Formulario PPGR3'!$E1115,".",'Formulario PPGR3'!$F1115))</f>
        <v/>
      </c>
      <c r="C1115" s="190" t="str">
        <f>IF('Formulario PPGR3'!$G1115="","",'Formulario PPGR1'!#REF!)</f>
        <v/>
      </c>
      <c r="D1115" s="190" t="str">
        <f>IF('Formulario PPGR3'!$G1115="","",'Formulario PPGR1'!#REF!)</f>
        <v/>
      </c>
      <c r="E1115" s="190" t="str">
        <f>IF('Formulario PPGR3'!$G1115="","",'Formulario PPGR1'!#REF!)</f>
        <v/>
      </c>
      <c r="F1115" s="190" t="str">
        <f>IF('Formulario PPGR3'!$G1115="","",'Formulario PPGR1'!#REF!)</f>
        <v/>
      </c>
      <c r="G1115" s="241"/>
      <c r="H1115" s="503" t="str">
        <f>IF(Tabla1[[#This Row],[Código_Actividad]]="","",_xlfn.XLOOKUP(Tabla1[[#This Row],[Código_Actividad]],Tabla2[Código],Tabla2[Actividades Programables Presupuestables],"",0))</f>
        <v/>
      </c>
      <c r="I1115" s="504" t="str">
        <f>IFERROR(VLOOKUP('Formulario PPGR3'!$G1115,'Formulario PPGR2'!$H$9:$V$269,15,FALSE),"")</f>
        <v/>
      </c>
      <c r="J1115" s="509"/>
      <c r="K1115" s="507" t="str">
        <f>IF(Tabla1[[#This Row],[Insumos]]="","",_xlfn.XLOOKUP(Tabla1[[#This Row],[Insumos]],Tabla10[Insumo],Tabla10[InsumoAbrev],"",0))</f>
        <v/>
      </c>
      <c r="L1115" s="508"/>
      <c r="M1115" s="505" t="str">
        <f>IF(Tabla1[[#This Row],[Descripción]]="","",_xlfn.XLOOKUP(Tabla1[[#This Row],[Descripción]],Tabla10[Descripción],Tabla10[Unidad de Medida],"",0))</f>
        <v/>
      </c>
      <c r="N1115" s="295"/>
      <c r="O1115" s="506" t="str">
        <f>IF(Tabla1[[#This Row],[Descripción]]="","",_xlfn.XLOOKUP(Tabla1[[#This Row],[Descripción]],Tabla10[Descripción],Tabla10[Precio Unitario],0))</f>
        <v/>
      </c>
      <c r="P1115" s="506" t="str">
        <f>IF(Tabla1[[#This Row],[Cantidad de Insumos]]="","",Tabla1[[#This Row],[Precio Unitario]]*Tabla1[[#This Row],[Cantidad de Insumos]])</f>
        <v/>
      </c>
      <c r="Q1115" s="506" t="str">
        <f>IF(Tabla1[[#This Row],[Descripción]]="","",_xlfn.XLOOKUP(Tabla1[[#This Row],[Descripción]],Tabla10[Descripción],Tabla10[CODIGO PRESUPUESTARIO],0))</f>
        <v/>
      </c>
      <c r="R1115" s="507"/>
    </row>
    <row r="1116" spans="2:18" x14ac:dyDescent="0.3">
      <c r="B1116" s="190" t="str">
        <f>IF('Formulario PPGR3'!$G1116="","",CONCATENATE('Formulario PPGR3'!$C1116,".",'Formulario PPGR3'!$D1116,".",'Formulario PPGR3'!$E1116,".",'Formulario PPGR3'!$F1116))</f>
        <v/>
      </c>
      <c r="C1116" s="190" t="str">
        <f>IF('Formulario PPGR3'!$G1116="","",'Formulario PPGR1'!#REF!)</f>
        <v/>
      </c>
      <c r="D1116" s="190" t="str">
        <f>IF('Formulario PPGR3'!$G1116="","",'Formulario PPGR1'!#REF!)</f>
        <v/>
      </c>
      <c r="E1116" s="190" t="str">
        <f>IF('Formulario PPGR3'!$G1116="","",'Formulario PPGR1'!#REF!)</f>
        <v/>
      </c>
      <c r="F1116" s="190" t="str">
        <f>IF('Formulario PPGR3'!$G1116="","",'Formulario PPGR1'!#REF!)</f>
        <v/>
      </c>
      <c r="G1116" s="241"/>
      <c r="H1116" s="503" t="str">
        <f>IF(Tabla1[[#This Row],[Código_Actividad]]="","",_xlfn.XLOOKUP(Tabla1[[#This Row],[Código_Actividad]],Tabla2[Código],Tabla2[Actividades Programables Presupuestables],"",0))</f>
        <v/>
      </c>
      <c r="I1116" s="504" t="str">
        <f>IFERROR(VLOOKUP('Formulario PPGR3'!$G1116,'Formulario PPGR2'!$H$9:$V$269,15,FALSE),"")</f>
        <v/>
      </c>
      <c r="J1116" s="509"/>
      <c r="K1116" s="507" t="str">
        <f>IF(Tabla1[[#This Row],[Insumos]]="","",_xlfn.XLOOKUP(Tabla1[[#This Row],[Insumos]],Tabla10[Insumo],Tabla10[InsumoAbrev],"",0))</f>
        <v/>
      </c>
      <c r="L1116" s="508"/>
      <c r="M1116" s="505" t="str">
        <f>IF(Tabla1[[#This Row],[Descripción]]="","",_xlfn.XLOOKUP(Tabla1[[#This Row],[Descripción]],Tabla10[Descripción],Tabla10[Unidad de Medida],"",0))</f>
        <v/>
      </c>
      <c r="N1116" s="295"/>
      <c r="O1116" s="506" t="str">
        <f>IF(Tabla1[[#This Row],[Descripción]]="","",_xlfn.XLOOKUP(Tabla1[[#This Row],[Descripción]],Tabla10[Descripción],Tabla10[Precio Unitario],0))</f>
        <v/>
      </c>
      <c r="P1116" s="506" t="str">
        <f>IF(Tabla1[[#This Row],[Cantidad de Insumos]]="","",Tabla1[[#This Row],[Precio Unitario]]*Tabla1[[#This Row],[Cantidad de Insumos]])</f>
        <v/>
      </c>
      <c r="Q1116" s="506" t="str">
        <f>IF(Tabla1[[#This Row],[Descripción]]="","",_xlfn.XLOOKUP(Tabla1[[#This Row],[Descripción]],Tabla10[Descripción],Tabla10[CODIGO PRESUPUESTARIO],0))</f>
        <v/>
      </c>
      <c r="R1116" s="507"/>
    </row>
    <row r="1117" spans="2:18" x14ac:dyDescent="0.3">
      <c r="B1117" s="190" t="str">
        <f>IF('Formulario PPGR3'!$G1117="","",CONCATENATE('Formulario PPGR3'!$C1117,".",'Formulario PPGR3'!$D1117,".",'Formulario PPGR3'!$E1117,".",'Formulario PPGR3'!$F1117))</f>
        <v/>
      </c>
      <c r="C1117" s="190" t="str">
        <f>IF('Formulario PPGR3'!$G1117="","",'Formulario PPGR1'!#REF!)</f>
        <v/>
      </c>
      <c r="D1117" s="190" t="str">
        <f>IF('Formulario PPGR3'!$G1117="","",'Formulario PPGR1'!#REF!)</f>
        <v/>
      </c>
      <c r="E1117" s="190" t="str">
        <f>IF('Formulario PPGR3'!$G1117="","",'Formulario PPGR1'!#REF!)</f>
        <v/>
      </c>
      <c r="F1117" s="190" t="str">
        <f>IF('Formulario PPGR3'!$G1117="","",'Formulario PPGR1'!#REF!)</f>
        <v/>
      </c>
      <c r="G1117" s="241"/>
      <c r="H1117" s="503" t="str">
        <f>IF(Tabla1[[#This Row],[Código_Actividad]]="","",_xlfn.XLOOKUP(Tabla1[[#This Row],[Código_Actividad]],Tabla2[Código],Tabla2[Actividades Programables Presupuestables],"",0))</f>
        <v/>
      </c>
      <c r="I1117" s="504" t="str">
        <f>IFERROR(VLOOKUP('Formulario PPGR3'!$G1117,'Formulario PPGR2'!$H$9:$V$269,15,FALSE),"")</f>
        <v/>
      </c>
      <c r="J1117" s="509"/>
      <c r="K1117" s="507" t="str">
        <f>IF(Tabla1[[#This Row],[Insumos]]="","",_xlfn.XLOOKUP(Tabla1[[#This Row],[Insumos]],Tabla10[Insumo],Tabla10[InsumoAbrev],"",0))</f>
        <v/>
      </c>
      <c r="L1117" s="508"/>
      <c r="M1117" s="505" t="str">
        <f>IF(Tabla1[[#This Row],[Descripción]]="","",_xlfn.XLOOKUP(Tabla1[[#This Row],[Descripción]],Tabla10[Descripción],Tabla10[Unidad de Medida],"",0))</f>
        <v/>
      </c>
      <c r="N1117" s="295"/>
      <c r="O1117" s="506" t="str">
        <f>IF(Tabla1[[#This Row],[Descripción]]="","",_xlfn.XLOOKUP(Tabla1[[#This Row],[Descripción]],Tabla10[Descripción],Tabla10[Precio Unitario],0))</f>
        <v/>
      </c>
      <c r="P1117" s="506" t="str">
        <f>IF(Tabla1[[#This Row],[Cantidad de Insumos]]="","",Tabla1[[#This Row],[Precio Unitario]]*Tabla1[[#This Row],[Cantidad de Insumos]])</f>
        <v/>
      </c>
      <c r="Q1117" s="506" t="str">
        <f>IF(Tabla1[[#This Row],[Descripción]]="","",_xlfn.XLOOKUP(Tabla1[[#This Row],[Descripción]],Tabla10[Descripción],Tabla10[CODIGO PRESUPUESTARIO],0))</f>
        <v/>
      </c>
      <c r="R1117" s="507"/>
    </row>
    <row r="1118" spans="2:18" x14ac:dyDescent="0.3">
      <c r="B1118" s="190" t="str">
        <f>IF('Formulario PPGR3'!$G1118="","",CONCATENATE('Formulario PPGR3'!$C1118,".",'Formulario PPGR3'!$D1118,".",'Formulario PPGR3'!$E1118,".",'Formulario PPGR3'!$F1118))</f>
        <v/>
      </c>
      <c r="C1118" s="190" t="str">
        <f>IF('Formulario PPGR3'!$G1118="","",'Formulario PPGR1'!#REF!)</f>
        <v/>
      </c>
      <c r="D1118" s="190" t="str">
        <f>IF('Formulario PPGR3'!$G1118="","",'Formulario PPGR1'!#REF!)</f>
        <v/>
      </c>
      <c r="E1118" s="190" t="str">
        <f>IF('Formulario PPGR3'!$G1118="","",'Formulario PPGR1'!#REF!)</f>
        <v/>
      </c>
      <c r="F1118" s="190" t="str">
        <f>IF('Formulario PPGR3'!$G1118="","",'Formulario PPGR1'!#REF!)</f>
        <v/>
      </c>
      <c r="G1118" s="241"/>
      <c r="H1118" s="503" t="str">
        <f>IF(Tabla1[[#This Row],[Código_Actividad]]="","",_xlfn.XLOOKUP(Tabla1[[#This Row],[Código_Actividad]],Tabla2[Código],Tabla2[Actividades Programables Presupuestables],"",0))</f>
        <v/>
      </c>
      <c r="I1118" s="504" t="str">
        <f>IFERROR(VLOOKUP('Formulario PPGR3'!$G1118,'Formulario PPGR2'!$H$9:$V$269,15,FALSE),"")</f>
        <v/>
      </c>
      <c r="J1118" s="509"/>
      <c r="K1118" s="507" t="str">
        <f>IF(Tabla1[[#This Row],[Insumos]]="","",_xlfn.XLOOKUP(Tabla1[[#This Row],[Insumos]],Tabla10[Insumo],Tabla10[InsumoAbrev],"",0))</f>
        <v/>
      </c>
      <c r="L1118" s="508"/>
      <c r="M1118" s="505" t="str">
        <f>IF(Tabla1[[#This Row],[Descripción]]="","",_xlfn.XLOOKUP(Tabla1[[#This Row],[Descripción]],Tabla10[Descripción],Tabla10[Unidad de Medida],"",0))</f>
        <v/>
      </c>
      <c r="N1118" s="295"/>
      <c r="O1118" s="506" t="str">
        <f>IF(Tabla1[[#This Row],[Descripción]]="","",_xlfn.XLOOKUP(Tabla1[[#This Row],[Descripción]],Tabla10[Descripción],Tabla10[Precio Unitario],0))</f>
        <v/>
      </c>
      <c r="P1118" s="506" t="str">
        <f>IF(Tabla1[[#This Row],[Cantidad de Insumos]]="","",Tabla1[[#This Row],[Precio Unitario]]*Tabla1[[#This Row],[Cantidad de Insumos]])</f>
        <v/>
      </c>
      <c r="Q1118" s="506" t="str">
        <f>IF(Tabla1[[#This Row],[Descripción]]="","",_xlfn.XLOOKUP(Tabla1[[#This Row],[Descripción]],Tabla10[Descripción],Tabla10[CODIGO PRESUPUESTARIO],0))</f>
        <v/>
      </c>
      <c r="R1118" s="507"/>
    </row>
    <row r="1119" spans="2:18" x14ac:dyDescent="0.3">
      <c r="B1119" s="190" t="str">
        <f>IF('Formulario PPGR3'!$G1119="","",CONCATENATE('Formulario PPGR3'!$C1119,".",'Formulario PPGR3'!$D1119,".",'Formulario PPGR3'!$E1119,".",'Formulario PPGR3'!$F1119))</f>
        <v/>
      </c>
      <c r="C1119" s="190" t="str">
        <f>IF('Formulario PPGR3'!$G1119="","",'Formulario PPGR1'!#REF!)</f>
        <v/>
      </c>
      <c r="D1119" s="190" t="str">
        <f>IF('Formulario PPGR3'!$G1119="","",'Formulario PPGR1'!#REF!)</f>
        <v/>
      </c>
      <c r="E1119" s="190" t="str">
        <f>IF('Formulario PPGR3'!$G1119="","",'Formulario PPGR1'!#REF!)</f>
        <v/>
      </c>
      <c r="F1119" s="190" t="str">
        <f>IF('Formulario PPGR3'!$G1119="","",'Formulario PPGR1'!#REF!)</f>
        <v/>
      </c>
      <c r="G1119" s="241"/>
      <c r="H1119" s="503" t="str">
        <f>IF(Tabla1[[#This Row],[Código_Actividad]]="","",_xlfn.XLOOKUP(Tabla1[[#This Row],[Código_Actividad]],Tabla2[Código],Tabla2[Actividades Programables Presupuestables],"",0))</f>
        <v/>
      </c>
      <c r="I1119" s="504" t="str">
        <f>IFERROR(VLOOKUP('Formulario PPGR3'!$G1119,'Formulario PPGR2'!$H$9:$V$269,15,FALSE),"")</f>
        <v/>
      </c>
      <c r="J1119" s="509"/>
      <c r="K1119" s="507" t="str">
        <f>IF(Tabla1[[#This Row],[Insumos]]="","",_xlfn.XLOOKUP(Tabla1[[#This Row],[Insumos]],Tabla10[Insumo],Tabla10[InsumoAbrev],"",0))</f>
        <v/>
      </c>
      <c r="L1119" s="508"/>
      <c r="M1119" s="505" t="str">
        <f>IF(Tabla1[[#This Row],[Descripción]]="","",_xlfn.XLOOKUP(Tabla1[[#This Row],[Descripción]],Tabla10[Descripción],Tabla10[Unidad de Medida],"",0))</f>
        <v/>
      </c>
      <c r="N1119" s="295"/>
      <c r="O1119" s="506" t="str">
        <f>IF(Tabla1[[#This Row],[Descripción]]="","",_xlfn.XLOOKUP(Tabla1[[#This Row],[Descripción]],Tabla10[Descripción],Tabla10[Precio Unitario],0))</f>
        <v/>
      </c>
      <c r="P1119" s="506" t="str">
        <f>IF(Tabla1[[#This Row],[Cantidad de Insumos]]="","",Tabla1[[#This Row],[Precio Unitario]]*Tabla1[[#This Row],[Cantidad de Insumos]])</f>
        <v/>
      </c>
      <c r="Q1119" s="506" t="str">
        <f>IF(Tabla1[[#This Row],[Descripción]]="","",_xlfn.XLOOKUP(Tabla1[[#This Row],[Descripción]],Tabla10[Descripción],Tabla10[CODIGO PRESUPUESTARIO],0))</f>
        <v/>
      </c>
      <c r="R1119" s="507"/>
    </row>
    <row r="1120" spans="2:18" x14ac:dyDescent="0.3">
      <c r="B1120" s="190" t="str">
        <f>IF('Formulario PPGR3'!$G1120="","",CONCATENATE('Formulario PPGR3'!$C1120,".",'Formulario PPGR3'!$D1120,".",'Formulario PPGR3'!$E1120,".",'Formulario PPGR3'!$F1120))</f>
        <v/>
      </c>
      <c r="C1120" s="190" t="str">
        <f>IF('Formulario PPGR3'!$G1120="","",'Formulario PPGR1'!#REF!)</f>
        <v/>
      </c>
      <c r="D1120" s="190" t="str">
        <f>IF('Formulario PPGR3'!$G1120="","",'Formulario PPGR1'!#REF!)</f>
        <v/>
      </c>
      <c r="E1120" s="190" t="str">
        <f>IF('Formulario PPGR3'!$G1120="","",'Formulario PPGR1'!#REF!)</f>
        <v/>
      </c>
      <c r="F1120" s="190" t="str">
        <f>IF('Formulario PPGR3'!$G1120="","",'Formulario PPGR1'!#REF!)</f>
        <v/>
      </c>
      <c r="G1120" s="241"/>
      <c r="H1120" s="503" t="str">
        <f>IF(Tabla1[[#This Row],[Código_Actividad]]="","",_xlfn.XLOOKUP(Tabla1[[#This Row],[Código_Actividad]],Tabla2[Código],Tabla2[Actividades Programables Presupuestables],"",0))</f>
        <v/>
      </c>
      <c r="I1120" s="504" t="str">
        <f>IFERROR(VLOOKUP('Formulario PPGR3'!$G1120,'Formulario PPGR2'!$H$9:$V$269,15,FALSE),"")</f>
        <v/>
      </c>
      <c r="J1120" s="509"/>
      <c r="K1120" s="507" t="str">
        <f>IF(Tabla1[[#This Row],[Insumos]]="","",_xlfn.XLOOKUP(Tabla1[[#This Row],[Insumos]],Tabla10[Insumo],Tabla10[InsumoAbrev],"",0))</f>
        <v/>
      </c>
      <c r="L1120" s="508"/>
      <c r="M1120" s="505" t="str">
        <f>IF(Tabla1[[#This Row],[Descripción]]="","",_xlfn.XLOOKUP(Tabla1[[#This Row],[Descripción]],Tabla10[Descripción],Tabla10[Unidad de Medida],"",0))</f>
        <v/>
      </c>
      <c r="N1120" s="295"/>
      <c r="O1120" s="506" t="str">
        <f>IF(Tabla1[[#This Row],[Descripción]]="","",_xlfn.XLOOKUP(Tabla1[[#This Row],[Descripción]],Tabla10[Descripción],Tabla10[Precio Unitario],0))</f>
        <v/>
      </c>
      <c r="P1120" s="506" t="str">
        <f>IF(Tabla1[[#This Row],[Cantidad de Insumos]]="","",Tabla1[[#This Row],[Precio Unitario]]*Tabla1[[#This Row],[Cantidad de Insumos]])</f>
        <v/>
      </c>
      <c r="Q1120" s="506" t="str">
        <f>IF(Tabla1[[#This Row],[Descripción]]="","",_xlfn.XLOOKUP(Tabla1[[#This Row],[Descripción]],Tabla10[Descripción],Tabla10[CODIGO PRESUPUESTARIO],0))</f>
        <v/>
      </c>
      <c r="R1120" s="507"/>
    </row>
    <row r="1121" spans="2:18" x14ac:dyDescent="0.3">
      <c r="B1121" s="190" t="str">
        <f>IF('Formulario PPGR3'!$G1121="","",CONCATENATE('Formulario PPGR3'!$C1121,".",'Formulario PPGR3'!$D1121,".",'Formulario PPGR3'!$E1121,".",'Formulario PPGR3'!$F1121))</f>
        <v/>
      </c>
      <c r="C1121" s="190" t="str">
        <f>IF('Formulario PPGR3'!$G1121="","",'Formulario PPGR1'!#REF!)</f>
        <v/>
      </c>
      <c r="D1121" s="190" t="str">
        <f>IF('Formulario PPGR3'!$G1121="","",'Formulario PPGR1'!#REF!)</f>
        <v/>
      </c>
      <c r="E1121" s="190" t="str">
        <f>IF('Formulario PPGR3'!$G1121="","",'Formulario PPGR1'!#REF!)</f>
        <v/>
      </c>
      <c r="F1121" s="190" t="str">
        <f>IF('Formulario PPGR3'!$G1121="","",'Formulario PPGR1'!#REF!)</f>
        <v/>
      </c>
      <c r="G1121" s="241"/>
      <c r="H1121" s="503" t="str">
        <f>IF(Tabla1[[#This Row],[Código_Actividad]]="","",_xlfn.XLOOKUP(Tabla1[[#This Row],[Código_Actividad]],Tabla2[Código],Tabla2[Actividades Programables Presupuestables],"",0))</f>
        <v/>
      </c>
      <c r="I1121" s="504" t="str">
        <f>IFERROR(VLOOKUP('Formulario PPGR3'!$G1121,'Formulario PPGR2'!$H$9:$V$269,15,FALSE),"")</f>
        <v/>
      </c>
      <c r="J1121" s="509"/>
      <c r="K1121" s="507" t="str">
        <f>IF(Tabla1[[#This Row],[Insumos]]="","",_xlfn.XLOOKUP(Tabla1[[#This Row],[Insumos]],Tabla10[Insumo],Tabla10[InsumoAbrev],"",0))</f>
        <v/>
      </c>
      <c r="L1121" s="508"/>
      <c r="M1121" s="505" t="str">
        <f>IF(Tabla1[[#This Row],[Descripción]]="","",_xlfn.XLOOKUP(Tabla1[[#This Row],[Descripción]],Tabla10[Descripción],Tabla10[Unidad de Medida],"",0))</f>
        <v/>
      </c>
      <c r="N1121" s="295"/>
      <c r="O1121" s="506" t="str">
        <f>IF(Tabla1[[#This Row],[Descripción]]="","",_xlfn.XLOOKUP(Tabla1[[#This Row],[Descripción]],Tabla10[Descripción],Tabla10[Precio Unitario],0))</f>
        <v/>
      </c>
      <c r="P1121" s="506" t="str">
        <f>IF(Tabla1[[#This Row],[Cantidad de Insumos]]="","",Tabla1[[#This Row],[Precio Unitario]]*Tabla1[[#This Row],[Cantidad de Insumos]])</f>
        <v/>
      </c>
      <c r="Q1121" s="506" t="str">
        <f>IF(Tabla1[[#This Row],[Descripción]]="","",_xlfn.XLOOKUP(Tabla1[[#This Row],[Descripción]],Tabla10[Descripción],Tabla10[CODIGO PRESUPUESTARIO],0))</f>
        <v/>
      </c>
      <c r="R1121" s="507"/>
    </row>
    <row r="1122" spans="2:18" x14ac:dyDescent="0.3">
      <c r="B1122" s="190" t="str">
        <f>IF('Formulario PPGR3'!$G1122="","",CONCATENATE('Formulario PPGR3'!$C1122,".",'Formulario PPGR3'!$D1122,".",'Formulario PPGR3'!$E1122,".",'Formulario PPGR3'!$F1122))</f>
        <v/>
      </c>
      <c r="C1122" s="190" t="str">
        <f>IF('Formulario PPGR3'!$G1122="","",'Formulario PPGR1'!#REF!)</f>
        <v/>
      </c>
      <c r="D1122" s="190" t="str">
        <f>IF('Formulario PPGR3'!$G1122="","",'Formulario PPGR1'!#REF!)</f>
        <v/>
      </c>
      <c r="E1122" s="190" t="str">
        <f>IF('Formulario PPGR3'!$G1122="","",'Formulario PPGR1'!#REF!)</f>
        <v/>
      </c>
      <c r="F1122" s="190" t="str">
        <f>IF('Formulario PPGR3'!$G1122="","",'Formulario PPGR1'!#REF!)</f>
        <v/>
      </c>
      <c r="G1122" s="241"/>
      <c r="H1122" s="503" t="str">
        <f>IF(Tabla1[[#This Row],[Código_Actividad]]="","",_xlfn.XLOOKUP(Tabla1[[#This Row],[Código_Actividad]],Tabla2[Código],Tabla2[Actividades Programables Presupuestables],"",0))</f>
        <v/>
      </c>
      <c r="I1122" s="504" t="str">
        <f>IFERROR(VLOOKUP('Formulario PPGR3'!$G1122,'Formulario PPGR2'!$H$9:$V$269,15,FALSE),"")</f>
        <v/>
      </c>
      <c r="J1122" s="509"/>
      <c r="K1122" s="507" t="str">
        <f>IF(Tabla1[[#This Row],[Insumos]]="","",_xlfn.XLOOKUP(Tabla1[[#This Row],[Insumos]],Tabla10[Insumo],Tabla10[InsumoAbrev],"",0))</f>
        <v/>
      </c>
      <c r="L1122" s="508"/>
      <c r="M1122" s="505" t="str">
        <f>IF(Tabla1[[#This Row],[Descripción]]="","",_xlfn.XLOOKUP(Tabla1[[#This Row],[Descripción]],Tabla10[Descripción],Tabla10[Unidad de Medida],"",0))</f>
        <v/>
      </c>
      <c r="N1122" s="295"/>
      <c r="O1122" s="506" t="str">
        <f>IF(Tabla1[[#This Row],[Descripción]]="","",_xlfn.XLOOKUP(Tabla1[[#This Row],[Descripción]],Tabla10[Descripción],Tabla10[Precio Unitario],0))</f>
        <v/>
      </c>
      <c r="P1122" s="506" t="str">
        <f>IF(Tabla1[[#This Row],[Cantidad de Insumos]]="","",Tabla1[[#This Row],[Precio Unitario]]*Tabla1[[#This Row],[Cantidad de Insumos]])</f>
        <v/>
      </c>
      <c r="Q1122" s="506" t="str">
        <f>IF(Tabla1[[#This Row],[Descripción]]="","",_xlfn.XLOOKUP(Tabla1[[#This Row],[Descripción]],Tabla10[Descripción],Tabla10[CODIGO PRESUPUESTARIO],0))</f>
        <v/>
      </c>
      <c r="R1122" s="507"/>
    </row>
    <row r="1123" spans="2:18" x14ac:dyDescent="0.3">
      <c r="B1123" s="190" t="str">
        <f>IF('Formulario PPGR3'!$G1123="","",CONCATENATE('Formulario PPGR3'!$C1123,".",'Formulario PPGR3'!$D1123,".",'Formulario PPGR3'!$E1123,".",'Formulario PPGR3'!$F1123))</f>
        <v/>
      </c>
      <c r="C1123" s="190" t="str">
        <f>IF('Formulario PPGR3'!$G1123="","",'Formulario PPGR1'!#REF!)</f>
        <v/>
      </c>
      <c r="D1123" s="190" t="str">
        <f>IF('Formulario PPGR3'!$G1123="","",'Formulario PPGR1'!#REF!)</f>
        <v/>
      </c>
      <c r="E1123" s="190" t="str">
        <f>IF('Formulario PPGR3'!$G1123="","",'Formulario PPGR1'!#REF!)</f>
        <v/>
      </c>
      <c r="F1123" s="190" t="str">
        <f>IF('Formulario PPGR3'!$G1123="","",'Formulario PPGR1'!#REF!)</f>
        <v/>
      </c>
      <c r="G1123" s="241"/>
      <c r="H1123" s="503" t="str">
        <f>IF(Tabla1[[#This Row],[Código_Actividad]]="","",_xlfn.XLOOKUP(Tabla1[[#This Row],[Código_Actividad]],Tabla2[Código],Tabla2[Actividades Programables Presupuestables],"",0))</f>
        <v/>
      </c>
      <c r="I1123" s="504" t="str">
        <f>IFERROR(VLOOKUP('Formulario PPGR3'!$G1123,'Formulario PPGR2'!$H$9:$V$269,15,FALSE),"")</f>
        <v/>
      </c>
      <c r="J1123" s="509"/>
      <c r="K1123" s="507" t="str">
        <f>IF(Tabla1[[#This Row],[Insumos]]="","",_xlfn.XLOOKUP(Tabla1[[#This Row],[Insumos]],Tabla10[Insumo],Tabla10[InsumoAbrev],"",0))</f>
        <v/>
      </c>
      <c r="L1123" s="508"/>
      <c r="M1123" s="505" t="str">
        <f>IF(Tabla1[[#This Row],[Descripción]]="","",_xlfn.XLOOKUP(Tabla1[[#This Row],[Descripción]],Tabla10[Descripción],Tabla10[Unidad de Medida],"",0))</f>
        <v/>
      </c>
      <c r="N1123" s="295"/>
      <c r="O1123" s="506" t="str">
        <f>IF(Tabla1[[#This Row],[Descripción]]="","",_xlfn.XLOOKUP(Tabla1[[#This Row],[Descripción]],Tabla10[Descripción],Tabla10[Precio Unitario],0))</f>
        <v/>
      </c>
      <c r="P1123" s="506" t="str">
        <f>IF(Tabla1[[#This Row],[Cantidad de Insumos]]="","",Tabla1[[#This Row],[Precio Unitario]]*Tabla1[[#This Row],[Cantidad de Insumos]])</f>
        <v/>
      </c>
      <c r="Q1123" s="506" t="str">
        <f>IF(Tabla1[[#This Row],[Descripción]]="","",_xlfn.XLOOKUP(Tabla1[[#This Row],[Descripción]],Tabla10[Descripción],Tabla10[CODIGO PRESUPUESTARIO],0))</f>
        <v/>
      </c>
      <c r="R1123" s="507"/>
    </row>
    <row r="1124" spans="2:18" x14ac:dyDescent="0.3">
      <c r="B1124" s="190" t="str">
        <f>IF('Formulario PPGR3'!$G1124="","",CONCATENATE('Formulario PPGR3'!$C1124,".",'Formulario PPGR3'!$D1124,".",'Formulario PPGR3'!$E1124,".",'Formulario PPGR3'!$F1124))</f>
        <v/>
      </c>
      <c r="C1124" s="190" t="str">
        <f>IF('Formulario PPGR3'!$G1124="","",'Formulario PPGR1'!#REF!)</f>
        <v/>
      </c>
      <c r="D1124" s="190" t="str">
        <f>IF('Formulario PPGR3'!$G1124="","",'Formulario PPGR1'!#REF!)</f>
        <v/>
      </c>
      <c r="E1124" s="190" t="str">
        <f>IF('Formulario PPGR3'!$G1124="","",'Formulario PPGR1'!#REF!)</f>
        <v/>
      </c>
      <c r="F1124" s="190" t="str">
        <f>IF('Formulario PPGR3'!$G1124="","",'Formulario PPGR1'!#REF!)</f>
        <v/>
      </c>
      <c r="G1124" s="241"/>
      <c r="H1124" s="503" t="str">
        <f>IF(Tabla1[[#This Row],[Código_Actividad]]="","",_xlfn.XLOOKUP(Tabla1[[#This Row],[Código_Actividad]],Tabla2[Código],Tabla2[Actividades Programables Presupuestables],"",0))</f>
        <v/>
      </c>
      <c r="I1124" s="504" t="str">
        <f>IFERROR(VLOOKUP('Formulario PPGR3'!$G1124,'Formulario PPGR2'!$H$9:$V$269,15,FALSE),"")</f>
        <v/>
      </c>
      <c r="J1124" s="509"/>
      <c r="K1124" s="507" t="str">
        <f>IF(Tabla1[[#This Row],[Insumos]]="","",_xlfn.XLOOKUP(Tabla1[[#This Row],[Insumos]],Tabla10[Insumo],Tabla10[InsumoAbrev],"",0))</f>
        <v/>
      </c>
      <c r="L1124" s="508"/>
      <c r="M1124" s="505" t="str">
        <f>IF(Tabla1[[#This Row],[Descripción]]="","",_xlfn.XLOOKUP(Tabla1[[#This Row],[Descripción]],Tabla10[Descripción],Tabla10[Unidad de Medida],"",0))</f>
        <v/>
      </c>
      <c r="N1124" s="295"/>
      <c r="O1124" s="506" t="str">
        <f>IF(Tabla1[[#This Row],[Descripción]]="","",_xlfn.XLOOKUP(Tabla1[[#This Row],[Descripción]],Tabla10[Descripción],Tabla10[Precio Unitario],0))</f>
        <v/>
      </c>
      <c r="P1124" s="506" t="str">
        <f>IF(Tabla1[[#This Row],[Cantidad de Insumos]]="","",Tabla1[[#This Row],[Precio Unitario]]*Tabla1[[#This Row],[Cantidad de Insumos]])</f>
        <v/>
      </c>
      <c r="Q1124" s="506" t="str">
        <f>IF(Tabla1[[#This Row],[Descripción]]="","",_xlfn.XLOOKUP(Tabla1[[#This Row],[Descripción]],Tabla10[Descripción],Tabla10[CODIGO PRESUPUESTARIO],0))</f>
        <v/>
      </c>
      <c r="R1124" s="507"/>
    </row>
    <row r="1125" spans="2:18" x14ac:dyDescent="0.3">
      <c r="B1125" s="190" t="str">
        <f>IF('Formulario PPGR3'!$G1125="","",CONCATENATE('Formulario PPGR3'!$C1125,".",'Formulario PPGR3'!$D1125,".",'Formulario PPGR3'!$E1125,".",'Formulario PPGR3'!$F1125))</f>
        <v/>
      </c>
      <c r="C1125" s="190" t="str">
        <f>IF('Formulario PPGR3'!$G1125="","",'Formulario PPGR1'!#REF!)</f>
        <v/>
      </c>
      <c r="D1125" s="190" t="str">
        <f>IF('Formulario PPGR3'!$G1125="","",'Formulario PPGR1'!#REF!)</f>
        <v/>
      </c>
      <c r="E1125" s="190" t="str">
        <f>IF('Formulario PPGR3'!$G1125="","",'Formulario PPGR1'!#REF!)</f>
        <v/>
      </c>
      <c r="F1125" s="190" t="str">
        <f>IF('Formulario PPGR3'!$G1125="","",'Formulario PPGR1'!#REF!)</f>
        <v/>
      </c>
      <c r="G1125" s="241"/>
      <c r="H1125" s="503" t="str">
        <f>IF(Tabla1[[#This Row],[Código_Actividad]]="","",_xlfn.XLOOKUP(Tabla1[[#This Row],[Código_Actividad]],Tabla2[Código],Tabla2[Actividades Programables Presupuestables],"",0))</f>
        <v/>
      </c>
      <c r="I1125" s="504" t="str">
        <f>IFERROR(VLOOKUP('Formulario PPGR3'!$G1125,'Formulario PPGR2'!$H$9:$V$269,15,FALSE),"")</f>
        <v/>
      </c>
      <c r="J1125" s="509"/>
      <c r="K1125" s="507" t="str">
        <f>IF(Tabla1[[#This Row],[Insumos]]="","",_xlfn.XLOOKUP(Tabla1[[#This Row],[Insumos]],Tabla10[Insumo],Tabla10[InsumoAbrev],"",0))</f>
        <v/>
      </c>
      <c r="L1125" s="508"/>
      <c r="M1125" s="505" t="str">
        <f>IF(Tabla1[[#This Row],[Descripción]]="","",_xlfn.XLOOKUP(Tabla1[[#This Row],[Descripción]],Tabla10[Descripción],Tabla10[Unidad de Medida],"",0))</f>
        <v/>
      </c>
      <c r="N1125" s="295"/>
      <c r="O1125" s="506" t="str">
        <f>IF(Tabla1[[#This Row],[Descripción]]="","",_xlfn.XLOOKUP(Tabla1[[#This Row],[Descripción]],Tabla10[Descripción],Tabla10[Precio Unitario],0))</f>
        <v/>
      </c>
      <c r="P1125" s="506" t="str">
        <f>IF(Tabla1[[#This Row],[Cantidad de Insumos]]="","",Tabla1[[#This Row],[Precio Unitario]]*Tabla1[[#This Row],[Cantidad de Insumos]])</f>
        <v/>
      </c>
      <c r="Q1125" s="506" t="str">
        <f>IF(Tabla1[[#This Row],[Descripción]]="","",_xlfn.XLOOKUP(Tabla1[[#This Row],[Descripción]],Tabla10[Descripción],Tabla10[CODIGO PRESUPUESTARIO],0))</f>
        <v/>
      </c>
      <c r="R1125" s="507"/>
    </row>
    <row r="1126" spans="2:18" x14ac:dyDescent="0.3">
      <c r="B1126" s="190" t="str">
        <f>IF('Formulario PPGR3'!$G1126="","",CONCATENATE('Formulario PPGR3'!$C1126,".",'Formulario PPGR3'!$D1126,".",'Formulario PPGR3'!$E1126,".",'Formulario PPGR3'!$F1126))</f>
        <v/>
      </c>
      <c r="C1126" s="190" t="str">
        <f>IF('Formulario PPGR3'!$G1126="","",'Formulario PPGR1'!#REF!)</f>
        <v/>
      </c>
      <c r="D1126" s="190" t="str">
        <f>IF('Formulario PPGR3'!$G1126="","",'Formulario PPGR1'!#REF!)</f>
        <v/>
      </c>
      <c r="E1126" s="190" t="str">
        <f>IF('Formulario PPGR3'!$G1126="","",'Formulario PPGR1'!#REF!)</f>
        <v/>
      </c>
      <c r="F1126" s="190" t="str">
        <f>IF('Formulario PPGR3'!$G1126="","",'Formulario PPGR1'!#REF!)</f>
        <v/>
      </c>
      <c r="G1126" s="241"/>
      <c r="H1126" s="503" t="str">
        <f>IF(Tabla1[[#This Row],[Código_Actividad]]="","",_xlfn.XLOOKUP(Tabla1[[#This Row],[Código_Actividad]],Tabla2[Código],Tabla2[Actividades Programables Presupuestables],"",0))</f>
        <v/>
      </c>
      <c r="I1126" s="504" t="str">
        <f>IFERROR(VLOOKUP('Formulario PPGR3'!$G1126,'Formulario PPGR2'!$H$9:$V$269,15,FALSE),"")</f>
        <v/>
      </c>
      <c r="J1126" s="509"/>
      <c r="K1126" s="507" t="str">
        <f>IF(Tabla1[[#This Row],[Insumos]]="","",_xlfn.XLOOKUP(Tabla1[[#This Row],[Insumos]],Tabla10[Insumo],Tabla10[InsumoAbrev],"",0))</f>
        <v/>
      </c>
      <c r="L1126" s="508"/>
      <c r="M1126" s="505" t="str">
        <f>IF(Tabla1[[#This Row],[Descripción]]="","",_xlfn.XLOOKUP(Tabla1[[#This Row],[Descripción]],Tabla10[Descripción],Tabla10[Unidad de Medida],"",0))</f>
        <v/>
      </c>
      <c r="N1126" s="295"/>
      <c r="O1126" s="506" t="str">
        <f>IF(Tabla1[[#This Row],[Descripción]]="","",_xlfn.XLOOKUP(Tabla1[[#This Row],[Descripción]],Tabla10[Descripción],Tabla10[Precio Unitario],0))</f>
        <v/>
      </c>
      <c r="P1126" s="506" t="str">
        <f>IF(Tabla1[[#This Row],[Cantidad de Insumos]]="","",Tabla1[[#This Row],[Precio Unitario]]*Tabla1[[#This Row],[Cantidad de Insumos]])</f>
        <v/>
      </c>
      <c r="Q1126" s="506" t="str">
        <f>IF(Tabla1[[#This Row],[Descripción]]="","",_xlfn.XLOOKUP(Tabla1[[#This Row],[Descripción]],Tabla10[Descripción],Tabla10[CODIGO PRESUPUESTARIO],0))</f>
        <v/>
      </c>
      <c r="R1126" s="507"/>
    </row>
    <row r="1127" spans="2:18" x14ac:dyDescent="0.3">
      <c r="B1127" s="190" t="str">
        <f>IF('Formulario PPGR3'!$G1127="","",CONCATENATE('Formulario PPGR3'!$C1127,".",'Formulario PPGR3'!$D1127,".",'Formulario PPGR3'!$E1127,".",'Formulario PPGR3'!$F1127))</f>
        <v/>
      </c>
      <c r="C1127" s="190" t="str">
        <f>IF('Formulario PPGR3'!$G1127="","",'Formulario PPGR1'!#REF!)</f>
        <v/>
      </c>
      <c r="D1127" s="190" t="str">
        <f>IF('Formulario PPGR3'!$G1127="","",'Formulario PPGR1'!#REF!)</f>
        <v/>
      </c>
      <c r="E1127" s="190" t="str">
        <f>IF('Formulario PPGR3'!$G1127="","",'Formulario PPGR1'!#REF!)</f>
        <v/>
      </c>
      <c r="F1127" s="190" t="str">
        <f>IF('Formulario PPGR3'!$G1127="","",'Formulario PPGR1'!#REF!)</f>
        <v/>
      </c>
      <c r="G1127" s="241"/>
      <c r="H1127" s="503" t="str">
        <f>IF(Tabla1[[#This Row],[Código_Actividad]]="","",_xlfn.XLOOKUP(Tabla1[[#This Row],[Código_Actividad]],Tabla2[Código],Tabla2[Actividades Programables Presupuestables],"",0))</f>
        <v/>
      </c>
      <c r="I1127" s="504" t="str">
        <f>IFERROR(VLOOKUP('Formulario PPGR3'!$G1127,'Formulario PPGR2'!$H$9:$V$269,15,FALSE),"")</f>
        <v/>
      </c>
      <c r="J1127" s="509"/>
      <c r="K1127" s="507" t="str">
        <f>IF(Tabla1[[#This Row],[Insumos]]="","",_xlfn.XLOOKUP(Tabla1[[#This Row],[Insumos]],Tabla10[Insumo],Tabla10[InsumoAbrev],"",0))</f>
        <v/>
      </c>
      <c r="L1127" s="508"/>
      <c r="M1127" s="505" t="str">
        <f>IF(Tabla1[[#This Row],[Descripción]]="","",_xlfn.XLOOKUP(Tabla1[[#This Row],[Descripción]],Tabla10[Descripción],Tabla10[Unidad de Medida],"",0))</f>
        <v/>
      </c>
      <c r="N1127" s="295"/>
      <c r="O1127" s="506" t="str">
        <f>IF(Tabla1[[#This Row],[Descripción]]="","",_xlfn.XLOOKUP(Tabla1[[#This Row],[Descripción]],Tabla10[Descripción],Tabla10[Precio Unitario],0))</f>
        <v/>
      </c>
      <c r="P1127" s="506" t="str">
        <f>IF(Tabla1[[#This Row],[Cantidad de Insumos]]="","",Tabla1[[#This Row],[Precio Unitario]]*Tabla1[[#This Row],[Cantidad de Insumos]])</f>
        <v/>
      </c>
      <c r="Q1127" s="506" t="str">
        <f>IF(Tabla1[[#This Row],[Descripción]]="","",_xlfn.XLOOKUP(Tabla1[[#This Row],[Descripción]],Tabla10[Descripción],Tabla10[CODIGO PRESUPUESTARIO],0))</f>
        <v/>
      </c>
      <c r="R1127" s="507"/>
    </row>
    <row r="1128" spans="2:18" x14ac:dyDescent="0.3">
      <c r="B1128" s="190" t="str">
        <f>IF('Formulario PPGR3'!$G1128="","",CONCATENATE('Formulario PPGR3'!$C1128,".",'Formulario PPGR3'!$D1128,".",'Formulario PPGR3'!$E1128,".",'Formulario PPGR3'!$F1128))</f>
        <v/>
      </c>
      <c r="C1128" s="190" t="str">
        <f>IF('Formulario PPGR3'!$G1128="","",'Formulario PPGR1'!#REF!)</f>
        <v/>
      </c>
      <c r="D1128" s="190" t="str">
        <f>IF('Formulario PPGR3'!$G1128="","",'Formulario PPGR1'!#REF!)</f>
        <v/>
      </c>
      <c r="E1128" s="190" t="str">
        <f>IF('Formulario PPGR3'!$G1128="","",'Formulario PPGR1'!#REF!)</f>
        <v/>
      </c>
      <c r="F1128" s="190" t="str">
        <f>IF('Formulario PPGR3'!$G1128="","",'Formulario PPGR1'!#REF!)</f>
        <v/>
      </c>
      <c r="G1128" s="241"/>
      <c r="H1128" s="503" t="str">
        <f>IF(Tabla1[[#This Row],[Código_Actividad]]="","",_xlfn.XLOOKUP(Tabla1[[#This Row],[Código_Actividad]],Tabla2[Código],Tabla2[Actividades Programables Presupuestables],"",0))</f>
        <v/>
      </c>
      <c r="I1128" s="504" t="str">
        <f>IFERROR(VLOOKUP('Formulario PPGR3'!$G1128,'Formulario PPGR2'!$H$9:$V$269,15,FALSE),"")</f>
        <v/>
      </c>
      <c r="J1128" s="509"/>
      <c r="K1128" s="507" t="str">
        <f>IF(Tabla1[[#This Row],[Insumos]]="","",_xlfn.XLOOKUP(Tabla1[[#This Row],[Insumos]],Tabla10[Insumo],Tabla10[InsumoAbrev],"",0))</f>
        <v/>
      </c>
      <c r="L1128" s="508"/>
      <c r="M1128" s="505" t="str">
        <f>IF(Tabla1[[#This Row],[Descripción]]="","",_xlfn.XLOOKUP(Tabla1[[#This Row],[Descripción]],Tabla10[Descripción],Tabla10[Unidad de Medida],"",0))</f>
        <v/>
      </c>
      <c r="N1128" s="295"/>
      <c r="O1128" s="506" t="str">
        <f>IF(Tabla1[[#This Row],[Descripción]]="","",_xlfn.XLOOKUP(Tabla1[[#This Row],[Descripción]],Tabla10[Descripción],Tabla10[Precio Unitario],0))</f>
        <v/>
      </c>
      <c r="P1128" s="506" t="str">
        <f>IF(Tabla1[[#This Row],[Cantidad de Insumos]]="","",Tabla1[[#This Row],[Precio Unitario]]*Tabla1[[#This Row],[Cantidad de Insumos]])</f>
        <v/>
      </c>
      <c r="Q1128" s="506" t="str">
        <f>IF(Tabla1[[#This Row],[Descripción]]="","",_xlfn.XLOOKUP(Tabla1[[#This Row],[Descripción]],Tabla10[Descripción],Tabla10[CODIGO PRESUPUESTARIO],0))</f>
        <v/>
      </c>
      <c r="R1128" s="507"/>
    </row>
    <row r="1129" spans="2:18" x14ac:dyDescent="0.3">
      <c r="B1129" s="190" t="str">
        <f>IF('Formulario PPGR3'!$G1129="","",CONCATENATE('Formulario PPGR3'!$C1129,".",'Formulario PPGR3'!$D1129,".",'Formulario PPGR3'!$E1129,".",'Formulario PPGR3'!$F1129))</f>
        <v/>
      </c>
      <c r="C1129" s="190" t="str">
        <f>IF('Formulario PPGR3'!$G1129="","",'Formulario PPGR1'!#REF!)</f>
        <v/>
      </c>
      <c r="D1129" s="190" t="str">
        <f>IF('Formulario PPGR3'!$G1129="","",'Formulario PPGR1'!#REF!)</f>
        <v/>
      </c>
      <c r="E1129" s="190" t="str">
        <f>IF('Formulario PPGR3'!$G1129="","",'Formulario PPGR1'!#REF!)</f>
        <v/>
      </c>
      <c r="F1129" s="190" t="str">
        <f>IF('Formulario PPGR3'!$G1129="","",'Formulario PPGR1'!#REF!)</f>
        <v/>
      </c>
      <c r="G1129" s="241"/>
      <c r="H1129" s="503" t="str">
        <f>IF(Tabla1[[#This Row],[Código_Actividad]]="","",_xlfn.XLOOKUP(Tabla1[[#This Row],[Código_Actividad]],Tabla2[Código],Tabla2[Actividades Programables Presupuestables],"",0))</f>
        <v/>
      </c>
      <c r="I1129" s="504" t="str">
        <f>IFERROR(VLOOKUP('Formulario PPGR3'!$G1129,'Formulario PPGR2'!$H$9:$V$269,15,FALSE),"")</f>
        <v/>
      </c>
      <c r="J1129" s="509"/>
      <c r="K1129" s="507" t="str">
        <f>IF(Tabla1[[#This Row],[Insumos]]="","",_xlfn.XLOOKUP(Tabla1[[#This Row],[Insumos]],Tabla10[Insumo],Tabla10[InsumoAbrev],"",0))</f>
        <v/>
      </c>
      <c r="L1129" s="508"/>
      <c r="M1129" s="505" t="str">
        <f>IF(Tabla1[[#This Row],[Descripción]]="","",_xlfn.XLOOKUP(Tabla1[[#This Row],[Descripción]],Tabla10[Descripción],Tabla10[Unidad de Medida],"",0))</f>
        <v/>
      </c>
      <c r="N1129" s="295"/>
      <c r="O1129" s="506" t="str">
        <f>IF(Tabla1[[#This Row],[Descripción]]="","",_xlfn.XLOOKUP(Tabla1[[#This Row],[Descripción]],Tabla10[Descripción],Tabla10[Precio Unitario],0))</f>
        <v/>
      </c>
      <c r="P1129" s="506" t="str">
        <f>IF(Tabla1[[#This Row],[Cantidad de Insumos]]="","",Tabla1[[#This Row],[Precio Unitario]]*Tabla1[[#This Row],[Cantidad de Insumos]])</f>
        <v/>
      </c>
      <c r="Q1129" s="506" t="str">
        <f>IF(Tabla1[[#This Row],[Descripción]]="","",_xlfn.XLOOKUP(Tabla1[[#This Row],[Descripción]],Tabla10[Descripción],Tabla10[CODIGO PRESUPUESTARIO],0))</f>
        <v/>
      </c>
      <c r="R1129" s="507"/>
    </row>
    <row r="1130" spans="2:18" x14ac:dyDescent="0.3">
      <c r="B1130" s="190" t="str">
        <f>IF('Formulario PPGR3'!$G1130="","",CONCATENATE('Formulario PPGR3'!$C1130,".",'Formulario PPGR3'!$D1130,".",'Formulario PPGR3'!$E1130,".",'Formulario PPGR3'!$F1130))</f>
        <v/>
      </c>
      <c r="C1130" s="190" t="str">
        <f>IF('Formulario PPGR3'!$G1130="","",'Formulario PPGR1'!#REF!)</f>
        <v/>
      </c>
      <c r="D1130" s="190" t="str">
        <f>IF('Formulario PPGR3'!$G1130="","",'Formulario PPGR1'!#REF!)</f>
        <v/>
      </c>
      <c r="E1130" s="190" t="str">
        <f>IF('Formulario PPGR3'!$G1130="","",'Formulario PPGR1'!#REF!)</f>
        <v/>
      </c>
      <c r="F1130" s="190" t="str">
        <f>IF('Formulario PPGR3'!$G1130="","",'Formulario PPGR1'!#REF!)</f>
        <v/>
      </c>
      <c r="G1130" s="241"/>
      <c r="H1130" s="503" t="str">
        <f>IF(Tabla1[[#This Row],[Código_Actividad]]="","",_xlfn.XLOOKUP(Tabla1[[#This Row],[Código_Actividad]],Tabla2[Código],Tabla2[Actividades Programables Presupuestables],"",0))</f>
        <v/>
      </c>
      <c r="I1130" s="504" t="str">
        <f>IFERROR(VLOOKUP('Formulario PPGR3'!$G1130,'Formulario PPGR2'!$H$9:$V$269,15,FALSE),"")</f>
        <v/>
      </c>
      <c r="J1130" s="509"/>
      <c r="K1130" s="507" t="str">
        <f>IF(Tabla1[[#This Row],[Insumos]]="","",_xlfn.XLOOKUP(Tabla1[[#This Row],[Insumos]],Tabla10[Insumo],Tabla10[InsumoAbrev],"",0))</f>
        <v/>
      </c>
      <c r="L1130" s="508"/>
      <c r="M1130" s="505" t="str">
        <f>IF(Tabla1[[#This Row],[Descripción]]="","",_xlfn.XLOOKUP(Tabla1[[#This Row],[Descripción]],Tabla10[Descripción],Tabla10[Unidad de Medida],"",0))</f>
        <v/>
      </c>
      <c r="N1130" s="295"/>
      <c r="O1130" s="506" t="str">
        <f>IF(Tabla1[[#This Row],[Descripción]]="","",_xlfn.XLOOKUP(Tabla1[[#This Row],[Descripción]],Tabla10[Descripción],Tabla10[Precio Unitario],0))</f>
        <v/>
      </c>
      <c r="P1130" s="506" t="str">
        <f>IF(Tabla1[[#This Row],[Cantidad de Insumos]]="","",Tabla1[[#This Row],[Precio Unitario]]*Tabla1[[#This Row],[Cantidad de Insumos]])</f>
        <v/>
      </c>
      <c r="Q1130" s="506" t="str">
        <f>IF(Tabla1[[#This Row],[Descripción]]="","",_xlfn.XLOOKUP(Tabla1[[#This Row],[Descripción]],Tabla10[Descripción],Tabla10[CODIGO PRESUPUESTARIO],0))</f>
        <v/>
      </c>
      <c r="R1130" s="507"/>
    </row>
    <row r="1131" spans="2:18" x14ac:dyDescent="0.3">
      <c r="B1131" s="190" t="str">
        <f>IF('Formulario PPGR3'!$G1131="","",CONCATENATE('Formulario PPGR3'!$C1131,".",'Formulario PPGR3'!$D1131,".",'Formulario PPGR3'!$E1131,".",'Formulario PPGR3'!$F1131))</f>
        <v/>
      </c>
      <c r="C1131" s="190" t="str">
        <f>IF('Formulario PPGR3'!$G1131="","",'Formulario PPGR1'!#REF!)</f>
        <v/>
      </c>
      <c r="D1131" s="190" t="str">
        <f>IF('Formulario PPGR3'!$G1131="","",'Formulario PPGR1'!#REF!)</f>
        <v/>
      </c>
      <c r="E1131" s="190" t="str">
        <f>IF('Formulario PPGR3'!$G1131="","",'Formulario PPGR1'!#REF!)</f>
        <v/>
      </c>
      <c r="F1131" s="190" t="str">
        <f>IF('Formulario PPGR3'!$G1131="","",'Formulario PPGR1'!#REF!)</f>
        <v/>
      </c>
      <c r="G1131" s="241"/>
      <c r="H1131" s="503" t="str">
        <f>IF(Tabla1[[#This Row],[Código_Actividad]]="","",_xlfn.XLOOKUP(Tabla1[[#This Row],[Código_Actividad]],Tabla2[Código],Tabla2[Actividades Programables Presupuestables],"",0))</f>
        <v/>
      </c>
      <c r="I1131" s="504" t="str">
        <f>IFERROR(VLOOKUP('Formulario PPGR3'!$G1131,'Formulario PPGR2'!$H$9:$V$269,15,FALSE),"")</f>
        <v/>
      </c>
      <c r="J1131" s="509"/>
      <c r="K1131" s="507" t="str">
        <f>IF(Tabla1[[#This Row],[Insumos]]="","",_xlfn.XLOOKUP(Tabla1[[#This Row],[Insumos]],Tabla10[Insumo],Tabla10[InsumoAbrev],"",0))</f>
        <v/>
      </c>
      <c r="L1131" s="508"/>
      <c r="M1131" s="505" t="str">
        <f>IF(Tabla1[[#This Row],[Descripción]]="","",_xlfn.XLOOKUP(Tabla1[[#This Row],[Descripción]],Tabla10[Descripción],Tabla10[Unidad de Medida],"",0))</f>
        <v/>
      </c>
      <c r="N1131" s="295"/>
      <c r="O1131" s="506" t="str">
        <f>IF(Tabla1[[#This Row],[Descripción]]="","",_xlfn.XLOOKUP(Tabla1[[#This Row],[Descripción]],Tabla10[Descripción],Tabla10[Precio Unitario],0))</f>
        <v/>
      </c>
      <c r="P1131" s="506" t="str">
        <f>IF(Tabla1[[#This Row],[Cantidad de Insumos]]="","",Tabla1[[#This Row],[Precio Unitario]]*Tabla1[[#This Row],[Cantidad de Insumos]])</f>
        <v/>
      </c>
      <c r="Q1131" s="506" t="str">
        <f>IF(Tabla1[[#This Row],[Descripción]]="","",_xlfn.XLOOKUP(Tabla1[[#This Row],[Descripción]],Tabla10[Descripción],Tabla10[CODIGO PRESUPUESTARIO],0))</f>
        <v/>
      </c>
      <c r="R1131" s="507"/>
    </row>
    <row r="1132" spans="2:18" x14ac:dyDescent="0.3">
      <c r="B1132" s="190" t="str">
        <f>IF('Formulario PPGR3'!$G1132="","",CONCATENATE('Formulario PPGR3'!$C1132,".",'Formulario PPGR3'!$D1132,".",'Formulario PPGR3'!$E1132,".",'Formulario PPGR3'!$F1132))</f>
        <v/>
      </c>
      <c r="C1132" s="190" t="str">
        <f>IF('Formulario PPGR3'!$G1132="","",'Formulario PPGR1'!#REF!)</f>
        <v/>
      </c>
      <c r="D1132" s="190" t="str">
        <f>IF('Formulario PPGR3'!$G1132="","",'Formulario PPGR1'!#REF!)</f>
        <v/>
      </c>
      <c r="E1132" s="190" t="str">
        <f>IF('Formulario PPGR3'!$G1132="","",'Formulario PPGR1'!#REF!)</f>
        <v/>
      </c>
      <c r="F1132" s="190" t="str">
        <f>IF('Formulario PPGR3'!$G1132="","",'Formulario PPGR1'!#REF!)</f>
        <v/>
      </c>
      <c r="G1132" s="241"/>
      <c r="H1132" s="503" t="str">
        <f>IF(Tabla1[[#This Row],[Código_Actividad]]="","",_xlfn.XLOOKUP(Tabla1[[#This Row],[Código_Actividad]],Tabla2[Código],Tabla2[Actividades Programables Presupuestables],"",0))</f>
        <v/>
      </c>
      <c r="I1132" s="504" t="str">
        <f>IFERROR(VLOOKUP('Formulario PPGR3'!$G1132,'Formulario PPGR2'!$H$9:$V$269,15,FALSE),"")</f>
        <v/>
      </c>
      <c r="J1132" s="509"/>
      <c r="K1132" s="507" t="str">
        <f>IF(Tabla1[[#This Row],[Insumos]]="","",_xlfn.XLOOKUP(Tabla1[[#This Row],[Insumos]],Tabla10[Insumo],Tabla10[InsumoAbrev],"",0))</f>
        <v/>
      </c>
      <c r="L1132" s="508"/>
      <c r="M1132" s="505" t="str">
        <f>IF(Tabla1[[#This Row],[Descripción]]="","",_xlfn.XLOOKUP(Tabla1[[#This Row],[Descripción]],Tabla10[Descripción],Tabla10[Unidad de Medida],"",0))</f>
        <v/>
      </c>
      <c r="N1132" s="295"/>
      <c r="O1132" s="506" t="str">
        <f>IF(Tabla1[[#This Row],[Descripción]]="","",_xlfn.XLOOKUP(Tabla1[[#This Row],[Descripción]],Tabla10[Descripción],Tabla10[Precio Unitario],0))</f>
        <v/>
      </c>
      <c r="P1132" s="506" t="str">
        <f>IF(Tabla1[[#This Row],[Cantidad de Insumos]]="","",Tabla1[[#This Row],[Precio Unitario]]*Tabla1[[#This Row],[Cantidad de Insumos]])</f>
        <v/>
      </c>
      <c r="Q1132" s="506" t="str">
        <f>IF(Tabla1[[#This Row],[Descripción]]="","",_xlfn.XLOOKUP(Tabla1[[#This Row],[Descripción]],Tabla10[Descripción],Tabla10[CODIGO PRESUPUESTARIO],0))</f>
        <v/>
      </c>
      <c r="R1132" s="507"/>
    </row>
    <row r="1133" spans="2:18" x14ac:dyDescent="0.3">
      <c r="B1133" s="190" t="str">
        <f>IF('Formulario PPGR3'!$G1133="","",CONCATENATE('Formulario PPGR3'!$C1133,".",'Formulario PPGR3'!$D1133,".",'Formulario PPGR3'!$E1133,".",'Formulario PPGR3'!$F1133))</f>
        <v/>
      </c>
      <c r="C1133" s="190" t="str">
        <f>IF('Formulario PPGR3'!$G1133="","",'Formulario PPGR1'!#REF!)</f>
        <v/>
      </c>
      <c r="D1133" s="190" t="str">
        <f>IF('Formulario PPGR3'!$G1133="","",'Formulario PPGR1'!#REF!)</f>
        <v/>
      </c>
      <c r="E1133" s="190" t="str">
        <f>IF('Formulario PPGR3'!$G1133="","",'Formulario PPGR1'!#REF!)</f>
        <v/>
      </c>
      <c r="F1133" s="190" t="str">
        <f>IF('Formulario PPGR3'!$G1133="","",'Formulario PPGR1'!#REF!)</f>
        <v/>
      </c>
      <c r="G1133" s="241"/>
      <c r="H1133" s="503" t="str">
        <f>IF(Tabla1[[#This Row],[Código_Actividad]]="","",_xlfn.XLOOKUP(Tabla1[[#This Row],[Código_Actividad]],Tabla2[Código],Tabla2[Actividades Programables Presupuestables],"",0))</f>
        <v/>
      </c>
      <c r="I1133" s="504" t="str">
        <f>IFERROR(VLOOKUP('Formulario PPGR3'!$G1133,'Formulario PPGR2'!$H$9:$V$269,15,FALSE),"")</f>
        <v/>
      </c>
      <c r="J1133" s="509"/>
      <c r="K1133" s="507" t="str">
        <f>IF(Tabla1[[#This Row],[Insumos]]="","",_xlfn.XLOOKUP(Tabla1[[#This Row],[Insumos]],Tabla10[Insumo],Tabla10[InsumoAbrev],"",0))</f>
        <v/>
      </c>
      <c r="L1133" s="508"/>
      <c r="M1133" s="505" t="str">
        <f>IF(Tabla1[[#This Row],[Descripción]]="","",_xlfn.XLOOKUP(Tabla1[[#This Row],[Descripción]],Tabla10[Descripción],Tabla10[Unidad de Medida],"",0))</f>
        <v/>
      </c>
      <c r="N1133" s="295"/>
      <c r="O1133" s="506" t="str">
        <f>IF(Tabla1[[#This Row],[Descripción]]="","",_xlfn.XLOOKUP(Tabla1[[#This Row],[Descripción]],Tabla10[Descripción],Tabla10[Precio Unitario],0))</f>
        <v/>
      </c>
      <c r="P1133" s="506" t="str">
        <f>IF(Tabla1[[#This Row],[Cantidad de Insumos]]="","",Tabla1[[#This Row],[Precio Unitario]]*Tabla1[[#This Row],[Cantidad de Insumos]])</f>
        <v/>
      </c>
      <c r="Q1133" s="506" t="str">
        <f>IF(Tabla1[[#This Row],[Descripción]]="","",_xlfn.XLOOKUP(Tabla1[[#This Row],[Descripción]],Tabla10[Descripción],Tabla10[CODIGO PRESUPUESTARIO],0))</f>
        <v/>
      </c>
      <c r="R1133" s="507"/>
    </row>
    <row r="1134" spans="2:18" x14ac:dyDescent="0.3">
      <c r="B1134" s="190" t="str">
        <f>IF('Formulario PPGR3'!$G1134="","",CONCATENATE('Formulario PPGR3'!$C1134,".",'Formulario PPGR3'!$D1134,".",'Formulario PPGR3'!$E1134,".",'Formulario PPGR3'!$F1134))</f>
        <v/>
      </c>
      <c r="C1134" s="190" t="str">
        <f>IF('Formulario PPGR3'!$G1134="","",'Formulario PPGR1'!#REF!)</f>
        <v/>
      </c>
      <c r="D1134" s="190" t="str">
        <f>IF('Formulario PPGR3'!$G1134="","",'Formulario PPGR1'!#REF!)</f>
        <v/>
      </c>
      <c r="E1134" s="190" t="str">
        <f>IF('Formulario PPGR3'!$G1134="","",'Formulario PPGR1'!#REF!)</f>
        <v/>
      </c>
      <c r="F1134" s="190" t="str">
        <f>IF('Formulario PPGR3'!$G1134="","",'Formulario PPGR1'!#REF!)</f>
        <v/>
      </c>
      <c r="G1134" s="241"/>
      <c r="H1134" s="503" t="str">
        <f>IF(Tabla1[[#This Row],[Código_Actividad]]="","",_xlfn.XLOOKUP(Tabla1[[#This Row],[Código_Actividad]],Tabla2[Código],Tabla2[Actividades Programables Presupuestables],"",0))</f>
        <v/>
      </c>
      <c r="I1134" s="504" t="str">
        <f>IFERROR(VLOOKUP('Formulario PPGR3'!$G1134,'Formulario PPGR2'!$H$9:$V$269,15,FALSE),"")</f>
        <v/>
      </c>
      <c r="J1134" s="509"/>
      <c r="K1134" s="507" t="str">
        <f>IF(Tabla1[[#This Row],[Insumos]]="","",_xlfn.XLOOKUP(Tabla1[[#This Row],[Insumos]],Tabla10[Insumo],Tabla10[InsumoAbrev],"",0))</f>
        <v/>
      </c>
      <c r="L1134" s="508"/>
      <c r="M1134" s="505" t="str">
        <f>IF(Tabla1[[#This Row],[Descripción]]="","",_xlfn.XLOOKUP(Tabla1[[#This Row],[Descripción]],Tabla10[Descripción],Tabla10[Unidad de Medida],"",0))</f>
        <v/>
      </c>
      <c r="N1134" s="295"/>
      <c r="O1134" s="506" t="str">
        <f>IF(Tabla1[[#This Row],[Descripción]]="","",_xlfn.XLOOKUP(Tabla1[[#This Row],[Descripción]],Tabla10[Descripción],Tabla10[Precio Unitario],0))</f>
        <v/>
      </c>
      <c r="P1134" s="506" t="str">
        <f>IF(Tabla1[[#This Row],[Cantidad de Insumos]]="","",Tabla1[[#This Row],[Precio Unitario]]*Tabla1[[#This Row],[Cantidad de Insumos]])</f>
        <v/>
      </c>
      <c r="Q1134" s="506" t="str">
        <f>IF(Tabla1[[#This Row],[Descripción]]="","",_xlfn.XLOOKUP(Tabla1[[#This Row],[Descripción]],Tabla10[Descripción],Tabla10[CODIGO PRESUPUESTARIO],0))</f>
        <v/>
      </c>
      <c r="R1134" s="507"/>
    </row>
    <row r="1135" spans="2:18" x14ac:dyDescent="0.3">
      <c r="B1135" s="190" t="str">
        <f>IF('Formulario PPGR3'!$G1135="","",CONCATENATE('Formulario PPGR3'!$C1135,".",'Formulario PPGR3'!$D1135,".",'Formulario PPGR3'!$E1135,".",'Formulario PPGR3'!$F1135))</f>
        <v/>
      </c>
      <c r="C1135" s="190" t="str">
        <f>IF('Formulario PPGR3'!$G1135="","",'Formulario PPGR1'!#REF!)</f>
        <v/>
      </c>
      <c r="D1135" s="190" t="str">
        <f>IF('Formulario PPGR3'!$G1135="","",'Formulario PPGR1'!#REF!)</f>
        <v/>
      </c>
      <c r="E1135" s="190" t="str">
        <f>IF('Formulario PPGR3'!$G1135="","",'Formulario PPGR1'!#REF!)</f>
        <v/>
      </c>
      <c r="F1135" s="190" t="str">
        <f>IF('Formulario PPGR3'!$G1135="","",'Formulario PPGR1'!#REF!)</f>
        <v/>
      </c>
      <c r="G1135" s="241"/>
      <c r="H1135" s="503" t="str">
        <f>IF(Tabla1[[#This Row],[Código_Actividad]]="","",_xlfn.XLOOKUP(Tabla1[[#This Row],[Código_Actividad]],Tabla2[Código],Tabla2[Actividades Programables Presupuestables],"",0))</f>
        <v/>
      </c>
      <c r="I1135" s="504" t="str">
        <f>IFERROR(VLOOKUP('Formulario PPGR3'!$G1135,'Formulario PPGR2'!$H$9:$V$269,15,FALSE),"")</f>
        <v/>
      </c>
      <c r="J1135" s="509"/>
      <c r="K1135" s="507" t="str">
        <f>IF(Tabla1[[#This Row],[Insumos]]="","",_xlfn.XLOOKUP(Tabla1[[#This Row],[Insumos]],Tabla10[Insumo],Tabla10[InsumoAbrev],"",0))</f>
        <v/>
      </c>
      <c r="L1135" s="508"/>
      <c r="M1135" s="505" t="str">
        <f>IF(Tabla1[[#This Row],[Descripción]]="","",_xlfn.XLOOKUP(Tabla1[[#This Row],[Descripción]],Tabla10[Descripción],Tabla10[Unidad de Medida],"",0))</f>
        <v/>
      </c>
      <c r="N1135" s="295"/>
      <c r="O1135" s="506" t="str">
        <f>IF(Tabla1[[#This Row],[Descripción]]="","",_xlfn.XLOOKUP(Tabla1[[#This Row],[Descripción]],Tabla10[Descripción],Tabla10[Precio Unitario],0))</f>
        <v/>
      </c>
      <c r="P1135" s="506" t="str">
        <f>IF(Tabla1[[#This Row],[Cantidad de Insumos]]="","",Tabla1[[#This Row],[Precio Unitario]]*Tabla1[[#This Row],[Cantidad de Insumos]])</f>
        <v/>
      </c>
      <c r="Q1135" s="506" t="str">
        <f>IF(Tabla1[[#This Row],[Descripción]]="","",_xlfn.XLOOKUP(Tabla1[[#This Row],[Descripción]],Tabla10[Descripción],Tabla10[CODIGO PRESUPUESTARIO],0))</f>
        <v/>
      </c>
      <c r="R1135" s="507"/>
    </row>
    <row r="1136" spans="2:18" x14ac:dyDescent="0.3">
      <c r="B1136" s="190" t="str">
        <f>IF('Formulario PPGR3'!$G1136="","",CONCATENATE('Formulario PPGR3'!$C1136,".",'Formulario PPGR3'!$D1136,".",'Formulario PPGR3'!$E1136,".",'Formulario PPGR3'!$F1136))</f>
        <v/>
      </c>
      <c r="C1136" s="190" t="str">
        <f>IF('Formulario PPGR3'!$G1136="","",'Formulario PPGR1'!#REF!)</f>
        <v/>
      </c>
      <c r="D1136" s="190" t="str">
        <f>IF('Formulario PPGR3'!$G1136="","",'Formulario PPGR1'!#REF!)</f>
        <v/>
      </c>
      <c r="E1136" s="190" t="str">
        <f>IF('Formulario PPGR3'!$G1136="","",'Formulario PPGR1'!#REF!)</f>
        <v/>
      </c>
      <c r="F1136" s="190" t="str">
        <f>IF('Formulario PPGR3'!$G1136="","",'Formulario PPGR1'!#REF!)</f>
        <v/>
      </c>
      <c r="G1136" s="241"/>
      <c r="H1136" s="503" t="str">
        <f>IF(Tabla1[[#This Row],[Código_Actividad]]="","",_xlfn.XLOOKUP(Tabla1[[#This Row],[Código_Actividad]],Tabla2[Código],Tabla2[Actividades Programables Presupuestables],"",0))</f>
        <v/>
      </c>
      <c r="I1136" s="504" t="str">
        <f>IFERROR(VLOOKUP('Formulario PPGR3'!$G1136,'Formulario PPGR2'!$H$9:$V$269,15,FALSE),"")</f>
        <v/>
      </c>
      <c r="J1136" s="509"/>
      <c r="K1136" s="507" t="str">
        <f>IF(Tabla1[[#This Row],[Insumos]]="","",_xlfn.XLOOKUP(Tabla1[[#This Row],[Insumos]],Tabla10[Insumo],Tabla10[InsumoAbrev],"",0))</f>
        <v/>
      </c>
      <c r="L1136" s="508"/>
      <c r="M1136" s="505" t="str">
        <f>IF(Tabla1[[#This Row],[Descripción]]="","",_xlfn.XLOOKUP(Tabla1[[#This Row],[Descripción]],Tabla10[Descripción],Tabla10[Unidad de Medida],"",0))</f>
        <v/>
      </c>
      <c r="N1136" s="295"/>
      <c r="O1136" s="506" t="str">
        <f>IF(Tabla1[[#This Row],[Descripción]]="","",_xlfn.XLOOKUP(Tabla1[[#This Row],[Descripción]],Tabla10[Descripción],Tabla10[Precio Unitario],0))</f>
        <v/>
      </c>
      <c r="P1136" s="506" t="str">
        <f>IF(Tabla1[[#This Row],[Cantidad de Insumos]]="","",Tabla1[[#This Row],[Precio Unitario]]*Tabla1[[#This Row],[Cantidad de Insumos]])</f>
        <v/>
      </c>
      <c r="Q1136" s="506" t="str">
        <f>IF(Tabla1[[#This Row],[Descripción]]="","",_xlfn.XLOOKUP(Tabla1[[#This Row],[Descripción]],Tabla10[Descripción],Tabla10[CODIGO PRESUPUESTARIO],0))</f>
        <v/>
      </c>
      <c r="R1136" s="507"/>
    </row>
    <row r="1137" spans="2:18" x14ac:dyDescent="0.3">
      <c r="B1137" s="190" t="str">
        <f>IF('Formulario PPGR3'!$G1137="","",CONCATENATE('Formulario PPGR3'!$C1137,".",'Formulario PPGR3'!$D1137,".",'Formulario PPGR3'!$E1137,".",'Formulario PPGR3'!$F1137))</f>
        <v/>
      </c>
      <c r="C1137" s="190" t="str">
        <f>IF('Formulario PPGR3'!$G1137="","",'Formulario PPGR1'!#REF!)</f>
        <v/>
      </c>
      <c r="D1137" s="190" t="str">
        <f>IF('Formulario PPGR3'!$G1137="","",'Formulario PPGR1'!#REF!)</f>
        <v/>
      </c>
      <c r="E1137" s="190" t="str">
        <f>IF('Formulario PPGR3'!$G1137="","",'Formulario PPGR1'!#REF!)</f>
        <v/>
      </c>
      <c r="F1137" s="190" t="str">
        <f>IF('Formulario PPGR3'!$G1137="","",'Formulario PPGR1'!#REF!)</f>
        <v/>
      </c>
      <c r="G1137" s="241"/>
      <c r="H1137" s="503" t="str">
        <f>IF(Tabla1[[#This Row],[Código_Actividad]]="","",_xlfn.XLOOKUP(Tabla1[[#This Row],[Código_Actividad]],Tabla2[Código],Tabla2[Actividades Programables Presupuestables],"",0))</f>
        <v/>
      </c>
      <c r="I1137" s="504" t="str">
        <f>IFERROR(VLOOKUP('Formulario PPGR3'!$G1137,'Formulario PPGR2'!$H$9:$V$269,15,FALSE),"")</f>
        <v/>
      </c>
      <c r="J1137" s="509"/>
      <c r="K1137" s="507" t="str">
        <f>IF(Tabla1[[#This Row],[Insumos]]="","",_xlfn.XLOOKUP(Tabla1[[#This Row],[Insumos]],Tabla10[Insumo],Tabla10[InsumoAbrev],"",0))</f>
        <v/>
      </c>
      <c r="L1137" s="508"/>
      <c r="M1137" s="505" t="str">
        <f>IF(Tabla1[[#This Row],[Descripción]]="","",_xlfn.XLOOKUP(Tabla1[[#This Row],[Descripción]],Tabla10[Descripción],Tabla10[Unidad de Medida],"",0))</f>
        <v/>
      </c>
      <c r="N1137" s="295"/>
      <c r="O1137" s="506" t="str">
        <f>IF(Tabla1[[#This Row],[Descripción]]="","",_xlfn.XLOOKUP(Tabla1[[#This Row],[Descripción]],Tabla10[Descripción],Tabla10[Precio Unitario],0))</f>
        <v/>
      </c>
      <c r="P1137" s="506" t="str">
        <f>IF(Tabla1[[#This Row],[Cantidad de Insumos]]="","",Tabla1[[#This Row],[Precio Unitario]]*Tabla1[[#This Row],[Cantidad de Insumos]])</f>
        <v/>
      </c>
      <c r="Q1137" s="506" t="str">
        <f>IF(Tabla1[[#This Row],[Descripción]]="","",_xlfn.XLOOKUP(Tabla1[[#This Row],[Descripción]],Tabla10[Descripción],Tabla10[CODIGO PRESUPUESTARIO],0))</f>
        <v/>
      </c>
      <c r="R1137" s="507"/>
    </row>
    <row r="1138" spans="2:18" x14ac:dyDescent="0.3">
      <c r="B1138" s="190" t="str">
        <f>IF('Formulario PPGR3'!$G1138="","",CONCATENATE('Formulario PPGR3'!$C1138,".",'Formulario PPGR3'!$D1138,".",'Formulario PPGR3'!$E1138,".",'Formulario PPGR3'!$F1138))</f>
        <v/>
      </c>
      <c r="C1138" s="190" t="str">
        <f>IF('Formulario PPGR3'!$G1138="","",'Formulario PPGR1'!#REF!)</f>
        <v/>
      </c>
      <c r="D1138" s="190" t="str">
        <f>IF('Formulario PPGR3'!$G1138="","",'Formulario PPGR1'!#REF!)</f>
        <v/>
      </c>
      <c r="E1138" s="190" t="str">
        <f>IF('Formulario PPGR3'!$G1138="","",'Formulario PPGR1'!#REF!)</f>
        <v/>
      </c>
      <c r="F1138" s="190" t="str">
        <f>IF('Formulario PPGR3'!$G1138="","",'Formulario PPGR1'!#REF!)</f>
        <v/>
      </c>
      <c r="G1138" s="241"/>
      <c r="H1138" s="503" t="str">
        <f>IF(Tabla1[[#This Row],[Código_Actividad]]="","",_xlfn.XLOOKUP(Tabla1[[#This Row],[Código_Actividad]],Tabla2[Código],Tabla2[Actividades Programables Presupuestables],"",0))</f>
        <v/>
      </c>
      <c r="I1138" s="504" t="str">
        <f>IFERROR(VLOOKUP('Formulario PPGR3'!$G1138,'Formulario PPGR2'!$H$9:$V$269,15,FALSE),"")</f>
        <v/>
      </c>
      <c r="J1138" s="509"/>
      <c r="K1138" s="507" t="str">
        <f>IF(Tabla1[[#This Row],[Insumos]]="","",_xlfn.XLOOKUP(Tabla1[[#This Row],[Insumos]],Tabla10[Insumo],Tabla10[InsumoAbrev],"",0))</f>
        <v/>
      </c>
      <c r="L1138" s="508"/>
      <c r="M1138" s="505" t="str">
        <f>IF(Tabla1[[#This Row],[Descripción]]="","",_xlfn.XLOOKUP(Tabla1[[#This Row],[Descripción]],Tabla10[Descripción],Tabla10[Unidad de Medida],"",0))</f>
        <v/>
      </c>
      <c r="N1138" s="295"/>
      <c r="O1138" s="506" t="str">
        <f>IF(Tabla1[[#This Row],[Descripción]]="","",_xlfn.XLOOKUP(Tabla1[[#This Row],[Descripción]],Tabla10[Descripción],Tabla10[Precio Unitario],0))</f>
        <v/>
      </c>
      <c r="P1138" s="506" t="str">
        <f>IF(Tabla1[[#This Row],[Cantidad de Insumos]]="","",Tabla1[[#This Row],[Precio Unitario]]*Tabla1[[#This Row],[Cantidad de Insumos]])</f>
        <v/>
      </c>
      <c r="Q1138" s="506" t="str">
        <f>IF(Tabla1[[#This Row],[Descripción]]="","",_xlfn.XLOOKUP(Tabla1[[#This Row],[Descripción]],Tabla10[Descripción],Tabla10[CODIGO PRESUPUESTARIO],0))</f>
        <v/>
      </c>
      <c r="R1138" s="507"/>
    </row>
    <row r="1139" spans="2:18" x14ac:dyDescent="0.3">
      <c r="B1139" s="190" t="str">
        <f>IF('Formulario PPGR3'!$G1139="","",CONCATENATE('Formulario PPGR3'!$C1139,".",'Formulario PPGR3'!$D1139,".",'Formulario PPGR3'!$E1139,".",'Formulario PPGR3'!$F1139))</f>
        <v/>
      </c>
      <c r="C1139" s="190" t="str">
        <f>IF('Formulario PPGR3'!$G1139="","",'Formulario PPGR1'!#REF!)</f>
        <v/>
      </c>
      <c r="D1139" s="190" t="str">
        <f>IF('Formulario PPGR3'!$G1139="","",'Formulario PPGR1'!#REF!)</f>
        <v/>
      </c>
      <c r="E1139" s="190" t="str">
        <f>IF('Formulario PPGR3'!$G1139="","",'Formulario PPGR1'!#REF!)</f>
        <v/>
      </c>
      <c r="F1139" s="190" t="str">
        <f>IF('Formulario PPGR3'!$G1139="","",'Formulario PPGR1'!#REF!)</f>
        <v/>
      </c>
      <c r="G1139" s="241"/>
      <c r="H1139" s="503" t="str">
        <f>IF(Tabla1[[#This Row],[Código_Actividad]]="","",_xlfn.XLOOKUP(Tabla1[[#This Row],[Código_Actividad]],Tabla2[Código],Tabla2[Actividades Programables Presupuestables],"",0))</f>
        <v/>
      </c>
      <c r="I1139" s="504" t="str">
        <f>IFERROR(VLOOKUP('Formulario PPGR3'!$G1139,'Formulario PPGR2'!$H$9:$V$269,15,FALSE),"")</f>
        <v/>
      </c>
      <c r="J1139" s="509"/>
      <c r="K1139" s="507" t="str">
        <f>IF(Tabla1[[#This Row],[Insumos]]="","",_xlfn.XLOOKUP(Tabla1[[#This Row],[Insumos]],Tabla10[Insumo],Tabla10[InsumoAbrev],"",0))</f>
        <v/>
      </c>
      <c r="L1139" s="508"/>
      <c r="M1139" s="505" t="str">
        <f>IF(Tabla1[[#This Row],[Descripción]]="","",_xlfn.XLOOKUP(Tabla1[[#This Row],[Descripción]],Tabla10[Descripción],Tabla10[Unidad de Medida],"",0))</f>
        <v/>
      </c>
      <c r="N1139" s="295"/>
      <c r="O1139" s="506" t="str">
        <f>IF(Tabla1[[#This Row],[Descripción]]="","",_xlfn.XLOOKUP(Tabla1[[#This Row],[Descripción]],Tabla10[Descripción],Tabla10[Precio Unitario],0))</f>
        <v/>
      </c>
      <c r="P1139" s="506" t="str">
        <f>IF(Tabla1[[#This Row],[Cantidad de Insumos]]="","",Tabla1[[#This Row],[Precio Unitario]]*Tabla1[[#This Row],[Cantidad de Insumos]])</f>
        <v/>
      </c>
      <c r="Q1139" s="506" t="str">
        <f>IF(Tabla1[[#This Row],[Descripción]]="","",_xlfn.XLOOKUP(Tabla1[[#This Row],[Descripción]],Tabla10[Descripción],Tabla10[CODIGO PRESUPUESTARIO],0))</f>
        <v/>
      </c>
      <c r="R1139" s="507"/>
    </row>
    <row r="1140" spans="2:18" x14ac:dyDescent="0.3">
      <c r="B1140" s="190" t="str">
        <f>IF('Formulario PPGR3'!$G1140="","",CONCATENATE('Formulario PPGR3'!$C1140,".",'Formulario PPGR3'!$D1140,".",'Formulario PPGR3'!$E1140,".",'Formulario PPGR3'!$F1140))</f>
        <v/>
      </c>
      <c r="C1140" s="190" t="str">
        <f>IF('Formulario PPGR3'!$G1140="","",'Formulario PPGR1'!#REF!)</f>
        <v/>
      </c>
      <c r="D1140" s="190" t="str">
        <f>IF('Formulario PPGR3'!$G1140="","",'Formulario PPGR1'!#REF!)</f>
        <v/>
      </c>
      <c r="E1140" s="190" t="str">
        <f>IF('Formulario PPGR3'!$G1140="","",'Formulario PPGR1'!#REF!)</f>
        <v/>
      </c>
      <c r="F1140" s="190" t="str">
        <f>IF('Formulario PPGR3'!$G1140="","",'Formulario PPGR1'!#REF!)</f>
        <v/>
      </c>
      <c r="G1140" s="241"/>
      <c r="H1140" s="503" t="str">
        <f>IF(Tabla1[[#This Row],[Código_Actividad]]="","",_xlfn.XLOOKUP(Tabla1[[#This Row],[Código_Actividad]],Tabla2[Código],Tabla2[Actividades Programables Presupuestables],"",0))</f>
        <v/>
      </c>
      <c r="I1140" s="504" t="str">
        <f>IFERROR(VLOOKUP('Formulario PPGR3'!$G1140,'Formulario PPGR2'!$H$9:$V$269,15,FALSE),"")</f>
        <v/>
      </c>
      <c r="J1140" s="509"/>
      <c r="K1140" s="507" t="str">
        <f>IF(Tabla1[[#This Row],[Insumos]]="","",_xlfn.XLOOKUP(Tabla1[[#This Row],[Insumos]],Tabla10[Insumo],Tabla10[InsumoAbrev],"",0))</f>
        <v/>
      </c>
      <c r="L1140" s="508"/>
      <c r="M1140" s="505" t="str">
        <f>IF(Tabla1[[#This Row],[Descripción]]="","",_xlfn.XLOOKUP(Tabla1[[#This Row],[Descripción]],Tabla10[Descripción],Tabla10[Unidad de Medida],"",0))</f>
        <v/>
      </c>
      <c r="N1140" s="295"/>
      <c r="O1140" s="506" t="str">
        <f>IF(Tabla1[[#This Row],[Descripción]]="","",_xlfn.XLOOKUP(Tabla1[[#This Row],[Descripción]],Tabla10[Descripción],Tabla10[Precio Unitario],0))</f>
        <v/>
      </c>
      <c r="P1140" s="506" t="str">
        <f>IF(Tabla1[[#This Row],[Cantidad de Insumos]]="","",Tabla1[[#This Row],[Precio Unitario]]*Tabla1[[#This Row],[Cantidad de Insumos]])</f>
        <v/>
      </c>
      <c r="Q1140" s="506" t="str">
        <f>IF(Tabla1[[#This Row],[Descripción]]="","",_xlfn.XLOOKUP(Tabla1[[#This Row],[Descripción]],Tabla10[Descripción],Tabla10[CODIGO PRESUPUESTARIO],0))</f>
        <v/>
      </c>
      <c r="R1140" s="507"/>
    </row>
    <row r="1141" spans="2:18" x14ac:dyDescent="0.3">
      <c r="B1141" s="190" t="str">
        <f>IF('Formulario PPGR3'!$G1141="","",CONCATENATE('Formulario PPGR3'!$C1141,".",'Formulario PPGR3'!$D1141,".",'Formulario PPGR3'!$E1141,".",'Formulario PPGR3'!$F1141))</f>
        <v/>
      </c>
      <c r="C1141" s="190" t="str">
        <f>IF('Formulario PPGR3'!$G1141="","",'Formulario PPGR1'!#REF!)</f>
        <v/>
      </c>
      <c r="D1141" s="190" t="str">
        <f>IF('Formulario PPGR3'!$G1141="","",'Formulario PPGR1'!#REF!)</f>
        <v/>
      </c>
      <c r="E1141" s="190" t="str">
        <f>IF('Formulario PPGR3'!$G1141="","",'Formulario PPGR1'!#REF!)</f>
        <v/>
      </c>
      <c r="F1141" s="190" t="str">
        <f>IF('Formulario PPGR3'!$G1141="","",'Formulario PPGR1'!#REF!)</f>
        <v/>
      </c>
      <c r="G1141" s="241"/>
      <c r="H1141" s="503" t="str">
        <f>IF(Tabla1[[#This Row],[Código_Actividad]]="","",_xlfn.XLOOKUP(Tabla1[[#This Row],[Código_Actividad]],Tabla2[Código],Tabla2[Actividades Programables Presupuestables],"",0))</f>
        <v/>
      </c>
      <c r="I1141" s="504" t="str">
        <f>IFERROR(VLOOKUP('Formulario PPGR3'!$G1141,'Formulario PPGR2'!$H$9:$V$269,15,FALSE),"")</f>
        <v/>
      </c>
      <c r="J1141" s="509"/>
      <c r="K1141" s="507" t="str">
        <f>IF(Tabla1[[#This Row],[Insumos]]="","",_xlfn.XLOOKUP(Tabla1[[#This Row],[Insumos]],Tabla10[Insumo],Tabla10[InsumoAbrev],"",0))</f>
        <v/>
      </c>
      <c r="L1141" s="508"/>
      <c r="M1141" s="505" t="str">
        <f>IF(Tabla1[[#This Row],[Descripción]]="","",_xlfn.XLOOKUP(Tabla1[[#This Row],[Descripción]],Tabla10[Descripción],Tabla10[Unidad de Medida],"",0))</f>
        <v/>
      </c>
      <c r="N1141" s="295"/>
      <c r="O1141" s="506" t="str">
        <f>IF(Tabla1[[#This Row],[Descripción]]="","",_xlfn.XLOOKUP(Tabla1[[#This Row],[Descripción]],Tabla10[Descripción],Tabla10[Precio Unitario],0))</f>
        <v/>
      </c>
      <c r="P1141" s="506" t="str">
        <f>IF(Tabla1[[#This Row],[Cantidad de Insumos]]="","",Tabla1[[#This Row],[Precio Unitario]]*Tabla1[[#This Row],[Cantidad de Insumos]])</f>
        <v/>
      </c>
      <c r="Q1141" s="506" t="str">
        <f>IF(Tabla1[[#This Row],[Descripción]]="","",_xlfn.XLOOKUP(Tabla1[[#This Row],[Descripción]],Tabla10[Descripción],Tabla10[CODIGO PRESUPUESTARIO],0))</f>
        <v/>
      </c>
      <c r="R1141" s="507"/>
    </row>
    <row r="1142" spans="2:18" x14ac:dyDescent="0.3">
      <c r="B1142" s="190" t="str">
        <f>IF('Formulario PPGR3'!$G1142="","",CONCATENATE('Formulario PPGR3'!$C1142,".",'Formulario PPGR3'!$D1142,".",'Formulario PPGR3'!$E1142,".",'Formulario PPGR3'!$F1142))</f>
        <v/>
      </c>
      <c r="C1142" s="190" t="str">
        <f>IF('Formulario PPGR3'!$G1142="","",'Formulario PPGR1'!#REF!)</f>
        <v/>
      </c>
      <c r="D1142" s="190" t="str">
        <f>IF('Formulario PPGR3'!$G1142="","",'Formulario PPGR1'!#REF!)</f>
        <v/>
      </c>
      <c r="E1142" s="190" t="str">
        <f>IF('Formulario PPGR3'!$G1142="","",'Formulario PPGR1'!#REF!)</f>
        <v/>
      </c>
      <c r="F1142" s="190" t="str">
        <f>IF('Formulario PPGR3'!$G1142="","",'Formulario PPGR1'!#REF!)</f>
        <v/>
      </c>
      <c r="G1142" s="241"/>
      <c r="H1142" s="503" t="str">
        <f>IF(Tabla1[[#This Row],[Código_Actividad]]="","",_xlfn.XLOOKUP(Tabla1[[#This Row],[Código_Actividad]],Tabla2[Código],Tabla2[Actividades Programables Presupuestables],"",0))</f>
        <v/>
      </c>
      <c r="I1142" s="504" t="str">
        <f>IFERROR(VLOOKUP('Formulario PPGR3'!$G1142,'Formulario PPGR2'!$H$9:$V$269,15,FALSE),"")</f>
        <v/>
      </c>
      <c r="J1142" s="509"/>
      <c r="K1142" s="507" t="str">
        <f>IF(Tabla1[[#This Row],[Insumos]]="","",_xlfn.XLOOKUP(Tabla1[[#This Row],[Insumos]],Tabla10[Insumo],Tabla10[InsumoAbrev],"",0))</f>
        <v/>
      </c>
      <c r="L1142" s="508"/>
      <c r="M1142" s="505" t="str">
        <f>IF(Tabla1[[#This Row],[Descripción]]="","",_xlfn.XLOOKUP(Tabla1[[#This Row],[Descripción]],Tabla10[Descripción],Tabla10[Unidad de Medida],"",0))</f>
        <v/>
      </c>
      <c r="N1142" s="295"/>
      <c r="O1142" s="506" t="str">
        <f>IF(Tabla1[[#This Row],[Descripción]]="","",_xlfn.XLOOKUP(Tabla1[[#This Row],[Descripción]],Tabla10[Descripción],Tabla10[Precio Unitario],0))</f>
        <v/>
      </c>
      <c r="P1142" s="506" t="str">
        <f>IF(Tabla1[[#This Row],[Cantidad de Insumos]]="","",Tabla1[[#This Row],[Precio Unitario]]*Tabla1[[#This Row],[Cantidad de Insumos]])</f>
        <v/>
      </c>
      <c r="Q1142" s="506" t="str">
        <f>IF(Tabla1[[#This Row],[Descripción]]="","",_xlfn.XLOOKUP(Tabla1[[#This Row],[Descripción]],Tabla10[Descripción],Tabla10[CODIGO PRESUPUESTARIO],0))</f>
        <v/>
      </c>
      <c r="R1142" s="507"/>
    </row>
    <row r="1143" spans="2:18" x14ac:dyDescent="0.3">
      <c r="B1143" s="190" t="str">
        <f>IF('Formulario PPGR3'!$G1143="","",CONCATENATE('Formulario PPGR3'!$C1143,".",'Formulario PPGR3'!$D1143,".",'Formulario PPGR3'!$E1143,".",'Formulario PPGR3'!$F1143))</f>
        <v/>
      </c>
      <c r="C1143" s="190" t="str">
        <f>IF('Formulario PPGR3'!$G1143="","",'Formulario PPGR1'!#REF!)</f>
        <v/>
      </c>
      <c r="D1143" s="190" t="str">
        <f>IF('Formulario PPGR3'!$G1143="","",'Formulario PPGR1'!#REF!)</f>
        <v/>
      </c>
      <c r="E1143" s="190" t="str">
        <f>IF('Formulario PPGR3'!$G1143="","",'Formulario PPGR1'!#REF!)</f>
        <v/>
      </c>
      <c r="F1143" s="190" t="str">
        <f>IF('Formulario PPGR3'!$G1143="","",'Formulario PPGR1'!#REF!)</f>
        <v/>
      </c>
      <c r="G1143" s="241"/>
      <c r="H1143" s="503" t="str">
        <f>IF(Tabla1[[#This Row],[Código_Actividad]]="","",_xlfn.XLOOKUP(Tabla1[[#This Row],[Código_Actividad]],Tabla2[Código],Tabla2[Actividades Programables Presupuestables],"",0))</f>
        <v/>
      </c>
      <c r="I1143" s="504" t="str">
        <f>IFERROR(VLOOKUP('Formulario PPGR3'!$G1143,'Formulario PPGR2'!$H$9:$V$269,15,FALSE),"")</f>
        <v/>
      </c>
      <c r="J1143" s="509"/>
      <c r="K1143" s="507" t="str">
        <f>IF(Tabla1[[#This Row],[Insumos]]="","",_xlfn.XLOOKUP(Tabla1[[#This Row],[Insumos]],Tabla10[Insumo],Tabla10[InsumoAbrev],"",0))</f>
        <v/>
      </c>
      <c r="L1143" s="508"/>
      <c r="M1143" s="505" t="str">
        <f>IF(Tabla1[[#This Row],[Descripción]]="","",_xlfn.XLOOKUP(Tabla1[[#This Row],[Descripción]],Tabla10[Descripción],Tabla10[Unidad de Medida],"",0))</f>
        <v/>
      </c>
      <c r="N1143" s="295"/>
      <c r="O1143" s="506" t="str">
        <f>IF(Tabla1[[#This Row],[Descripción]]="","",_xlfn.XLOOKUP(Tabla1[[#This Row],[Descripción]],Tabla10[Descripción],Tabla10[Precio Unitario],0))</f>
        <v/>
      </c>
      <c r="P1143" s="506" t="str">
        <f>IF(Tabla1[[#This Row],[Cantidad de Insumos]]="","",Tabla1[[#This Row],[Precio Unitario]]*Tabla1[[#This Row],[Cantidad de Insumos]])</f>
        <v/>
      </c>
      <c r="Q1143" s="506" t="str">
        <f>IF(Tabla1[[#This Row],[Descripción]]="","",_xlfn.XLOOKUP(Tabla1[[#This Row],[Descripción]],Tabla10[Descripción],Tabla10[CODIGO PRESUPUESTARIO],0))</f>
        <v/>
      </c>
      <c r="R1143" s="507"/>
    </row>
    <row r="1144" spans="2:18" x14ac:dyDescent="0.3">
      <c r="B1144" s="190" t="str">
        <f>IF('Formulario PPGR3'!$G1144="","",CONCATENATE('Formulario PPGR3'!$C1144,".",'Formulario PPGR3'!$D1144,".",'Formulario PPGR3'!$E1144,".",'Formulario PPGR3'!$F1144))</f>
        <v/>
      </c>
      <c r="C1144" s="190" t="str">
        <f>IF('Formulario PPGR3'!$G1144="","",'Formulario PPGR1'!#REF!)</f>
        <v/>
      </c>
      <c r="D1144" s="190" t="str">
        <f>IF('Formulario PPGR3'!$G1144="","",'Formulario PPGR1'!#REF!)</f>
        <v/>
      </c>
      <c r="E1144" s="190" t="str">
        <f>IF('Formulario PPGR3'!$G1144="","",'Formulario PPGR1'!#REF!)</f>
        <v/>
      </c>
      <c r="F1144" s="190" t="str">
        <f>IF('Formulario PPGR3'!$G1144="","",'Formulario PPGR1'!#REF!)</f>
        <v/>
      </c>
      <c r="G1144" s="241"/>
      <c r="H1144" s="503" t="str">
        <f>IF(Tabla1[[#This Row],[Código_Actividad]]="","",_xlfn.XLOOKUP(Tabla1[[#This Row],[Código_Actividad]],Tabla2[Código],Tabla2[Actividades Programables Presupuestables],"",0))</f>
        <v/>
      </c>
      <c r="I1144" s="504" t="str">
        <f>IFERROR(VLOOKUP('Formulario PPGR3'!$G1144,'Formulario PPGR2'!$H$9:$V$269,15,FALSE),"")</f>
        <v/>
      </c>
      <c r="J1144" s="509"/>
      <c r="K1144" s="507" t="str">
        <f>IF(Tabla1[[#This Row],[Insumos]]="","",_xlfn.XLOOKUP(Tabla1[[#This Row],[Insumos]],Tabla10[Insumo],Tabla10[InsumoAbrev],"",0))</f>
        <v/>
      </c>
      <c r="L1144" s="508"/>
      <c r="M1144" s="505" t="str">
        <f>IF(Tabla1[[#This Row],[Descripción]]="","",_xlfn.XLOOKUP(Tabla1[[#This Row],[Descripción]],Tabla10[Descripción],Tabla10[Unidad de Medida],"",0))</f>
        <v/>
      </c>
      <c r="N1144" s="295"/>
      <c r="O1144" s="506" t="str">
        <f>IF(Tabla1[[#This Row],[Descripción]]="","",_xlfn.XLOOKUP(Tabla1[[#This Row],[Descripción]],Tabla10[Descripción],Tabla10[Precio Unitario],0))</f>
        <v/>
      </c>
      <c r="P1144" s="506" t="str">
        <f>IF(Tabla1[[#This Row],[Cantidad de Insumos]]="","",Tabla1[[#This Row],[Precio Unitario]]*Tabla1[[#This Row],[Cantidad de Insumos]])</f>
        <v/>
      </c>
      <c r="Q1144" s="506" t="str">
        <f>IF(Tabla1[[#This Row],[Descripción]]="","",_xlfn.XLOOKUP(Tabla1[[#This Row],[Descripción]],Tabla10[Descripción],Tabla10[CODIGO PRESUPUESTARIO],0))</f>
        <v/>
      </c>
      <c r="R1144" s="507"/>
    </row>
    <row r="1145" spans="2:18" x14ac:dyDescent="0.3">
      <c r="B1145" s="190" t="str">
        <f>IF('Formulario PPGR3'!$G1145="","",CONCATENATE('Formulario PPGR3'!$C1145,".",'Formulario PPGR3'!$D1145,".",'Formulario PPGR3'!$E1145,".",'Formulario PPGR3'!$F1145))</f>
        <v/>
      </c>
      <c r="C1145" s="190" t="str">
        <f>IF('Formulario PPGR3'!$G1145="","",'Formulario PPGR1'!#REF!)</f>
        <v/>
      </c>
      <c r="D1145" s="190" t="str">
        <f>IF('Formulario PPGR3'!$G1145="","",'Formulario PPGR1'!#REF!)</f>
        <v/>
      </c>
      <c r="E1145" s="190" t="str">
        <f>IF('Formulario PPGR3'!$G1145="","",'Formulario PPGR1'!#REF!)</f>
        <v/>
      </c>
      <c r="F1145" s="190" t="str">
        <f>IF('Formulario PPGR3'!$G1145="","",'Formulario PPGR1'!#REF!)</f>
        <v/>
      </c>
      <c r="G1145" s="241"/>
      <c r="H1145" s="503" t="str">
        <f>IF(Tabla1[[#This Row],[Código_Actividad]]="","",_xlfn.XLOOKUP(Tabla1[[#This Row],[Código_Actividad]],Tabla2[Código],Tabla2[Actividades Programables Presupuestables],"",0))</f>
        <v/>
      </c>
      <c r="I1145" s="504" t="str">
        <f>IFERROR(VLOOKUP('Formulario PPGR3'!$G1145,'Formulario PPGR2'!$H$9:$V$269,15,FALSE),"")</f>
        <v/>
      </c>
      <c r="J1145" s="509"/>
      <c r="K1145" s="507" t="str">
        <f>IF(Tabla1[[#This Row],[Insumos]]="","",_xlfn.XLOOKUP(Tabla1[[#This Row],[Insumos]],Tabla10[Insumo],Tabla10[InsumoAbrev],"",0))</f>
        <v/>
      </c>
      <c r="L1145" s="508"/>
      <c r="M1145" s="505" t="str">
        <f>IF(Tabla1[[#This Row],[Descripción]]="","",_xlfn.XLOOKUP(Tabla1[[#This Row],[Descripción]],Tabla10[Descripción],Tabla10[Unidad de Medida],"",0))</f>
        <v/>
      </c>
      <c r="N1145" s="295"/>
      <c r="O1145" s="506" t="str">
        <f>IF(Tabla1[[#This Row],[Descripción]]="","",_xlfn.XLOOKUP(Tabla1[[#This Row],[Descripción]],Tabla10[Descripción],Tabla10[Precio Unitario],0))</f>
        <v/>
      </c>
      <c r="P1145" s="506" t="str">
        <f>IF(Tabla1[[#This Row],[Cantidad de Insumos]]="","",Tabla1[[#This Row],[Precio Unitario]]*Tabla1[[#This Row],[Cantidad de Insumos]])</f>
        <v/>
      </c>
      <c r="Q1145" s="506" t="str">
        <f>IF(Tabla1[[#This Row],[Descripción]]="","",_xlfn.XLOOKUP(Tabla1[[#This Row],[Descripción]],Tabla10[Descripción],Tabla10[CODIGO PRESUPUESTARIO],0))</f>
        <v/>
      </c>
      <c r="R1145" s="507"/>
    </row>
    <row r="1146" spans="2:18" x14ac:dyDescent="0.3">
      <c r="B1146" s="190" t="str">
        <f>IF('Formulario PPGR3'!$G1146="","",CONCATENATE('Formulario PPGR3'!$C1146,".",'Formulario PPGR3'!$D1146,".",'Formulario PPGR3'!$E1146,".",'Formulario PPGR3'!$F1146))</f>
        <v/>
      </c>
      <c r="C1146" s="190" t="str">
        <f>IF('Formulario PPGR3'!$G1146="","",'Formulario PPGR1'!#REF!)</f>
        <v/>
      </c>
      <c r="D1146" s="190" t="str">
        <f>IF('Formulario PPGR3'!$G1146="","",'Formulario PPGR1'!#REF!)</f>
        <v/>
      </c>
      <c r="E1146" s="190" t="str">
        <f>IF('Formulario PPGR3'!$G1146="","",'Formulario PPGR1'!#REF!)</f>
        <v/>
      </c>
      <c r="F1146" s="190" t="str">
        <f>IF('Formulario PPGR3'!$G1146="","",'Formulario PPGR1'!#REF!)</f>
        <v/>
      </c>
      <c r="G1146" s="241"/>
      <c r="H1146" s="503" t="str">
        <f>IF(Tabla1[[#This Row],[Código_Actividad]]="","",_xlfn.XLOOKUP(Tabla1[[#This Row],[Código_Actividad]],Tabla2[Código],Tabla2[Actividades Programables Presupuestables],"",0))</f>
        <v/>
      </c>
      <c r="I1146" s="504" t="str">
        <f>IFERROR(VLOOKUP('Formulario PPGR3'!$G1146,'Formulario PPGR2'!$H$9:$V$269,15,FALSE),"")</f>
        <v/>
      </c>
      <c r="J1146" s="509"/>
      <c r="K1146" s="507" t="str">
        <f>IF(Tabla1[[#This Row],[Insumos]]="","",_xlfn.XLOOKUP(Tabla1[[#This Row],[Insumos]],Tabla10[Insumo],Tabla10[InsumoAbrev],"",0))</f>
        <v/>
      </c>
      <c r="L1146" s="508"/>
      <c r="M1146" s="505" t="str">
        <f>IF(Tabla1[[#This Row],[Descripción]]="","",_xlfn.XLOOKUP(Tabla1[[#This Row],[Descripción]],Tabla10[Descripción],Tabla10[Unidad de Medida],"",0))</f>
        <v/>
      </c>
      <c r="N1146" s="295"/>
      <c r="O1146" s="506" t="str">
        <f>IF(Tabla1[[#This Row],[Descripción]]="","",_xlfn.XLOOKUP(Tabla1[[#This Row],[Descripción]],Tabla10[Descripción],Tabla10[Precio Unitario],0))</f>
        <v/>
      </c>
      <c r="P1146" s="506" t="str">
        <f>IF(Tabla1[[#This Row],[Cantidad de Insumos]]="","",Tabla1[[#This Row],[Precio Unitario]]*Tabla1[[#This Row],[Cantidad de Insumos]])</f>
        <v/>
      </c>
      <c r="Q1146" s="506" t="str">
        <f>IF(Tabla1[[#This Row],[Descripción]]="","",_xlfn.XLOOKUP(Tabla1[[#This Row],[Descripción]],Tabla10[Descripción],Tabla10[CODIGO PRESUPUESTARIO],0))</f>
        <v/>
      </c>
      <c r="R1146" s="507"/>
    </row>
    <row r="1147" spans="2:18" x14ac:dyDescent="0.3">
      <c r="B1147" s="190" t="str">
        <f>IF('Formulario PPGR3'!$G1147="","",CONCATENATE('Formulario PPGR3'!$C1147,".",'Formulario PPGR3'!$D1147,".",'Formulario PPGR3'!$E1147,".",'Formulario PPGR3'!$F1147))</f>
        <v/>
      </c>
      <c r="C1147" s="190" t="str">
        <f>IF('Formulario PPGR3'!$G1147="","",'Formulario PPGR1'!#REF!)</f>
        <v/>
      </c>
      <c r="D1147" s="190" t="str">
        <f>IF('Formulario PPGR3'!$G1147="","",'Formulario PPGR1'!#REF!)</f>
        <v/>
      </c>
      <c r="E1147" s="190" t="str">
        <f>IF('Formulario PPGR3'!$G1147="","",'Formulario PPGR1'!#REF!)</f>
        <v/>
      </c>
      <c r="F1147" s="190" t="str">
        <f>IF('Formulario PPGR3'!$G1147="","",'Formulario PPGR1'!#REF!)</f>
        <v/>
      </c>
      <c r="G1147" s="241"/>
      <c r="H1147" s="503" t="str">
        <f>IF(Tabla1[[#This Row],[Código_Actividad]]="","",_xlfn.XLOOKUP(Tabla1[[#This Row],[Código_Actividad]],Tabla2[Código],Tabla2[Actividades Programables Presupuestables],"",0))</f>
        <v/>
      </c>
      <c r="I1147" s="504" t="str">
        <f>IFERROR(VLOOKUP('Formulario PPGR3'!$G1147,'Formulario PPGR2'!$H$9:$V$269,15,FALSE),"")</f>
        <v/>
      </c>
      <c r="J1147" s="509"/>
      <c r="K1147" s="507" t="str">
        <f>IF(Tabla1[[#This Row],[Insumos]]="","",_xlfn.XLOOKUP(Tabla1[[#This Row],[Insumos]],Tabla10[Insumo],Tabla10[InsumoAbrev],"",0))</f>
        <v/>
      </c>
      <c r="L1147" s="508"/>
      <c r="M1147" s="505" t="str">
        <f>IF(Tabla1[[#This Row],[Descripción]]="","",_xlfn.XLOOKUP(Tabla1[[#This Row],[Descripción]],Tabla10[Descripción],Tabla10[Unidad de Medida],"",0))</f>
        <v/>
      </c>
      <c r="N1147" s="295"/>
      <c r="O1147" s="506" t="str">
        <f>IF(Tabla1[[#This Row],[Descripción]]="","",_xlfn.XLOOKUP(Tabla1[[#This Row],[Descripción]],Tabla10[Descripción],Tabla10[Precio Unitario],0))</f>
        <v/>
      </c>
      <c r="P1147" s="506" t="str">
        <f>IF(Tabla1[[#This Row],[Cantidad de Insumos]]="","",Tabla1[[#This Row],[Precio Unitario]]*Tabla1[[#This Row],[Cantidad de Insumos]])</f>
        <v/>
      </c>
      <c r="Q1147" s="506" t="str">
        <f>IF(Tabla1[[#This Row],[Descripción]]="","",_xlfn.XLOOKUP(Tabla1[[#This Row],[Descripción]],Tabla10[Descripción],Tabla10[CODIGO PRESUPUESTARIO],0))</f>
        <v/>
      </c>
      <c r="R1147" s="507"/>
    </row>
    <row r="1148" spans="2:18" x14ac:dyDescent="0.3">
      <c r="B1148" s="190" t="str">
        <f>IF('Formulario PPGR3'!$G1148="","",CONCATENATE('Formulario PPGR3'!$C1148,".",'Formulario PPGR3'!$D1148,".",'Formulario PPGR3'!$E1148,".",'Formulario PPGR3'!$F1148))</f>
        <v/>
      </c>
      <c r="C1148" s="190" t="str">
        <f>IF('Formulario PPGR3'!$G1148="","",'Formulario PPGR1'!#REF!)</f>
        <v/>
      </c>
      <c r="D1148" s="190" t="str">
        <f>IF('Formulario PPGR3'!$G1148="","",'Formulario PPGR1'!#REF!)</f>
        <v/>
      </c>
      <c r="E1148" s="190" t="str">
        <f>IF('Formulario PPGR3'!$G1148="","",'Formulario PPGR1'!#REF!)</f>
        <v/>
      </c>
      <c r="F1148" s="190" t="str">
        <f>IF('Formulario PPGR3'!$G1148="","",'Formulario PPGR1'!#REF!)</f>
        <v/>
      </c>
      <c r="G1148" s="241"/>
      <c r="H1148" s="503" t="str">
        <f>IF(Tabla1[[#This Row],[Código_Actividad]]="","",_xlfn.XLOOKUP(Tabla1[[#This Row],[Código_Actividad]],Tabla2[Código],Tabla2[Actividades Programables Presupuestables],"",0))</f>
        <v/>
      </c>
      <c r="I1148" s="504" t="str">
        <f>IFERROR(VLOOKUP('Formulario PPGR3'!$G1148,'Formulario PPGR2'!$H$9:$V$269,15,FALSE),"")</f>
        <v/>
      </c>
      <c r="J1148" s="509"/>
      <c r="K1148" s="507" t="str">
        <f>IF(Tabla1[[#This Row],[Insumos]]="","",_xlfn.XLOOKUP(Tabla1[[#This Row],[Insumos]],Tabla10[Insumo],Tabla10[InsumoAbrev],"",0))</f>
        <v/>
      </c>
      <c r="L1148" s="508"/>
      <c r="M1148" s="505" t="str">
        <f>IF(Tabla1[[#This Row],[Descripción]]="","",_xlfn.XLOOKUP(Tabla1[[#This Row],[Descripción]],Tabla10[Descripción],Tabla10[Unidad de Medida],"",0))</f>
        <v/>
      </c>
      <c r="N1148" s="295"/>
      <c r="O1148" s="506" t="str">
        <f>IF(Tabla1[[#This Row],[Descripción]]="","",_xlfn.XLOOKUP(Tabla1[[#This Row],[Descripción]],Tabla10[Descripción],Tabla10[Precio Unitario],0))</f>
        <v/>
      </c>
      <c r="P1148" s="506" t="str">
        <f>IF(Tabla1[[#This Row],[Cantidad de Insumos]]="","",Tabla1[[#This Row],[Precio Unitario]]*Tabla1[[#This Row],[Cantidad de Insumos]])</f>
        <v/>
      </c>
      <c r="Q1148" s="506" t="str">
        <f>IF(Tabla1[[#This Row],[Descripción]]="","",_xlfn.XLOOKUP(Tabla1[[#This Row],[Descripción]],Tabla10[Descripción],Tabla10[CODIGO PRESUPUESTARIO],0))</f>
        <v/>
      </c>
      <c r="R1148" s="507"/>
    </row>
    <row r="1149" spans="2:18" x14ac:dyDescent="0.3">
      <c r="B1149" s="190" t="str">
        <f>IF('Formulario PPGR3'!$G1149="","",CONCATENATE('Formulario PPGR3'!$C1149,".",'Formulario PPGR3'!$D1149,".",'Formulario PPGR3'!$E1149,".",'Formulario PPGR3'!$F1149))</f>
        <v/>
      </c>
      <c r="C1149" s="190" t="str">
        <f>IF('Formulario PPGR3'!$G1149="","",'Formulario PPGR1'!#REF!)</f>
        <v/>
      </c>
      <c r="D1149" s="190" t="str">
        <f>IF('Formulario PPGR3'!$G1149="","",'Formulario PPGR1'!#REF!)</f>
        <v/>
      </c>
      <c r="E1149" s="190" t="str">
        <f>IF('Formulario PPGR3'!$G1149="","",'Formulario PPGR1'!#REF!)</f>
        <v/>
      </c>
      <c r="F1149" s="190" t="str">
        <f>IF('Formulario PPGR3'!$G1149="","",'Formulario PPGR1'!#REF!)</f>
        <v/>
      </c>
      <c r="G1149" s="241"/>
      <c r="H1149" s="503" t="str">
        <f>IF(Tabla1[[#This Row],[Código_Actividad]]="","",_xlfn.XLOOKUP(Tabla1[[#This Row],[Código_Actividad]],Tabla2[Código],Tabla2[Actividades Programables Presupuestables],"",0))</f>
        <v/>
      </c>
      <c r="I1149" s="504" t="str">
        <f>IFERROR(VLOOKUP('Formulario PPGR3'!$G1149,'Formulario PPGR2'!$H$9:$V$269,15,FALSE),"")</f>
        <v/>
      </c>
      <c r="J1149" s="509"/>
      <c r="K1149" s="507" t="str">
        <f>IF(Tabla1[[#This Row],[Insumos]]="","",_xlfn.XLOOKUP(Tabla1[[#This Row],[Insumos]],Tabla10[Insumo],Tabla10[InsumoAbrev],"",0))</f>
        <v/>
      </c>
      <c r="L1149" s="508"/>
      <c r="M1149" s="505" t="str">
        <f>IF(Tabla1[[#This Row],[Descripción]]="","",_xlfn.XLOOKUP(Tabla1[[#This Row],[Descripción]],Tabla10[Descripción],Tabla10[Unidad de Medida],"",0))</f>
        <v/>
      </c>
      <c r="N1149" s="295"/>
      <c r="O1149" s="506" t="str">
        <f>IF(Tabla1[[#This Row],[Descripción]]="","",_xlfn.XLOOKUP(Tabla1[[#This Row],[Descripción]],Tabla10[Descripción],Tabla10[Precio Unitario],0))</f>
        <v/>
      </c>
      <c r="P1149" s="506" t="str">
        <f>IF(Tabla1[[#This Row],[Cantidad de Insumos]]="","",Tabla1[[#This Row],[Precio Unitario]]*Tabla1[[#This Row],[Cantidad de Insumos]])</f>
        <v/>
      </c>
      <c r="Q1149" s="506" t="str">
        <f>IF(Tabla1[[#This Row],[Descripción]]="","",_xlfn.XLOOKUP(Tabla1[[#This Row],[Descripción]],Tabla10[Descripción],Tabla10[CODIGO PRESUPUESTARIO],0))</f>
        <v/>
      </c>
      <c r="R1149" s="507"/>
    </row>
    <row r="1150" spans="2:18" x14ac:dyDescent="0.3">
      <c r="B1150" s="190" t="str">
        <f>IF('Formulario PPGR3'!$G1150="","",CONCATENATE('Formulario PPGR3'!$C1150,".",'Formulario PPGR3'!$D1150,".",'Formulario PPGR3'!$E1150,".",'Formulario PPGR3'!$F1150))</f>
        <v/>
      </c>
      <c r="C1150" s="190" t="str">
        <f>IF('Formulario PPGR3'!$G1150="","",'Formulario PPGR1'!#REF!)</f>
        <v/>
      </c>
      <c r="D1150" s="190" t="str">
        <f>IF('Formulario PPGR3'!$G1150="","",'Formulario PPGR1'!#REF!)</f>
        <v/>
      </c>
      <c r="E1150" s="190" t="str">
        <f>IF('Formulario PPGR3'!$G1150="","",'Formulario PPGR1'!#REF!)</f>
        <v/>
      </c>
      <c r="F1150" s="190" t="str">
        <f>IF('Formulario PPGR3'!$G1150="","",'Formulario PPGR1'!#REF!)</f>
        <v/>
      </c>
      <c r="G1150" s="241"/>
      <c r="H1150" s="503" t="str">
        <f>IF(Tabla1[[#This Row],[Código_Actividad]]="","",_xlfn.XLOOKUP(Tabla1[[#This Row],[Código_Actividad]],Tabla2[Código],Tabla2[Actividades Programables Presupuestables],"",0))</f>
        <v/>
      </c>
      <c r="I1150" s="504" t="str">
        <f>IFERROR(VLOOKUP('Formulario PPGR3'!$G1150,'Formulario PPGR2'!$H$9:$V$269,15,FALSE),"")</f>
        <v/>
      </c>
      <c r="J1150" s="509"/>
      <c r="K1150" s="507" t="str">
        <f>IF(Tabla1[[#This Row],[Insumos]]="","",_xlfn.XLOOKUP(Tabla1[[#This Row],[Insumos]],Tabla10[Insumo],Tabla10[InsumoAbrev],"",0))</f>
        <v/>
      </c>
      <c r="L1150" s="508"/>
      <c r="M1150" s="505" t="str">
        <f>IF(Tabla1[[#This Row],[Descripción]]="","",_xlfn.XLOOKUP(Tabla1[[#This Row],[Descripción]],Tabla10[Descripción],Tabla10[Unidad de Medida],"",0))</f>
        <v/>
      </c>
      <c r="N1150" s="295"/>
      <c r="O1150" s="506" t="str">
        <f>IF(Tabla1[[#This Row],[Descripción]]="","",_xlfn.XLOOKUP(Tabla1[[#This Row],[Descripción]],Tabla10[Descripción],Tabla10[Precio Unitario],0))</f>
        <v/>
      </c>
      <c r="P1150" s="506" t="str">
        <f>IF(Tabla1[[#This Row],[Cantidad de Insumos]]="","",Tabla1[[#This Row],[Precio Unitario]]*Tabla1[[#This Row],[Cantidad de Insumos]])</f>
        <v/>
      </c>
      <c r="Q1150" s="506" t="str">
        <f>IF(Tabla1[[#This Row],[Descripción]]="","",_xlfn.XLOOKUP(Tabla1[[#This Row],[Descripción]],Tabla10[Descripción],Tabla10[CODIGO PRESUPUESTARIO],0))</f>
        <v/>
      </c>
      <c r="R1150" s="507"/>
    </row>
    <row r="1151" spans="2:18" x14ac:dyDescent="0.3">
      <c r="B1151" s="190" t="str">
        <f>IF('Formulario PPGR3'!$G1151="","",CONCATENATE('Formulario PPGR3'!$C1151,".",'Formulario PPGR3'!$D1151,".",'Formulario PPGR3'!$E1151,".",'Formulario PPGR3'!$F1151))</f>
        <v/>
      </c>
      <c r="C1151" s="190" t="str">
        <f>IF('Formulario PPGR3'!$G1151="","",'Formulario PPGR1'!#REF!)</f>
        <v/>
      </c>
      <c r="D1151" s="190" t="str">
        <f>IF('Formulario PPGR3'!$G1151="","",'Formulario PPGR1'!#REF!)</f>
        <v/>
      </c>
      <c r="E1151" s="190" t="str">
        <f>IF('Formulario PPGR3'!$G1151="","",'Formulario PPGR1'!#REF!)</f>
        <v/>
      </c>
      <c r="F1151" s="190" t="str">
        <f>IF('Formulario PPGR3'!$G1151="","",'Formulario PPGR1'!#REF!)</f>
        <v/>
      </c>
      <c r="G1151" s="241"/>
      <c r="H1151" s="503" t="str">
        <f>IF(Tabla1[[#This Row],[Código_Actividad]]="","",_xlfn.XLOOKUP(Tabla1[[#This Row],[Código_Actividad]],Tabla2[Código],Tabla2[Actividades Programables Presupuestables],"",0))</f>
        <v/>
      </c>
      <c r="I1151" s="504" t="str">
        <f>IFERROR(VLOOKUP('Formulario PPGR3'!$G1151,'Formulario PPGR2'!$H$9:$V$269,15,FALSE),"")</f>
        <v/>
      </c>
      <c r="J1151" s="509"/>
      <c r="K1151" s="507" t="str">
        <f>IF(Tabla1[[#This Row],[Insumos]]="","",_xlfn.XLOOKUP(Tabla1[[#This Row],[Insumos]],Tabla10[Insumo],Tabla10[InsumoAbrev],"",0))</f>
        <v/>
      </c>
      <c r="L1151" s="508"/>
      <c r="M1151" s="505" t="str">
        <f>IF(Tabla1[[#This Row],[Descripción]]="","",_xlfn.XLOOKUP(Tabla1[[#This Row],[Descripción]],Tabla10[Descripción],Tabla10[Unidad de Medida],"",0))</f>
        <v/>
      </c>
      <c r="N1151" s="295"/>
      <c r="O1151" s="506" t="str">
        <f>IF(Tabla1[[#This Row],[Descripción]]="","",_xlfn.XLOOKUP(Tabla1[[#This Row],[Descripción]],Tabla10[Descripción],Tabla10[Precio Unitario],0))</f>
        <v/>
      </c>
      <c r="P1151" s="506" t="str">
        <f>IF(Tabla1[[#This Row],[Cantidad de Insumos]]="","",Tabla1[[#This Row],[Precio Unitario]]*Tabla1[[#This Row],[Cantidad de Insumos]])</f>
        <v/>
      </c>
      <c r="Q1151" s="506" t="str">
        <f>IF(Tabla1[[#This Row],[Descripción]]="","",_xlfn.XLOOKUP(Tabla1[[#This Row],[Descripción]],Tabla10[Descripción],Tabla10[CODIGO PRESUPUESTARIO],0))</f>
        <v/>
      </c>
      <c r="R1151" s="507"/>
    </row>
    <row r="1152" spans="2:18" x14ac:dyDescent="0.3">
      <c r="B1152" s="190" t="str">
        <f>IF('Formulario PPGR3'!$G1152="","",CONCATENATE('Formulario PPGR3'!$C1152,".",'Formulario PPGR3'!$D1152,".",'Formulario PPGR3'!$E1152,".",'Formulario PPGR3'!$F1152))</f>
        <v/>
      </c>
      <c r="C1152" s="190" t="str">
        <f>IF('Formulario PPGR3'!$G1152="","",'Formulario PPGR1'!#REF!)</f>
        <v/>
      </c>
      <c r="D1152" s="190" t="str">
        <f>IF('Formulario PPGR3'!$G1152="","",'Formulario PPGR1'!#REF!)</f>
        <v/>
      </c>
      <c r="E1152" s="190" t="str">
        <f>IF('Formulario PPGR3'!$G1152="","",'Formulario PPGR1'!#REF!)</f>
        <v/>
      </c>
      <c r="F1152" s="190" t="str">
        <f>IF('Formulario PPGR3'!$G1152="","",'Formulario PPGR1'!#REF!)</f>
        <v/>
      </c>
      <c r="G1152" s="241"/>
      <c r="H1152" s="503" t="str">
        <f>IF(Tabla1[[#This Row],[Código_Actividad]]="","",_xlfn.XLOOKUP(Tabla1[[#This Row],[Código_Actividad]],Tabla2[Código],Tabla2[Actividades Programables Presupuestables],"",0))</f>
        <v/>
      </c>
      <c r="I1152" s="504" t="str">
        <f>IFERROR(VLOOKUP('Formulario PPGR3'!$G1152,'Formulario PPGR2'!$H$9:$V$269,15,FALSE),"")</f>
        <v/>
      </c>
      <c r="J1152" s="509"/>
      <c r="K1152" s="507" t="str">
        <f>IF(Tabla1[[#This Row],[Insumos]]="","",_xlfn.XLOOKUP(Tabla1[[#This Row],[Insumos]],Tabla10[Insumo],Tabla10[InsumoAbrev],"",0))</f>
        <v/>
      </c>
      <c r="L1152" s="508"/>
      <c r="M1152" s="505" t="str">
        <f>IF(Tabla1[[#This Row],[Descripción]]="","",_xlfn.XLOOKUP(Tabla1[[#This Row],[Descripción]],Tabla10[Descripción],Tabla10[Unidad de Medida],"",0))</f>
        <v/>
      </c>
      <c r="N1152" s="295"/>
      <c r="O1152" s="506" t="str">
        <f>IF(Tabla1[[#This Row],[Descripción]]="","",_xlfn.XLOOKUP(Tabla1[[#This Row],[Descripción]],Tabla10[Descripción],Tabla10[Precio Unitario],0))</f>
        <v/>
      </c>
      <c r="P1152" s="506" t="str">
        <f>IF(Tabla1[[#This Row],[Cantidad de Insumos]]="","",Tabla1[[#This Row],[Precio Unitario]]*Tabla1[[#This Row],[Cantidad de Insumos]])</f>
        <v/>
      </c>
      <c r="Q1152" s="506" t="str">
        <f>IF(Tabla1[[#This Row],[Descripción]]="","",_xlfn.XLOOKUP(Tabla1[[#This Row],[Descripción]],Tabla10[Descripción],Tabla10[CODIGO PRESUPUESTARIO],0))</f>
        <v/>
      </c>
      <c r="R1152" s="507"/>
    </row>
    <row r="1153" spans="2:18" x14ac:dyDescent="0.3">
      <c r="B1153" s="190" t="str">
        <f>IF('Formulario PPGR3'!$G1153="","",CONCATENATE('Formulario PPGR3'!$C1153,".",'Formulario PPGR3'!$D1153,".",'Formulario PPGR3'!$E1153,".",'Formulario PPGR3'!$F1153))</f>
        <v/>
      </c>
      <c r="C1153" s="190" t="str">
        <f>IF('Formulario PPGR3'!$G1153="","",'Formulario PPGR1'!#REF!)</f>
        <v/>
      </c>
      <c r="D1153" s="190" t="str">
        <f>IF('Formulario PPGR3'!$G1153="","",'Formulario PPGR1'!#REF!)</f>
        <v/>
      </c>
      <c r="E1153" s="190" t="str">
        <f>IF('Formulario PPGR3'!$G1153="","",'Formulario PPGR1'!#REF!)</f>
        <v/>
      </c>
      <c r="F1153" s="190" t="str">
        <f>IF('Formulario PPGR3'!$G1153="","",'Formulario PPGR1'!#REF!)</f>
        <v/>
      </c>
      <c r="G1153" s="241"/>
      <c r="H1153" s="503" t="str">
        <f>IF(Tabla1[[#This Row],[Código_Actividad]]="","",_xlfn.XLOOKUP(Tabla1[[#This Row],[Código_Actividad]],Tabla2[Código],Tabla2[Actividades Programables Presupuestables],"",0))</f>
        <v/>
      </c>
      <c r="I1153" s="504" t="str">
        <f>IFERROR(VLOOKUP('Formulario PPGR3'!$G1153,'Formulario PPGR2'!$H$9:$V$269,15,FALSE),"")</f>
        <v/>
      </c>
      <c r="J1153" s="509"/>
      <c r="K1153" s="507" t="str">
        <f>IF(Tabla1[[#This Row],[Insumos]]="","",_xlfn.XLOOKUP(Tabla1[[#This Row],[Insumos]],Tabla10[Insumo],Tabla10[InsumoAbrev],"",0))</f>
        <v/>
      </c>
      <c r="L1153" s="508"/>
      <c r="M1153" s="505" t="str">
        <f>IF(Tabla1[[#This Row],[Descripción]]="","",_xlfn.XLOOKUP(Tabla1[[#This Row],[Descripción]],Tabla10[Descripción],Tabla10[Unidad de Medida],"",0))</f>
        <v/>
      </c>
      <c r="N1153" s="295"/>
      <c r="O1153" s="506" t="str">
        <f>IF(Tabla1[[#This Row],[Descripción]]="","",_xlfn.XLOOKUP(Tabla1[[#This Row],[Descripción]],Tabla10[Descripción],Tabla10[Precio Unitario],0))</f>
        <v/>
      </c>
      <c r="P1153" s="506" t="str">
        <f>IF(Tabla1[[#This Row],[Cantidad de Insumos]]="","",Tabla1[[#This Row],[Precio Unitario]]*Tabla1[[#This Row],[Cantidad de Insumos]])</f>
        <v/>
      </c>
      <c r="Q1153" s="506" t="str">
        <f>IF(Tabla1[[#This Row],[Descripción]]="","",_xlfn.XLOOKUP(Tabla1[[#This Row],[Descripción]],Tabla10[Descripción],Tabla10[CODIGO PRESUPUESTARIO],0))</f>
        <v/>
      </c>
      <c r="R1153" s="507"/>
    </row>
    <row r="1154" spans="2:18" x14ac:dyDescent="0.3">
      <c r="B1154" s="190" t="str">
        <f>IF('Formulario PPGR3'!$G1154="","",CONCATENATE('Formulario PPGR3'!$C1154,".",'Formulario PPGR3'!$D1154,".",'Formulario PPGR3'!$E1154,".",'Formulario PPGR3'!$F1154))</f>
        <v/>
      </c>
      <c r="C1154" s="190" t="str">
        <f>IF('Formulario PPGR3'!$G1154="","",'Formulario PPGR1'!#REF!)</f>
        <v/>
      </c>
      <c r="D1154" s="190" t="str">
        <f>IF('Formulario PPGR3'!$G1154="","",'Formulario PPGR1'!#REF!)</f>
        <v/>
      </c>
      <c r="E1154" s="190" t="str">
        <f>IF('Formulario PPGR3'!$G1154="","",'Formulario PPGR1'!#REF!)</f>
        <v/>
      </c>
      <c r="F1154" s="190" t="str">
        <f>IF('Formulario PPGR3'!$G1154="","",'Formulario PPGR1'!#REF!)</f>
        <v/>
      </c>
      <c r="G1154" s="241"/>
      <c r="H1154" s="503" t="str">
        <f>IF(Tabla1[[#This Row],[Código_Actividad]]="","",_xlfn.XLOOKUP(Tabla1[[#This Row],[Código_Actividad]],Tabla2[Código],Tabla2[Actividades Programables Presupuestables],"",0))</f>
        <v/>
      </c>
      <c r="I1154" s="504" t="str">
        <f>IFERROR(VLOOKUP('Formulario PPGR3'!$G1154,'Formulario PPGR2'!$H$9:$V$269,15,FALSE),"")</f>
        <v/>
      </c>
      <c r="J1154" s="509"/>
      <c r="K1154" s="507" t="str">
        <f>IF(Tabla1[[#This Row],[Insumos]]="","",_xlfn.XLOOKUP(Tabla1[[#This Row],[Insumos]],Tabla10[Insumo],Tabla10[InsumoAbrev],"",0))</f>
        <v/>
      </c>
      <c r="L1154" s="508"/>
      <c r="M1154" s="505" t="str">
        <f>IF(Tabla1[[#This Row],[Descripción]]="","",_xlfn.XLOOKUP(Tabla1[[#This Row],[Descripción]],Tabla10[Descripción],Tabla10[Unidad de Medida],"",0))</f>
        <v/>
      </c>
      <c r="N1154" s="295"/>
      <c r="O1154" s="506" t="str">
        <f>IF(Tabla1[[#This Row],[Descripción]]="","",_xlfn.XLOOKUP(Tabla1[[#This Row],[Descripción]],Tabla10[Descripción],Tabla10[Precio Unitario],0))</f>
        <v/>
      </c>
      <c r="P1154" s="506" t="str">
        <f>IF(Tabla1[[#This Row],[Cantidad de Insumos]]="","",Tabla1[[#This Row],[Precio Unitario]]*Tabla1[[#This Row],[Cantidad de Insumos]])</f>
        <v/>
      </c>
      <c r="Q1154" s="506" t="str">
        <f>IF(Tabla1[[#This Row],[Descripción]]="","",_xlfn.XLOOKUP(Tabla1[[#This Row],[Descripción]],Tabla10[Descripción],Tabla10[CODIGO PRESUPUESTARIO],0))</f>
        <v/>
      </c>
      <c r="R1154" s="507"/>
    </row>
    <row r="1155" spans="2:18" x14ac:dyDescent="0.3">
      <c r="B1155" s="190" t="str">
        <f>IF('Formulario PPGR3'!$G1155="","",CONCATENATE('Formulario PPGR3'!$C1155,".",'Formulario PPGR3'!$D1155,".",'Formulario PPGR3'!$E1155,".",'Formulario PPGR3'!$F1155))</f>
        <v/>
      </c>
      <c r="C1155" s="190" t="str">
        <f>IF('Formulario PPGR3'!$G1155="","",'Formulario PPGR1'!#REF!)</f>
        <v/>
      </c>
      <c r="D1155" s="190" t="str">
        <f>IF('Formulario PPGR3'!$G1155="","",'Formulario PPGR1'!#REF!)</f>
        <v/>
      </c>
      <c r="E1155" s="190" t="str">
        <f>IF('Formulario PPGR3'!$G1155="","",'Formulario PPGR1'!#REF!)</f>
        <v/>
      </c>
      <c r="F1155" s="190" t="str">
        <f>IF('Formulario PPGR3'!$G1155="","",'Formulario PPGR1'!#REF!)</f>
        <v/>
      </c>
      <c r="G1155" s="241"/>
      <c r="H1155" s="503" t="str">
        <f>IF(Tabla1[[#This Row],[Código_Actividad]]="","",_xlfn.XLOOKUP(Tabla1[[#This Row],[Código_Actividad]],Tabla2[Código],Tabla2[Actividades Programables Presupuestables],"",0))</f>
        <v/>
      </c>
      <c r="I1155" s="504" t="str">
        <f>IFERROR(VLOOKUP('Formulario PPGR3'!$G1155,'Formulario PPGR2'!$H$9:$V$269,15,FALSE),"")</f>
        <v/>
      </c>
      <c r="J1155" s="509"/>
      <c r="K1155" s="507" t="str">
        <f>IF(Tabla1[[#This Row],[Insumos]]="","",_xlfn.XLOOKUP(Tabla1[[#This Row],[Insumos]],Tabla10[Insumo],Tabla10[InsumoAbrev],"",0))</f>
        <v/>
      </c>
      <c r="L1155" s="508"/>
      <c r="M1155" s="505" t="str">
        <f>IF(Tabla1[[#This Row],[Descripción]]="","",_xlfn.XLOOKUP(Tabla1[[#This Row],[Descripción]],Tabla10[Descripción],Tabla10[Unidad de Medida],"",0))</f>
        <v/>
      </c>
      <c r="N1155" s="295"/>
      <c r="O1155" s="506" t="str">
        <f>IF(Tabla1[[#This Row],[Descripción]]="","",_xlfn.XLOOKUP(Tabla1[[#This Row],[Descripción]],Tabla10[Descripción],Tabla10[Precio Unitario],0))</f>
        <v/>
      </c>
      <c r="P1155" s="506" t="str">
        <f>IF(Tabla1[[#This Row],[Cantidad de Insumos]]="","",Tabla1[[#This Row],[Precio Unitario]]*Tabla1[[#This Row],[Cantidad de Insumos]])</f>
        <v/>
      </c>
      <c r="Q1155" s="506" t="str">
        <f>IF(Tabla1[[#This Row],[Descripción]]="","",_xlfn.XLOOKUP(Tabla1[[#This Row],[Descripción]],Tabla10[Descripción],Tabla10[CODIGO PRESUPUESTARIO],0))</f>
        <v/>
      </c>
      <c r="R1155" s="507"/>
    </row>
    <row r="1156" spans="2:18" x14ac:dyDescent="0.3">
      <c r="B1156" s="190" t="str">
        <f>IF('Formulario PPGR3'!$G1156="","",CONCATENATE('Formulario PPGR3'!$C1156,".",'Formulario PPGR3'!$D1156,".",'Formulario PPGR3'!$E1156,".",'Formulario PPGR3'!$F1156))</f>
        <v/>
      </c>
      <c r="C1156" s="190" t="str">
        <f>IF('Formulario PPGR3'!$G1156="","",'Formulario PPGR1'!#REF!)</f>
        <v/>
      </c>
      <c r="D1156" s="190" t="str">
        <f>IF('Formulario PPGR3'!$G1156="","",'Formulario PPGR1'!#REF!)</f>
        <v/>
      </c>
      <c r="E1156" s="190" t="str">
        <f>IF('Formulario PPGR3'!$G1156="","",'Formulario PPGR1'!#REF!)</f>
        <v/>
      </c>
      <c r="F1156" s="190" t="str">
        <f>IF('Formulario PPGR3'!$G1156="","",'Formulario PPGR1'!#REF!)</f>
        <v/>
      </c>
      <c r="G1156" s="241"/>
      <c r="H1156" s="503" t="str">
        <f>IF(Tabla1[[#This Row],[Código_Actividad]]="","",_xlfn.XLOOKUP(Tabla1[[#This Row],[Código_Actividad]],Tabla2[Código],Tabla2[Actividades Programables Presupuestables],"",0))</f>
        <v/>
      </c>
      <c r="I1156" s="504" t="str">
        <f>IFERROR(VLOOKUP('Formulario PPGR3'!$G1156,'Formulario PPGR2'!$H$9:$V$269,15,FALSE),"")</f>
        <v/>
      </c>
      <c r="J1156" s="509"/>
      <c r="K1156" s="507" t="str">
        <f>IF(Tabla1[[#This Row],[Insumos]]="","",_xlfn.XLOOKUP(Tabla1[[#This Row],[Insumos]],Tabla10[Insumo],Tabla10[InsumoAbrev],"",0))</f>
        <v/>
      </c>
      <c r="L1156" s="508"/>
      <c r="M1156" s="505" t="str">
        <f>IF(Tabla1[[#This Row],[Descripción]]="","",_xlfn.XLOOKUP(Tabla1[[#This Row],[Descripción]],Tabla10[Descripción],Tabla10[Unidad de Medida],"",0))</f>
        <v/>
      </c>
      <c r="N1156" s="295"/>
      <c r="O1156" s="506" t="str">
        <f>IF(Tabla1[[#This Row],[Descripción]]="","",_xlfn.XLOOKUP(Tabla1[[#This Row],[Descripción]],Tabla10[Descripción],Tabla10[Precio Unitario],0))</f>
        <v/>
      </c>
      <c r="P1156" s="506" t="str">
        <f>IF(Tabla1[[#This Row],[Cantidad de Insumos]]="","",Tabla1[[#This Row],[Precio Unitario]]*Tabla1[[#This Row],[Cantidad de Insumos]])</f>
        <v/>
      </c>
      <c r="Q1156" s="506" t="str">
        <f>IF(Tabla1[[#This Row],[Descripción]]="","",_xlfn.XLOOKUP(Tabla1[[#This Row],[Descripción]],Tabla10[Descripción],Tabla10[CODIGO PRESUPUESTARIO],0))</f>
        <v/>
      </c>
      <c r="R1156" s="507"/>
    </row>
    <row r="1157" spans="2:18" x14ac:dyDescent="0.3">
      <c r="B1157" s="190" t="str">
        <f>IF('Formulario PPGR3'!$G1157="","",CONCATENATE('Formulario PPGR3'!$C1157,".",'Formulario PPGR3'!$D1157,".",'Formulario PPGR3'!$E1157,".",'Formulario PPGR3'!$F1157))</f>
        <v/>
      </c>
      <c r="C1157" s="190" t="str">
        <f>IF('Formulario PPGR3'!$G1157="","",'Formulario PPGR1'!#REF!)</f>
        <v/>
      </c>
      <c r="D1157" s="190" t="str">
        <f>IF('Formulario PPGR3'!$G1157="","",'Formulario PPGR1'!#REF!)</f>
        <v/>
      </c>
      <c r="E1157" s="190" t="str">
        <f>IF('Formulario PPGR3'!$G1157="","",'Formulario PPGR1'!#REF!)</f>
        <v/>
      </c>
      <c r="F1157" s="190" t="str">
        <f>IF('Formulario PPGR3'!$G1157="","",'Formulario PPGR1'!#REF!)</f>
        <v/>
      </c>
      <c r="G1157" s="241"/>
      <c r="H1157" s="503" t="str">
        <f>IF(Tabla1[[#This Row],[Código_Actividad]]="","",_xlfn.XLOOKUP(Tabla1[[#This Row],[Código_Actividad]],Tabla2[Código],Tabla2[Actividades Programables Presupuestables],"",0))</f>
        <v/>
      </c>
      <c r="I1157" s="504" t="str">
        <f>IFERROR(VLOOKUP('Formulario PPGR3'!$G1157,'Formulario PPGR2'!$H$9:$V$269,15,FALSE),"")</f>
        <v/>
      </c>
      <c r="J1157" s="509"/>
      <c r="K1157" s="507" t="str">
        <f>IF(Tabla1[[#This Row],[Insumos]]="","",_xlfn.XLOOKUP(Tabla1[[#This Row],[Insumos]],Tabla10[Insumo],Tabla10[InsumoAbrev],"",0))</f>
        <v/>
      </c>
      <c r="L1157" s="508"/>
      <c r="M1157" s="505" t="str">
        <f>IF(Tabla1[[#This Row],[Descripción]]="","",_xlfn.XLOOKUP(Tabla1[[#This Row],[Descripción]],Tabla10[Descripción],Tabla10[Unidad de Medida],"",0))</f>
        <v/>
      </c>
      <c r="N1157" s="295"/>
      <c r="O1157" s="506" t="str">
        <f>IF(Tabla1[[#This Row],[Descripción]]="","",_xlfn.XLOOKUP(Tabla1[[#This Row],[Descripción]],Tabla10[Descripción],Tabla10[Precio Unitario],0))</f>
        <v/>
      </c>
      <c r="P1157" s="506" t="str">
        <f>IF(Tabla1[[#This Row],[Cantidad de Insumos]]="","",Tabla1[[#This Row],[Precio Unitario]]*Tabla1[[#This Row],[Cantidad de Insumos]])</f>
        <v/>
      </c>
      <c r="Q1157" s="506" t="str">
        <f>IF(Tabla1[[#This Row],[Descripción]]="","",_xlfn.XLOOKUP(Tabla1[[#This Row],[Descripción]],Tabla10[Descripción],Tabla10[CODIGO PRESUPUESTARIO],0))</f>
        <v/>
      </c>
      <c r="R1157" s="507"/>
    </row>
    <row r="1158" spans="2:18" x14ac:dyDescent="0.3">
      <c r="B1158" s="190" t="str">
        <f>IF('Formulario PPGR3'!$G1158="","",CONCATENATE('Formulario PPGR3'!$C1158,".",'Formulario PPGR3'!$D1158,".",'Formulario PPGR3'!$E1158,".",'Formulario PPGR3'!$F1158))</f>
        <v/>
      </c>
      <c r="C1158" s="190" t="str">
        <f>IF('Formulario PPGR3'!$G1158="","",'Formulario PPGR1'!#REF!)</f>
        <v/>
      </c>
      <c r="D1158" s="190" t="str">
        <f>IF('Formulario PPGR3'!$G1158="","",'Formulario PPGR1'!#REF!)</f>
        <v/>
      </c>
      <c r="E1158" s="190" t="str">
        <f>IF('Formulario PPGR3'!$G1158="","",'Formulario PPGR1'!#REF!)</f>
        <v/>
      </c>
      <c r="F1158" s="190" t="str">
        <f>IF('Formulario PPGR3'!$G1158="","",'Formulario PPGR1'!#REF!)</f>
        <v/>
      </c>
      <c r="G1158" s="241"/>
      <c r="H1158" s="503" t="str">
        <f>IF(Tabla1[[#This Row],[Código_Actividad]]="","",_xlfn.XLOOKUP(Tabla1[[#This Row],[Código_Actividad]],Tabla2[Código],Tabla2[Actividades Programables Presupuestables],"",0))</f>
        <v/>
      </c>
      <c r="I1158" s="504" t="str">
        <f>IFERROR(VLOOKUP('Formulario PPGR3'!$G1158,'Formulario PPGR2'!$H$9:$V$269,15,FALSE),"")</f>
        <v/>
      </c>
      <c r="J1158" s="509"/>
      <c r="K1158" s="507" t="str">
        <f>IF(Tabla1[[#This Row],[Insumos]]="","",_xlfn.XLOOKUP(Tabla1[[#This Row],[Insumos]],Tabla10[Insumo],Tabla10[InsumoAbrev],"",0))</f>
        <v/>
      </c>
      <c r="L1158" s="508"/>
      <c r="M1158" s="505" t="str">
        <f>IF(Tabla1[[#This Row],[Descripción]]="","",_xlfn.XLOOKUP(Tabla1[[#This Row],[Descripción]],Tabla10[Descripción],Tabla10[Unidad de Medida],"",0))</f>
        <v/>
      </c>
      <c r="N1158" s="295"/>
      <c r="O1158" s="506" t="str">
        <f>IF(Tabla1[[#This Row],[Descripción]]="","",_xlfn.XLOOKUP(Tabla1[[#This Row],[Descripción]],Tabla10[Descripción],Tabla10[Precio Unitario],0))</f>
        <v/>
      </c>
      <c r="P1158" s="506" t="str">
        <f>IF(Tabla1[[#This Row],[Cantidad de Insumos]]="","",Tabla1[[#This Row],[Precio Unitario]]*Tabla1[[#This Row],[Cantidad de Insumos]])</f>
        <v/>
      </c>
      <c r="Q1158" s="506" t="str">
        <f>IF(Tabla1[[#This Row],[Descripción]]="","",_xlfn.XLOOKUP(Tabla1[[#This Row],[Descripción]],Tabla10[Descripción],Tabla10[CODIGO PRESUPUESTARIO],0))</f>
        <v/>
      </c>
      <c r="R1158" s="507"/>
    </row>
    <row r="1159" spans="2:18" x14ac:dyDescent="0.3">
      <c r="B1159" s="190" t="str">
        <f>IF('Formulario PPGR3'!$G1159="","",CONCATENATE('Formulario PPGR3'!$C1159,".",'Formulario PPGR3'!$D1159,".",'Formulario PPGR3'!$E1159,".",'Formulario PPGR3'!$F1159))</f>
        <v/>
      </c>
      <c r="C1159" s="190" t="str">
        <f>IF('Formulario PPGR3'!$G1159="","",'Formulario PPGR1'!#REF!)</f>
        <v/>
      </c>
      <c r="D1159" s="190" t="str">
        <f>IF('Formulario PPGR3'!$G1159="","",'Formulario PPGR1'!#REF!)</f>
        <v/>
      </c>
      <c r="E1159" s="190" t="str">
        <f>IF('Formulario PPGR3'!$G1159="","",'Formulario PPGR1'!#REF!)</f>
        <v/>
      </c>
      <c r="F1159" s="190" t="str">
        <f>IF('Formulario PPGR3'!$G1159="","",'Formulario PPGR1'!#REF!)</f>
        <v/>
      </c>
      <c r="G1159" s="241"/>
      <c r="H1159" s="503" t="str">
        <f>IF(Tabla1[[#This Row],[Código_Actividad]]="","",_xlfn.XLOOKUP(Tabla1[[#This Row],[Código_Actividad]],Tabla2[Código],Tabla2[Actividades Programables Presupuestables],"",0))</f>
        <v/>
      </c>
      <c r="I1159" s="504" t="str">
        <f>IFERROR(VLOOKUP('Formulario PPGR3'!$G1159,'Formulario PPGR2'!$H$9:$V$269,15,FALSE),"")</f>
        <v/>
      </c>
      <c r="J1159" s="509"/>
      <c r="K1159" s="507" t="str">
        <f>IF(Tabla1[[#This Row],[Insumos]]="","",_xlfn.XLOOKUP(Tabla1[[#This Row],[Insumos]],Tabla10[Insumo],Tabla10[InsumoAbrev],"",0))</f>
        <v/>
      </c>
      <c r="L1159" s="508"/>
      <c r="M1159" s="505" t="str">
        <f>IF(Tabla1[[#This Row],[Descripción]]="","",_xlfn.XLOOKUP(Tabla1[[#This Row],[Descripción]],Tabla10[Descripción],Tabla10[Unidad de Medida],"",0))</f>
        <v/>
      </c>
      <c r="N1159" s="295"/>
      <c r="O1159" s="506" t="str">
        <f>IF(Tabla1[[#This Row],[Descripción]]="","",_xlfn.XLOOKUP(Tabla1[[#This Row],[Descripción]],Tabla10[Descripción],Tabla10[Precio Unitario],0))</f>
        <v/>
      </c>
      <c r="P1159" s="506" t="str">
        <f>IF(Tabla1[[#This Row],[Cantidad de Insumos]]="","",Tabla1[[#This Row],[Precio Unitario]]*Tabla1[[#This Row],[Cantidad de Insumos]])</f>
        <v/>
      </c>
      <c r="Q1159" s="506" t="str">
        <f>IF(Tabla1[[#This Row],[Descripción]]="","",_xlfn.XLOOKUP(Tabla1[[#This Row],[Descripción]],Tabla10[Descripción],Tabla10[CODIGO PRESUPUESTARIO],0))</f>
        <v/>
      </c>
      <c r="R1159" s="507"/>
    </row>
    <row r="1160" spans="2:18" x14ac:dyDescent="0.3">
      <c r="B1160" s="190" t="str">
        <f>IF('Formulario PPGR3'!$G1160="","",CONCATENATE('Formulario PPGR3'!$C1160,".",'Formulario PPGR3'!$D1160,".",'Formulario PPGR3'!$E1160,".",'Formulario PPGR3'!$F1160))</f>
        <v/>
      </c>
      <c r="C1160" s="190" t="str">
        <f>IF('Formulario PPGR3'!$G1160="","",'Formulario PPGR1'!#REF!)</f>
        <v/>
      </c>
      <c r="D1160" s="190" t="str">
        <f>IF('Formulario PPGR3'!$G1160="","",'Formulario PPGR1'!#REF!)</f>
        <v/>
      </c>
      <c r="E1160" s="190" t="str">
        <f>IF('Formulario PPGR3'!$G1160="","",'Formulario PPGR1'!#REF!)</f>
        <v/>
      </c>
      <c r="F1160" s="190" t="str">
        <f>IF('Formulario PPGR3'!$G1160="","",'Formulario PPGR1'!#REF!)</f>
        <v/>
      </c>
      <c r="G1160" s="241"/>
      <c r="H1160" s="503" t="str">
        <f>IF(Tabla1[[#This Row],[Código_Actividad]]="","",_xlfn.XLOOKUP(Tabla1[[#This Row],[Código_Actividad]],Tabla2[Código],Tabla2[Actividades Programables Presupuestables],"",0))</f>
        <v/>
      </c>
      <c r="I1160" s="504" t="str">
        <f>IFERROR(VLOOKUP('Formulario PPGR3'!$G1160,'Formulario PPGR2'!$H$9:$V$269,15,FALSE),"")</f>
        <v/>
      </c>
      <c r="J1160" s="509"/>
      <c r="K1160" s="507" t="str">
        <f>IF(Tabla1[[#This Row],[Insumos]]="","",_xlfn.XLOOKUP(Tabla1[[#This Row],[Insumos]],Tabla10[Insumo],Tabla10[InsumoAbrev],"",0))</f>
        <v/>
      </c>
      <c r="L1160" s="508"/>
      <c r="M1160" s="505" t="str">
        <f>IF(Tabla1[[#This Row],[Descripción]]="","",_xlfn.XLOOKUP(Tabla1[[#This Row],[Descripción]],Tabla10[Descripción],Tabla10[Unidad de Medida],"",0))</f>
        <v/>
      </c>
      <c r="N1160" s="295"/>
      <c r="O1160" s="506" t="str">
        <f>IF(Tabla1[[#This Row],[Descripción]]="","",_xlfn.XLOOKUP(Tabla1[[#This Row],[Descripción]],Tabla10[Descripción],Tabla10[Precio Unitario],0))</f>
        <v/>
      </c>
      <c r="P1160" s="506" t="str">
        <f>IF(Tabla1[[#This Row],[Cantidad de Insumos]]="","",Tabla1[[#This Row],[Precio Unitario]]*Tabla1[[#This Row],[Cantidad de Insumos]])</f>
        <v/>
      </c>
      <c r="Q1160" s="506" t="str">
        <f>IF(Tabla1[[#This Row],[Descripción]]="","",_xlfn.XLOOKUP(Tabla1[[#This Row],[Descripción]],Tabla10[Descripción],Tabla10[CODIGO PRESUPUESTARIO],0))</f>
        <v/>
      </c>
      <c r="R1160" s="507"/>
    </row>
    <row r="1161" spans="2:18" x14ac:dyDescent="0.3">
      <c r="B1161" s="190" t="str">
        <f>IF('Formulario PPGR3'!$G1161="","",CONCATENATE('Formulario PPGR3'!$C1161,".",'Formulario PPGR3'!$D1161,".",'Formulario PPGR3'!$E1161,".",'Formulario PPGR3'!$F1161))</f>
        <v/>
      </c>
      <c r="C1161" s="190" t="str">
        <f>IF('Formulario PPGR3'!$G1161="","",'Formulario PPGR1'!#REF!)</f>
        <v/>
      </c>
      <c r="D1161" s="190" t="str">
        <f>IF('Formulario PPGR3'!$G1161="","",'Formulario PPGR1'!#REF!)</f>
        <v/>
      </c>
      <c r="E1161" s="190" t="str">
        <f>IF('Formulario PPGR3'!$G1161="","",'Formulario PPGR1'!#REF!)</f>
        <v/>
      </c>
      <c r="F1161" s="190" t="str">
        <f>IF('Formulario PPGR3'!$G1161="","",'Formulario PPGR1'!#REF!)</f>
        <v/>
      </c>
      <c r="G1161" s="241"/>
      <c r="H1161" s="503" t="str">
        <f>IF(Tabla1[[#This Row],[Código_Actividad]]="","",_xlfn.XLOOKUP(Tabla1[[#This Row],[Código_Actividad]],Tabla2[Código],Tabla2[Actividades Programables Presupuestables],"",0))</f>
        <v/>
      </c>
      <c r="I1161" s="504" t="str">
        <f>IFERROR(VLOOKUP('Formulario PPGR3'!$G1161,'Formulario PPGR2'!$H$9:$V$269,15,FALSE),"")</f>
        <v/>
      </c>
      <c r="J1161" s="509"/>
      <c r="K1161" s="507" t="str">
        <f>IF(Tabla1[[#This Row],[Insumos]]="","",_xlfn.XLOOKUP(Tabla1[[#This Row],[Insumos]],Tabla10[Insumo],Tabla10[InsumoAbrev],"",0))</f>
        <v/>
      </c>
      <c r="L1161" s="508"/>
      <c r="M1161" s="505" t="str">
        <f>IF(Tabla1[[#This Row],[Descripción]]="","",_xlfn.XLOOKUP(Tabla1[[#This Row],[Descripción]],Tabla10[Descripción],Tabla10[Unidad de Medida],"",0))</f>
        <v/>
      </c>
      <c r="N1161" s="295"/>
      <c r="O1161" s="506" t="str">
        <f>IF(Tabla1[[#This Row],[Descripción]]="","",_xlfn.XLOOKUP(Tabla1[[#This Row],[Descripción]],Tabla10[Descripción],Tabla10[Precio Unitario],0))</f>
        <v/>
      </c>
      <c r="P1161" s="506" t="str">
        <f>IF(Tabla1[[#This Row],[Cantidad de Insumos]]="","",Tabla1[[#This Row],[Precio Unitario]]*Tabla1[[#This Row],[Cantidad de Insumos]])</f>
        <v/>
      </c>
      <c r="Q1161" s="506" t="str">
        <f>IF(Tabla1[[#This Row],[Descripción]]="","",_xlfn.XLOOKUP(Tabla1[[#This Row],[Descripción]],Tabla10[Descripción],Tabla10[CODIGO PRESUPUESTARIO],0))</f>
        <v/>
      </c>
      <c r="R1161" s="507"/>
    </row>
    <row r="1162" spans="2:18" x14ac:dyDescent="0.3">
      <c r="B1162" s="190" t="str">
        <f>IF('Formulario PPGR3'!$G1162="","",CONCATENATE('Formulario PPGR3'!$C1162,".",'Formulario PPGR3'!$D1162,".",'Formulario PPGR3'!$E1162,".",'Formulario PPGR3'!$F1162))</f>
        <v/>
      </c>
      <c r="C1162" s="190" t="str">
        <f>IF('Formulario PPGR3'!$G1162="","",'Formulario PPGR1'!#REF!)</f>
        <v/>
      </c>
      <c r="D1162" s="190" t="str">
        <f>IF('Formulario PPGR3'!$G1162="","",'Formulario PPGR1'!#REF!)</f>
        <v/>
      </c>
      <c r="E1162" s="190" t="str">
        <f>IF('Formulario PPGR3'!$G1162="","",'Formulario PPGR1'!#REF!)</f>
        <v/>
      </c>
      <c r="F1162" s="190" t="str">
        <f>IF('Formulario PPGR3'!$G1162="","",'Formulario PPGR1'!#REF!)</f>
        <v/>
      </c>
      <c r="G1162" s="241"/>
      <c r="H1162" s="503" t="str">
        <f>IF(Tabla1[[#This Row],[Código_Actividad]]="","",_xlfn.XLOOKUP(Tabla1[[#This Row],[Código_Actividad]],Tabla2[Código],Tabla2[Actividades Programables Presupuestables],"",0))</f>
        <v/>
      </c>
      <c r="I1162" s="504" t="str">
        <f>IFERROR(VLOOKUP('Formulario PPGR3'!$G1162,'Formulario PPGR2'!$H$9:$V$269,15,FALSE),"")</f>
        <v/>
      </c>
      <c r="J1162" s="509"/>
      <c r="K1162" s="507" t="str">
        <f>IF(Tabla1[[#This Row],[Insumos]]="","",_xlfn.XLOOKUP(Tabla1[[#This Row],[Insumos]],Tabla10[Insumo],Tabla10[InsumoAbrev],"",0))</f>
        <v/>
      </c>
      <c r="L1162" s="508"/>
      <c r="M1162" s="505" t="str">
        <f>IF(Tabla1[[#This Row],[Descripción]]="","",_xlfn.XLOOKUP(Tabla1[[#This Row],[Descripción]],Tabla10[Descripción],Tabla10[Unidad de Medida],"",0))</f>
        <v/>
      </c>
      <c r="N1162" s="295"/>
      <c r="O1162" s="506" t="str">
        <f>IF(Tabla1[[#This Row],[Descripción]]="","",_xlfn.XLOOKUP(Tabla1[[#This Row],[Descripción]],Tabla10[Descripción],Tabla10[Precio Unitario],0))</f>
        <v/>
      </c>
      <c r="P1162" s="506" t="str">
        <f>IF(Tabla1[[#This Row],[Cantidad de Insumos]]="","",Tabla1[[#This Row],[Precio Unitario]]*Tabla1[[#This Row],[Cantidad de Insumos]])</f>
        <v/>
      </c>
      <c r="Q1162" s="506" t="str">
        <f>IF(Tabla1[[#This Row],[Descripción]]="","",_xlfn.XLOOKUP(Tabla1[[#This Row],[Descripción]],Tabla10[Descripción],Tabla10[CODIGO PRESUPUESTARIO],0))</f>
        <v/>
      </c>
      <c r="R1162" s="507"/>
    </row>
    <row r="1163" spans="2:18" x14ac:dyDescent="0.3">
      <c r="B1163" s="190" t="str">
        <f>IF('Formulario PPGR3'!$G1163="","",CONCATENATE('Formulario PPGR3'!$C1163,".",'Formulario PPGR3'!$D1163,".",'Formulario PPGR3'!$E1163,".",'Formulario PPGR3'!$F1163))</f>
        <v/>
      </c>
      <c r="C1163" s="190" t="str">
        <f>IF('Formulario PPGR3'!$G1163="","",'Formulario PPGR1'!#REF!)</f>
        <v/>
      </c>
      <c r="D1163" s="190" t="str">
        <f>IF('Formulario PPGR3'!$G1163="","",'Formulario PPGR1'!#REF!)</f>
        <v/>
      </c>
      <c r="E1163" s="190" t="str">
        <f>IF('Formulario PPGR3'!$G1163="","",'Formulario PPGR1'!#REF!)</f>
        <v/>
      </c>
      <c r="F1163" s="190" t="str">
        <f>IF('Formulario PPGR3'!$G1163="","",'Formulario PPGR1'!#REF!)</f>
        <v/>
      </c>
      <c r="G1163" s="241"/>
      <c r="H1163" s="503" t="str">
        <f>IF(Tabla1[[#This Row],[Código_Actividad]]="","",_xlfn.XLOOKUP(Tabla1[[#This Row],[Código_Actividad]],Tabla2[Código],Tabla2[Actividades Programables Presupuestables],"",0))</f>
        <v/>
      </c>
      <c r="I1163" s="504" t="str">
        <f>IFERROR(VLOOKUP('Formulario PPGR3'!$G1163,'Formulario PPGR2'!$H$9:$V$269,15,FALSE),"")</f>
        <v/>
      </c>
      <c r="J1163" s="509"/>
      <c r="K1163" s="507" t="str">
        <f>IF(Tabla1[[#This Row],[Insumos]]="","",_xlfn.XLOOKUP(Tabla1[[#This Row],[Insumos]],Tabla10[Insumo],Tabla10[InsumoAbrev],"",0))</f>
        <v/>
      </c>
      <c r="L1163" s="508"/>
      <c r="M1163" s="505" t="str">
        <f>IF(Tabla1[[#This Row],[Descripción]]="","",_xlfn.XLOOKUP(Tabla1[[#This Row],[Descripción]],Tabla10[Descripción],Tabla10[Unidad de Medida],"",0))</f>
        <v/>
      </c>
      <c r="N1163" s="295"/>
      <c r="O1163" s="506" t="str">
        <f>IF(Tabla1[[#This Row],[Descripción]]="","",_xlfn.XLOOKUP(Tabla1[[#This Row],[Descripción]],Tabla10[Descripción],Tabla10[Precio Unitario],0))</f>
        <v/>
      </c>
      <c r="P1163" s="506" t="str">
        <f>IF(Tabla1[[#This Row],[Cantidad de Insumos]]="","",Tabla1[[#This Row],[Precio Unitario]]*Tabla1[[#This Row],[Cantidad de Insumos]])</f>
        <v/>
      </c>
      <c r="Q1163" s="506" t="str">
        <f>IF(Tabla1[[#This Row],[Descripción]]="","",_xlfn.XLOOKUP(Tabla1[[#This Row],[Descripción]],Tabla10[Descripción],Tabla10[CODIGO PRESUPUESTARIO],0))</f>
        <v/>
      </c>
      <c r="R1163" s="507"/>
    </row>
    <row r="1164" spans="2:18" x14ac:dyDescent="0.3">
      <c r="B1164" s="190" t="str">
        <f>IF('Formulario PPGR3'!$G1164="","",CONCATENATE('Formulario PPGR3'!$C1164,".",'Formulario PPGR3'!$D1164,".",'Formulario PPGR3'!$E1164,".",'Formulario PPGR3'!$F1164))</f>
        <v/>
      </c>
      <c r="C1164" s="190" t="str">
        <f>IF('Formulario PPGR3'!$G1164="","",'Formulario PPGR1'!#REF!)</f>
        <v/>
      </c>
      <c r="D1164" s="190" t="str">
        <f>IF('Formulario PPGR3'!$G1164="","",'Formulario PPGR1'!#REF!)</f>
        <v/>
      </c>
      <c r="E1164" s="190" t="str">
        <f>IF('Formulario PPGR3'!$G1164="","",'Formulario PPGR1'!#REF!)</f>
        <v/>
      </c>
      <c r="F1164" s="190" t="str">
        <f>IF('Formulario PPGR3'!$G1164="","",'Formulario PPGR1'!#REF!)</f>
        <v/>
      </c>
      <c r="G1164" s="241"/>
      <c r="H1164" s="503" t="str">
        <f>IF(Tabla1[[#This Row],[Código_Actividad]]="","",_xlfn.XLOOKUP(Tabla1[[#This Row],[Código_Actividad]],Tabla2[Código],Tabla2[Actividades Programables Presupuestables],"",0))</f>
        <v/>
      </c>
      <c r="I1164" s="504" t="str">
        <f>IFERROR(VLOOKUP('Formulario PPGR3'!$G1164,'Formulario PPGR2'!$H$9:$V$269,15,FALSE),"")</f>
        <v/>
      </c>
      <c r="J1164" s="509"/>
      <c r="K1164" s="507" t="str">
        <f>IF(Tabla1[[#This Row],[Insumos]]="","",_xlfn.XLOOKUP(Tabla1[[#This Row],[Insumos]],Tabla10[Insumo],Tabla10[InsumoAbrev],"",0))</f>
        <v/>
      </c>
      <c r="L1164" s="508"/>
      <c r="M1164" s="505" t="str">
        <f>IF(Tabla1[[#This Row],[Descripción]]="","",_xlfn.XLOOKUP(Tabla1[[#This Row],[Descripción]],Tabla10[Descripción],Tabla10[Unidad de Medida],"",0))</f>
        <v/>
      </c>
      <c r="N1164" s="295"/>
      <c r="O1164" s="506" t="str">
        <f>IF(Tabla1[[#This Row],[Descripción]]="","",_xlfn.XLOOKUP(Tabla1[[#This Row],[Descripción]],Tabla10[Descripción],Tabla10[Precio Unitario],0))</f>
        <v/>
      </c>
      <c r="P1164" s="506" t="str">
        <f>IF(Tabla1[[#This Row],[Cantidad de Insumos]]="","",Tabla1[[#This Row],[Precio Unitario]]*Tabla1[[#This Row],[Cantidad de Insumos]])</f>
        <v/>
      </c>
      <c r="Q1164" s="506" t="str">
        <f>IF(Tabla1[[#This Row],[Descripción]]="","",_xlfn.XLOOKUP(Tabla1[[#This Row],[Descripción]],Tabla10[Descripción],Tabla10[CODIGO PRESUPUESTARIO],0))</f>
        <v/>
      </c>
      <c r="R1164" s="507"/>
    </row>
    <row r="1165" spans="2:18" x14ac:dyDescent="0.3">
      <c r="B1165" s="190" t="str">
        <f>IF('Formulario PPGR3'!$G1165="","",CONCATENATE('Formulario PPGR3'!$C1165,".",'Formulario PPGR3'!$D1165,".",'Formulario PPGR3'!$E1165,".",'Formulario PPGR3'!$F1165))</f>
        <v/>
      </c>
      <c r="C1165" s="190" t="str">
        <f>IF('Formulario PPGR3'!$G1165="","",'Formulario PPGR1'!#REF!)</f>
        <v/>
      </c>
      <c r="D1165" s="190" t="str">
        <f>IF('Formulario PPGR3'!$G1165="","",'Formulario PPGR1'!#REF!)</f>
        <v/>
      </c>
      <c r="E1165" s="190" t="str">
        <f>IF('Formulario PPGR3'!$G1165="","",'Formulario PPGR1'!#REF!)</f>
        <v/>
      </c>
      <c r="F1165" s="190" t="str">
        <f>IF('Formulario PPGR3'!$G1165="","",'Formulario PPGR1'!#REF!)</f>
        <v/>
      </c>
      <c r="G1165" s="241"/>
      <c r="H1165" s="503" t="str">
        <f>IF(Tabla1[[#This Row],[Código_Actividad]]="","",_xlfn.XLOOKUP(Tabla1[[#This Row],[Código_Actividad]],Tabla2[Código],Tabla2[Actividades Programables Presupuestables],"",0))</f>
        <v/>
      </c>
      <c r="I1165" s="504" t="str">
        <f>IFERROR(VLOOKUP('Formulario PPGR3'!$G1165,'Formulario PPGR2'!$H$9:$V$269,15,FALSE),"")</f>
        <v/>
      </c>
      <c r="J1165" s="509"/>
      <c r="K1165" s="507" t="str">
        <f>IF(Tabla1[[#This Row],[Insumos]]="","",_xlfn.XLOOKUP(Tabla1[[#This Row],[Insumos]],Tabla10[Insumo],Tabla10[InsumoAbrev],"",0))</f>
        <v/>
      </c>
      <c r="L1165" s="508"/>
      <c r="M1165" s="505" t="str">
        <f>IF(Tabla1[[#This Row],[Descripción]]="","",_xlfn.XLOOKUP(Tabla1[[#This Row],[Descripción]],Tabla10[Descripción],Tabla10[Unidad de Medida],"",0))</f>
        <v/>
      </c>
      <c r="N1165" s="295"/>
      <c r="O1165" s="506" t="str">
        <f>IF(Tabla1[[#This Row],[Descripción]]="","",_xlfn.XLOOKUP(Tabla1[[#This Row],[Descripción]],Tabla10[Descripción],Tabla10[Precio Unitario],0))</f>
        <v/>
      </c>
      <c r="P1165" s="506" t="str">
        <f>IF(Tabla1[[#This Row],[Cantidad de Insumos]]="","",Tabla1[[#This Row],[Precio Unitario]]*Tabla1[[#This Row],[Cantidad de Insumos]])</f>
        <v/>
      </c>
      <c r="Q1165" s="506" t="str">
        <f>IF(Tabla1[[#This Row],[Descripción]]="","",_xlfn.XLOOKUP(Tabla1[[#This Row],[Descripción]],Tabla10[Descripción],Tabla10[CODIGO PRESUPUESTARIO],0))</f>
        <v/>
      </c>
      <c r="R1165" s="507"/>
    </row>
    <row r="1166" spans="2:18" x14ac:dyDescent="0.3">
      <c r="B1166" s="190" t="str">
        <f>IF('Formulario PPGR3'!$G1166="","",CONCATENATE('Formulario PPGR3'!$C1166,".",'Formulario PPGR3'!$D1166,".",'Formulario PPGR3'!$E1166,".",'Formulario PPGR3'!$F1166))</f>
        <v/>
      </c>
      <c r="C1166" s="190" t="str">
        <f>IF('Formulario PPGR3'!$G1166="","",'Formulario PPGR1'!#REF!)</f>
        <v/>
      </c>
      <c r="D1166" s="190" t="str">
        <f>IF('Formulario PPGR3'!$G1166="","",'Formulario PPGR1'!#REF!)</f>
        <v/>
      </c>
      <c r="E1166" s="190" t="str">
        <f>IF('Formulario PPGR3'!$G1166="","",'Formulario PPGR1'!#REF!)</f>
        <v/>
      </c>
      <c r="F1166" s="190" t="str">
        <f>IF('Formulario PPGR3'!$G1166="","",'Formulario PPGR1'!#REF!)</f>
        <v/>
      </c>
      <c r="G1166" s="241"/>
      <c r="H1166" s="503" t="str">
        <f>IF(Tabla1[[#This Row],[Código_Actividad]]="","",_xlfn.XLOOKUP(Tabla1[[#This Row],[Código_Actividad]],Tabla2[Código],Tabla2[Actividades Programables Presupuestables],"",0))</f>
        <v/>
      </c>
      <c r="I1166" s="504" t="str">
        <f>IFERROR(VLOOKUP('Formulario PPGR3'!$G1166,'Formulario PPGR2'!$H$9:$V$269,15,FALSE),"")</f>
        <v/>
      </c>
      <c r="J1166" s="509"/>
      <c r="K1166" s="507" t="str">
        <f>IF(Tabla1[[#This Row],[Insumos]]="","",_xlfn.XLOOKUP(Tabla1[[#This Row],[Insumos]],Tabla10[Insumo],Tabla10[InsumoAbrev],"",0))</f>
        <v/>
      </c>
      <c r="L1166" s="508"/>
      <c r="M1166" s="505" t="str">
        <f>IF(Tabla1[[#This Row],[Descripción]]="","",_xlfn.XLOOKUP(Tabla1[[#This Row],[Descripción]],Tabla10[Descripción],Tabla10[Unidad de Medida],"",0))</f>
        <v/>
      </c>
      <c r="N1166" s="295"/>
      <c r="O1166" s="506" t="str">
        <f>IF(Tabla1[[#This Row],[Descripción]]="","",_xlfn.XLOOKUP(Tabla1[[#This Row],[Descripción]],Tabla10[Descripción],Tabla10[Precio Unitario],0))</f>
        <v/>
      </c>
      <c r="P1166" s="506" t="str">
        <f>IF(Tabla1[[#This Row],[Cantidad de Insumos]]="","",Tabla1[[#This Row],[Precio Unitario]]*Tabla1[[#This Row],[Cantidad de Insumos]])</f>
        <v/>
      </c>
      <c r="Q1166" s="506" t="str">
        <f>IF(Tabla1[[#This Row],[Descripción]]="","",_xlfn.XLOOKUP(Tabla1[[#This Row],[Descripción]],Tabla10[Descripción],Tabla10[CODIGO PRESUPUESTARIO],0))</f>
        <v/>
      </c>
      <c r="R1166" s="507"/>
    </row>
    <row r="1167" spans="2:18" x14ac:dyDescent="0.3">
      <c r="B1167" s="190" t="str">
        <f>IF('Formulario PPGR3'!$G1167="","",CONCATENATE('Formulario PPGR3'!$C1167,".",'Formulario PPGR3'!$D1167,".",'Formulario PPGR3'!$E1167,".",'Formulario PPGR3'!$F1167))</f>
        <v/>
      </c>
      <c r="C1167" s="190" t="str">
        <f>IF('Formulario PPGR3'!$G1167="","",'Formulario PPGR1'!#REF!)</f>
        <v/>
      </c>
      <c r="D1167" s="190" t="str">
        <f>IF('Formulario PPGR3'!$G1167="","",'Formulario PPGR1'!#REF!)</f>
        <v/>
      </c>
      <c r="E1167" s="190" t="str">
        <f>IF('Formulario PPGR3'!$G1167="","",'Formulario PPGR1'!#REF!)</f>
        <v/>
      </c>
      <c r="F1167" s="190" t="str">
        <f>IF('Formulario PPGR3'!$G1167="","",'Formulario PPGR1'!#REF!)</f>
        <v/>
      </c>
      <c r="G1167" s="241"/>
      <c r="H1167" s="503" t="str">
        <f>IF(Tabla1[[#This Row],[Código_Actividad]]="","",_xlfn.XLOOKUP(Tabla1[[#This Row],[Código_Actividad]],Tabla2[Código],Tabla2[Actividades Programables Presupuestables],"",0))</f>
        <v/>
      </c>
      <c r="I1167" s="504" t="str">
        <f>IFERROR(VLOOKUP('Formulario PPGR3'!$G1167,'Formulario PPGR2'!$H$9:$V$269,15,FALSE),"")</f>
        <v/>
      </c>
      <c r="J1167" s="509"/>
      <c r="K1167" s="507" t="str">
        <f>IF(Tabla1[[#This Row],[Insumos]]="","",_xlfn.XLOOKUP(Tabla1[[#This Row],[Insumos]],Tabla10[Insumo],Tabla10[InsumoAbrev],"",0))</f>
        <v/>
      </c>
      <c r="L1167" s="508"/>
      <c r="M1167" s="505" t="str">
        <f>IF(Tabla1[[#This Row],[Descripción]]="","",_xlfn.XLOOKUP(Tabla1[[#This Row],[Descripción]],Tabla10[Descripción],Tabla10[Unidad de Medida],"",0))</f>
        <v/>
      </c>
      <c r="N1167" s="295"/>
      <c r="O1167" s="506" t="str">
        <f>IF(Tabla1[[#This Row],[Descripción]]="","",_xlfn.XLOOKUP(Tabla1[[#This Row],[Descripción]],Tabla10[Descripción],Tabla10[Precio Unitario],0))</f>
        <v/>
      </c>
      <c r="P1167" s="506" t="str">
        <f>IF(Tabla1[[#This Row],[Cantidad de Insumos]]="","",Tabla1[[#This Row],[Precio Unitario]]*Tabla1[[#This Row],[Cantidad de Insumos]])</f>
        <v/>
      </c>
      <c r="Q1167" s="506" t="str">
        <f>IF(Tabla1[[#This Row],[Descripción]]="","",_xlfn.XLOOKUP(Tabla1[[#This Row],[Descripción]],Tabla10[Descripción],Tabla10[CODIGO PRESUPUESTARIO],0))</f>
        <v/>
      </c>
      <c r="R1167" s="507"/>
    </row>
    <row r="1168" spans="2:18" x14ac:dyDescent="0.3">
      <c r="B1168" s="190" t="str">
        <f>IF('Formulario PPGR3'!$G1168="","",CONCATENATE('Formulario PPGR3'!$C1168,".",'Formulario PPGR3'!$D1168,".",'Formulario PPGR3'!$E1168,".",'Formulario PPGR3'!$F1168))</f>
        <v/>
      </c>
      <c r="C1168" s="190" t="str">
        <f>IF('Formulario PPGR3'!$G1168="","",'Formulario PPGR1'!#REF!)</f>
        <v/>
      </c>
      <c r="D1168" s="190" t="str">
        <f>IF('Formulario PPGR3'!$G1168="","",'Formulario PPGR1'!#REF!)</f>
        <v/>
      </c>
      <c r="E1168" s="190" t="str">
        <f>IF('Formulario PPGR3'!$G1168="","",'Formulario PPGR1'!#REF!)</f>
        <v/>
      </c>
      <c r="F1168" s="190" t="str">
        <f>IF('Formulario PPGR3'!$G1168="","",'Formulario PPGR1'!#REF!)</f>
        <v/>
      </c>
      <c r="G1168" s="241"/>
      <c r="H1168" s="503" t="str">
        <f>IF(Tabla1[[#This Row],[Código_Actividad]]="","",_xlfn.XLOOKUP(Tabla1[[#This Row],[Código_Actividad]],Tabla2[Código],Tabla2[Actividades Programables Presupuestables],"",0))</f>
        <v/>
      </c>
      <c r="I1168" s="504" t="str">
        <f>IFERROR(VLOOKUP('Formulario PPGR3'!$G1168,'Formulario PPGR2'!$H$9:$V$269,15,FALSE),"")</f>
        <v/>
      </c>
      <c r="J1168" s="509"/>
      <c r="K1168" s="507" t="str">
        <f>IF(Tabla1[[#This Row],[Insumos]]="","",_xlfn.XLOOKUP(Tabla1[[#This Row],[Insumos]],Tabla10[Insumo],Tabla10[InsumoAbrev],"",0))</f>
        <v/>
      </c>
      <c r="L1168" s="508"/>
      <c r="M1168" s="505" t="str">
        <f>IF(Tabla1[[#This Row],[Descripción]]="","",_xlfn.XLOOKUP(Tabla1[[#This Row],[Descripción]],Tabla10[Descripción],Tabla10[Unidad de Medida],"",0))</f>
        <v/>
      </c>
      <c r="N1168" s="295"/>
      <c r="O1168" s="506" t="str">
        <f>IF(Tabla1[[#This Row],[Descripción]]="","",_xlfn.XLOOKUP(Tabla1[[#This Row],[Descripción]],Tabla10[Descripción],Tabla10[Precio Unitario],0))</f>
        <v/>
      </c>
      <c r="P1168" s="506" t="str">
        <f>IF(Tabla1[[#This Row],[Cantidad de Insumos]]="","",Tabla1[[#This Row],[Precio Unitario]]*Tabla1[[#This Row],[Cantidad de Insumos]])</f>
        <v/>
      </c>
      <c r="Q1168" s="506" t="str">
        <f>IF(Tabla1[[#This Row],[Descripción]]="","",_xlfn.XLOOKUP(Tabla1[[#This Row],[Descripción]],Tabla10[Descripción],Tabla10[CODIGO PRESUPUESTARIO],0))</f>
        <v/>
      </c>
      <c r="R1168" s="507"/>
    </row>
    <row r="1169" spans="2:18" x14ac:dyDescent="0.3">
      <c r="B1169" s="190" t="str">
        <f>IF('Formulario PPGR3'!$G1169="","",CONCATENATE('Formulario PPGR3'!$C1169,".",'Formulario PPGR3'!$D1169,".",'Formulario PPGR3'!$E1169,".",'Formulario PPGR3'!$F1169))</f>
        <v/>
      </c>
      <c r="C1169" s="190" t="str">
        <f>IF('Formulario PPGR3'!$G1169="","",'Formulario PPGR1'!#REF!)</f>
        <v/>
      </c>
      <c r="D1169" s="190" t="str">
        <f>IF('Formulario PPGR3'!$G1169="","",'Formulario PPGR1'!#REF!)</f>
        <v/>
      </c>
      <c r="E1169" s="190" t="str">
        <f>IF('Formulario PPGR3'!$G1169="","",'Formulario PPGR1'!#REF!)</f>
        <v/>
      </c>
      <c r="F1169" s="190" t="str">
        <f>IF('Formulario PPGR3'!$G1169="","",'Formulario PPGR1'!#REF!)</f>
        <v/>
      </c>
      <c r="G1169" s="241"/>
      <c r="H1169" s="503" t="str">
        <f>IF(Tabla1[[#This Row],[Código_Actividad]]="","",_xlfn.XLOOKUP(Tabla1[[#This Row],[Código_Actividad]],Tabla2[Código],Tabla2[Actividades Programables Presupuestables],"",0))</f>
        <v/>
      </c>
      <c r="I1169" s="504" t="str">
        <f>IFERROR(VLOOKUP('Formulario PPGR3'!$G1169,'Formulario PPGR2'!$H$9:$V$269,15,FALSE),"")</f>
        <v/>
      </c>
      <c r="J1169" s="509"/>
      <c r="K1169" s="507" t="str">
        <f>IF(Tabla1[[#This Row],[Insumos]]="","",_xlfn.XLOOKUP(Tabla1[[#This Row],[Insumos]],Tabla10[Insumo],Tabla10[InsumoAbrev],"",0))</f>
        <v/>
      </c>
      <c r="L1169" s="508"/>
      <c r="M1169" s="505" t="str">
        <f>IF(Tabla1[[#This Row],[Descripción]]="","",_xlfn.XLOOKUP(Tabla1[[#This Row],[Descripción]],Tabla10[Descripción],Tabla10[Unidad de Medida],"",0))</f>
        <v/>
      </c>
      <c r="N1169" s="295"/>
      <c r="O1169" s="506" t="str">
        <f>IF(Tabla1[[#This Row],[Descripción]]="","",_xlfn.XLOOKUP(Tabla1[[#This Row],[Descripción]],Tabla10[Descripción],Tabla10[Precio Unitario],0))</f>
        <v/>
      </c>
      <c r="P1169" s="506" t="str">
        <f>IF(Tabla1[[#This Row],[Cantidad de Insumos]]="","",Tabla1[[#This Row],[Precio Unitario]]*Tabla1[[#This Row],[Cantidad de Insumos]])</f>
        <v/>
      </c>
      <c r="Q1169" s="506" t="str">
        <f>IF(Tabla1[[#This Row],[Descripción]]="","",_xlfn.XLOOKUP(Tabla1[[#This Row],[Descripción]],Tabla10[Descripción],Tabla10[CODIGO PRESUPUESTARIO],0))</f>
        <v/>
      </c>
      <c r="R1169" s="507"/>
    </row>
    <row r="1170" spans="2:18" x14ac:dyDescent="0.3">
      <c r="B1170" s="190" t="str">
        <f>IF('Formulario PPGR3'!$G1170="","",CONCATENATE('Formulario PPGR3'!$C1170,".",'Formulario PPGR3'!$D1170,".",'Formulario PPGR3'!$E1170,".",'Formulario PPGR3'!$F1170))</f>
        <v/>
      </c>
      <c r="C1170" s="190" t="str">
        <f>IF('Formulario PPGR3'!$G1170="","",'Formulario PPGR1'!#REF!)</f>
        <v/>
      </c>
      <c r="D1170" s="190" t="str">
        <f>IF('Formulario PPGR3'!$G1170="","",'Formulario PPGR1'!#REF!)</f>
        <v/>
      </c>
      <c r="E1170" s="190" t="str">
        <f>IF('Formulario PPGR3'!$G1170="","",'Formulario PPGR1'!#REF!)</f>
        <v/>
      </c>
      <c r="F1170" s="190" t="str">
        <f>IF('Formulario PPGR3'!$G1170="","",'Formulario PPGR1'!#REF!)</f>
        <v/>
      </c>
      <c r="G1170" s="241"/>
      <c r="H1170" s="503" t="str">
        <f>IF(Tabla1[[#This Row],[Código_Actividad]]="","",_xlfn.XLOOKUP(Tabla1[[#This Row],[Código_Actividad]],Tabla2[Código],Tabla2[Actividades Programables Presupuestables],"",0))</f>
        <v/>
      </c>
      <c r="I1170" s="504" t="str">
        <f>IFERROR(VLOOKUP('Formulario PPGR3'!$G1170,'Formulario PPGR2'!$H$9:$V$269,15,FALSE),"")</f>
        <v/>
      </c>
      <c r="J1170" s="509"/>
      <c r="K1170" s="507" t="str">
        <f>IF(Tabla1[[#This Row],[Insumos]]="","",_xlfn.XLOOKUP(Tabla1[[#This Row],[Insumos]],Tabla10[Insumo],Tabla10[InsumoAbrev],"",0))</f>
        <v/>
      </c>
      <c r="L1170" s="508"/>
      <c r="M1170" s="505" t="str">
        <f>IF(Tabla1[[#This Row],[Descripción]]="","",_xlfn.XLOOKUP(Tabla1[[#This Row],[Descripción]],Tabla10[Descripción],Tabla10[Unidad de Medida],"",0))</f>
        <v/>
      </c>
      <c r="N1170" s="295"/>
      <c r="O1170" s="506" t="str">
        <f>IF(Tabla1[[#This Row],[Descripción]]="","",_xlfn.XLOOKUP(Tabla1[[#This Row],[Descripción]],Tabla10[Descripción],Tabla10[Precio Unitario],0))</f>
        <v/>
      </c>
      <c r="P1170" s="506" t="str">
        <f>IF(Tabla1[[#This Row],[Cantidad de Insumos]]="","",Tabla1[[#This Row],[Precio Unitario]]*Tabla1[[#This Row],[Cantidad de Insumos]])</f>
        <v/>
      </c>
      <c r="Q1170" s="506" t="str">
        <f>IF(Tabla1[[#This Row],[Descripción]]="","",_xlfn.XLOOKUP(Tabla1[[#This Row],[Descripción]],Tabla10[Descripción],Tabla10[CODIGO PRESUPUESTARIO],0))</f>
        <v/>
      </c>
      <c r="R1170" s="507"/>
    </row>
    <row r="1171" spans="2:18" x14ac:dyDescent="0.3">
      <c r="B1171" s="190" t="str">
        <f>IF('Formulario PPGR3'!$G1171="","",CONCATENATE('Formulario PPGR3'!$C1171,".",'Formulario PPGR3'!$D1171,".",'Formulario PPGR3'!$E1171,".",'Formulario PPGR3'!$F1171))</f>
        <v/>
      </c>
      <c r="C1171" s="190" t="str">
        <f>IF('Formulario PPGR3'!$G1171="","",'Formulario PPGR1'!#REF!)</f>
        <v/>
      </c>
      <c r="D1171" s="190" t="str">
        <f>IF('Formulario PPGR3'!$G1171="","",'Formulario PPGR1'!#REF!)</f>
        <v/>
      </c>
      <c r="E1171" s="190" t="str">
        <f>IF('Formulario PPGR3'!$G1171="","",'Formulario PPGR1'!#REF!)</f>
        <v/>
      </c>
      <c r="F1171" s="190" t="str">
        <f>IF('Formulario PPGR3'!$G1171="","",'Formulario PPGR1'!#REF!)</f>
        <v/>
      </c>
      <c r="G1171" s="241"/>
      <c r="H1171" s="503" t="str">
        <f>IF(Tabla1[[#This Row],[Código_Actividad]]="","",_xlfn.XLOOKUP(Tabla1[[#This Row],[Código_Actividad]],Tabla2[Código],Tabla2[Actividades Programables Presupuestables],"",0))</f>
        <v/>
      </c>
      <c r="I1171" s="504" t="str">
        <f>IFERROR(VLOOKUP('Formulario PPGR3'!$G1171,'Formulario PPGR2'!$H$9:$V$269,15,FALSE),"")</f>
        <v/>
      </c>
      <c r="J1171" s="509"/>
      <c r="K1171" s="507" t="str">
        <f>IF(Tabla1[[#This Row],[Insumos]]="","",_xlfn.XLOOKUP(Tabla1[[#This Row],[Insumos]],Tabla10[Insumo],Tabla10[InsumoAbrev],"",0))</f>
        <v/>
      </c>
      <c r="L1171" s="508"/>
      <c r="M1171" s="505" t="str">
        <f>IF(Tabla1[[#This Row],[Descripción]]="","",_xlfn.XLOOKUP(Tabla1[[#This Row],[Descripción]],Tabla10[Descripción],Tabla10[Unidad de Medida],"",0))</f>
        <v/>
      </c>
      <c r="N1171" s="295"/>
      <c r="O1171" s="506" t="str">
        <f>IF(Tabla1[[#This Row],[Descripción]]="","",_xlfn.XLOOKUP(Tabla1[[#This Row],[Descripción]],Tabla10[Descripción],Tabla10[Precio Unitario],0))</f>
        <v/>
      </c>
      <c r="P1171" s="506" t="str">
        <f>IF(Tabla1[[#This Row],[Cantidad de Insumos]]="","",Tabla1[[#This Row],[Precio Unitario]]*Tabla1[[#This Row],[Cantidad de Insumos]])</f>
        <v/>
      </c>
      <c r="Q1171" s="506" t="str">
        <f>IF(Tabla1[[#This Row],[Descripción]]="","",_xlfn.XLOOKUP(Tabla1[[#This Row],[Descripción]],Tabla10[Descripción],Tabla10[CODIGO PRESUPUESTARIO],0))</f>
        <v/>
      </c>
      <c r="R1171" s="507"/>
    </row>
    <row r="1172" spans="2:18" x14ac:dyDescent="0.3">
      <c r="B1172" s="190" t="str">
        <f>IF('Formulario PPGR3'!$G1172="","",CONCATENATE('Formulario PPGR3'!$C1172,".",'Formulario PPGR3'!$D1172,".",'Formulario PPGR3'!$E1172,".",'Formulario PPGR3'!$F1172))</f>
        <v/>
      </c>
      <c r="C1172" s="190" t="str">
        <f>IF('Formulario PPGR3'!$G1172="","",'Formulario PPGR1'!#REF!)</f>
        <v/>
      </c>
      <c r="D1172" s="190" t="str">
        <f>IF('Formulario PPGR3'!$G1172="","",'Formulario PPGR1'!#REF!)</f>
        <v/>
      </c>
      <c r="E1172" s="190" t="str">
        <f>IF('Formulario PPGR3'!$G1172="","",'Formulario PPGR1'!#REF!)</f>
        <v/>
      </c>
      <c r="F1172" s="190" t="str">
        <f>IF('Formulario PPGR3'!$G1172="","",'Formulario PPGR1'!#REF!)</f>
        <v/>
      </c>
      <c r="G1172" s="241"/>
      <c r="H1172" s="503" t="str">
        <f>IF(Tabla1[[#This Row],[Código_Actividad]]="","",_xlfn.XLOOKUP(Tabla1[[#This Row],[Código_Actividad]],Tabla2[Código],Tabla2[Actividades Programables Presupuestables],"",0))</f>
        <v/>
      </c>
      <c r="I1172" s="504" t="str">
        <f>IFERROR(VLOOKUP('Formulario PPGR3'!$G1172,'Formulario PPGR2'!$H$9:$V$269,15,FALSE),"")</f>
        <v/>
      </c>
      <c r="J1172" s="509"/>
      <c r="K1172" s="507" t="str">
        <f>IF(Tabla1[[#This Row],[Insumos]]="","",_xlfn.XLOOKUP(Tabla1[[#This Row],[Insumos]],Tabla10[Insumo],Tabla10[InsumoAbrev],"",0))</f>
        <v/>
      </c>
      <c r="L1172" s="508"/>
      <c r="M1172" s="505" t="str">
        <f>IF(Tabla1[[#This Row],[Descripción]]="","",_xlfn.XLOOKUP(Tabla1[[#This Row],[Descripción]],Tabla10[Descripción],Tabla10[Unidad de Medida],"",0))</f>
        <v/>
      </c>
      <c r="N1172" s="295"/>
      <c r="O1172" s="506" t="str">
        <f>IF(Tabla1[[#This Row],[Descripción]]="","",_xlfn.XLOOKUP(Tabla1[[#This Row],[Descripción]],Tabla10[Descripción],Tabla10[Precio Unitario],0))</f>
        <v/>
      </c>
      <c r="P1172" s="506" t="str">
        <f>IF(Tabla1[[#This Row],[Cantidad de Insumos]]="","",Tabla1[[#This Row],[Precio Unitario]]*Tabla1[[#This Row],[Cantidad de Insumos]])</f>
        <v/>
      </c>
      <c r="Q1172" s="506" t="str">
        <f>IF(Tabla1[[#This Row],[Descripción]]="","",_xlfn.XLOOKUP(Tabla1[[#This Row],[Descripción]],Tabla10[Descripción],Tabla10[CODIGO PRESUPUESTARIO],0))</f>
        <v/>
      </c>
      <c r="R1172" s="507"/>
    </row>
    <row r="1173" spans="2:18" x14ac:dyDescent="0.3">
      <c r="B1173" s="190" t="str">
        <f>IF('Formulario PPGR3'!$G1173="","",CONCATENATE('Formulario PPGR3'!$C1173,".",'Formulario PPGR3'!$D1173,".",'Formulario PPGR3'!$E1173,".",'Formulario PPGR3'!$F1173))</f>
        <v/>
      </c>
      <c r="C1173" s="190" t="str">
        <f>IF('Formulario PPGR3'!$G1173="","",'Formulario PPGR1'!#REF!)</f>
        <v/>
      </c>
      <c r="D1173" s="190" t="str">
        <f>IF('Formulario PPGR3'!$G1173="","",'Formulario PPGR1'!#REF!)</f>
        <v/>
      </c>
      <c r="E1173" s="190" t="str">
        <f>IF('Formulario PPGR3'!$G1173="","",'Formulario PPGR1'!#REF!)</f>
        <v/>
      </c>
      <c r="F1173" s="190" t="str">
        <f>IF('Formulario PPGR3'!$G1173="","",'Formulario PPGR1'!#REF!)</f>
        <v/>
      </c>
      <c r="G1173" s="241"/>
      <c r="H1173" s="503" t="str">
        <f>IF(Tabla1[[#This Row],[Código_Actividad]]="","",_xlfn.XLOOKUP(Tabla1[[#This Row],[Código_Actividad]],Tabla2[Código],Tabla2[Actividades Programables Presupuestables],"",0))</f>
        <v/>
      </c>
      <c r="I1173" s="504" t="str">
        <f>IFERROR(VLOOKUP('Formulario PPGR3'!$G1173,'Formulario PPGR2'!$H$9:$V$269,15,FALSE),"")</f>
        <v/>
      </c>
      <c r="J1173" s="509"/>
      <c r="K1173" s="507" t="str">
        <f>IF(Tabla1[[#This Row],[Insumos]]="","",_xlfn.XLOOKUP(Tabla1[[#This Row],[Insumos]],Tabla10[Insumo],Tabla10[InsumoAbrev],"",0))</f>
        <v/>
      </c>
      <c r="L1173" s="508"/>
      <c r="M1173" s="505" t="str">
        <f>IF(Tabla1[[#This Row],[Descripción]]="","",_xlfn.XLOOKUP(Tabla1[[#This Row],[Descripción]],Tabla10[Descripción],Tabla10[Unidad de Medida],"",0))</f>
        <v/>
      </c>
      <c r="N1173" s="295"/>
      <c r="O1173" s="506" t="str">
        <f>IF(Tabla1[[#This Row],[Descripción]]="","",_xlfn.XLOOKUP(Tabla1[[#This Row],[Descripción]],Tabla10[Descripción],Tabla10[Precio Unitario],0))</f>
        <v/>
      </c>
      <c r="P1173" s="506" t="str">
        <f>IF(Tabla1[[#This Row],[Cantidad de Insumos]]="","",Tabla1[[#This Row],[Precio Unitario]]*Tabla1[[#This Row],[Cantidad de Insumos]])</f>
        <v/>
      </c>
      <c r="Q1173" s="506" t="str">
        <f>IF(Tabla1[[#This Row],[Descripción]]="","",_xlfn.XLOOKUP(Tabla1[[#This Row],[Descripción]],Tabla10[Descripción],Tabla10[CODIGO PRESUPUESTARIO],0))</f>
        <v/>
      </c>
      <c r="R1173" s="507"/>
    </row>
    <row r="1174" spans="2:18" x14ac:dyDescent="0.3">
      <c r="B1174" s="190" t="str">
        <f>IF('Formulario PPGR3'!$G1174="","",CONCATENATE('Formulario PPGR3'!$C1174,".",'Formulario PPGR3'!$D1174,".",'Formulario PPGR3'!$E1174,".",'Formulario PPGR3'!$F1174))</f>
        <v/>
      </c>
      <c r="C1174" s="190" t="str">
        <f>IF('Formulario PPGR3'!$G1174="","",'Formulario PPGR1'!#REF!)</f>
        <v/>
      </c>
      <c r="D1174" s="190" t="str">
        <f>IF('Formulario PPGR3'!$G1174="","",'Formulario PPGR1'!#REF!)</f>
        <v/>
      </c>
      <c r="E1174" s="190" t="str">
        <f>IF('Formulario PPGR3'!$G1174="","",'Formulario PPGR1'!#REF!)</f>
        <v/>
      </c>
      <c r="F1174" s="190" t="str">
        <f>IF('Formulario PPGR3'!$G1174="","",'Formulario PPGR1'!#REF!)</f>
        <v/>
      </c>
      <c r="G1174" s="241"/>
      <c r="H1174" s="503" t="str">
        <f>IF(Tabla1[[#This Row],[Código_Actividad]]="","",_xlfn.XLOOKUP(Tabla1[[#This Row],[Código_Actividad]],Tabla2[Código],Tabla2[Actividades Programables Presupuestables],"",0))</f>
        <v/>
      </c>
      <c r="I1174" s="504" t="str">
        <f>IFERROR(VLOOKUP('Formulario PPGR3'!$G1174,'Formulario PPGR2'!$H$9:$V$269,15,FALSE),"")</f>
        <v/>
      </c>
      <c r="J1174" s="509"/>
      <c r="K1174" s="507" t="str">
        <f>IF(Tabla1[[#This Row],[Insumos]]="","",_xlfn.XLOOKUP(Tabla1[[#This Row],[Insumos]],Tabla10[Insumo],Tabla10[InsumoAbrev],"",0))</f>
        <v/>
      </c>
      <c r="L1174" s="508"/>
      <c r="M1174" s="505" t="str">
        <f>IF(Tabla1[[#This Row],[Descripción]]="","",_xlfn.XLOOKUP(Tabla1[[#This Row],[Descripción]],Tabla10[Descripción],Tabla10[Unidad de Medida],"",0))</f>
        <v/>
      </c>
      <c r="N1174" s="295"/>
      <c r="O1174" s="506" t="str">
        <f>IF(Tabla1[[#This Row],[Descripción]]="","",_xlfn.XLOOKUP(Tabla1[[#This Row],[Descripción]],Tabla10[Descripción],Tabla10[Precio Unitario],0))</f>
        <v/>
      </c>
      <c r="P1174" s="506" t="str">
        <f>IF(Tabla1[[#This Row],[Cantidad de Insumos]]="","",Tabla1[[#This Row],[Precio Unitario]]*Tabla1[[#This Row],[Cantidad de Insumos]])</f>
        <v/>
      </c>
      <c r="Q1174" s="506" t="str">
        <f>IF(Tabla1[[#This Row],[Descripción]]="","",_xlfn.XLOOKUP(Tabla1[[#This Row],[Descripción]],Tabla10[Descripción],Tabla10[CODIGO PRESUPUESTARIO],0))</f>
        <v/>
      </c>
      <c r="R1174" s="507"/>
    </row>
    <row r="1175" spans="2:18" x14ac:dyDescent="0.3">
      <c r="B1175" s="190" t="str">
        <f>IF('Formulario PPGR3'!$G1175="","",CONCATENATE('Formulario PPGR3'!$C1175,".",'Formulario PPGR3'!$D1175,".",'Formulario PPGR3'!$E1175,".",'Formulario PPGR3'!$F1175))</f>
        <v/>
      </c>
      <c r="C1175" s="190" t="str">
        <f>IF('Formulario PPGR3'!$G1175="","",'Formulario PPGR1'!#REF!)</f>
        <v/>
      </c>
      <c r="D1175" s="190" t="str">
        <f>IF('Formulario PPGR3'!$G1175="","",'Formulario PPGR1'!#REF!)</f>
        <v/>
      </c>
      <c r="E1175" s="190" t="str">
        <f>IF('Formulario PPGR3'!$G1175="","",'Formulario PPGR1'!#REF!)</f>
        <v/>
      </c>
      <c r="F1175" s="190" t="str">
        <f>IF('Formulario PPGR3'!$G1175="","",'Formulario PPGR1'!#REF!)</f>
        <v/>
      </c>
      <c r="G1175" s="241"/>
      <c r="H1175" s="503" t="str">
        <f>IF(Tabla1[[#This Row],[Código_Actividad]]="","",_xlfn.XLOOKUP(Tabla1[[#This Row],[Código_Actividad]],Tabla2[Código],Tabla2[Actividades Programables Presupuestables],"",0))</f>
        <v/>
      </c>
      <c r="I1175" s="504" t="str">
        <f>IFERROR(VLOOKUP('Formulario PPGR3'!$G1175,'Formulario PPGR2'!$H$9:$V$269,15,FALSE),"")</f>
        <v/>
      </c>
      <c r="J1175" s="509"/>
      <c r="K1175" s="507" t="str">
        <f>IF(Tabla1[[#This Row],[Insumos]]="","",_xlfn.XLOOKUP(Tabla1[[#This Row],[Insumos]],Tabla10[Insumo],Tabla10[InsumoAbrev],"",0))</f>
        <v/>
      </c>
      <c r="L1175" s="508"/>
      <c r="M1175" s="505" t="str">
        <f>IF(Tabla1[[#This Row],[Descripción]]="","",_xlfn.XLOOKUP(Tabla1[[#This Row],[Descripción]],Tabla10[Descripción],Tabla10[Unidad de Medida],"",0))</f>
        <v/>
      </c>
      <c r="N1175" s="295"/>
      <c r="O1175" s="506" t="str">
        <f>IF(Tabla1[[#This Row],[Descripción]]="","",_xlfn.XLOOKUP(Tabla1[[#This Row],[Descripción]],Tabla10[Descripción],Tabla10[Precio Unitario],0))</f>
        <v/>
      </c>
      <c r="P1175" s="506" t="str">
        <f>IF(Tabla1[[#This Row],[Cantidad de Insumos]]="","",Tabla1[[#This Row],[Precio Unitario]]*Tabla1[[#This Row],[Cantidad de Insumos]])</f>
        <v/>
      </c>
      <c r="Q1175" s="506" t="str">
        <f>IF(Tabla1[[#This Row],[Descripción]]="","",_xlfn.XLOOKUP(Tabla1[[#This Row],[Descripción]],Tabla10[Descripción],Tabla10[CODIGO PRESUPUESTARIO],0))</f>
        <v/>
      </c>
      <c r="R1175" s="507"/>
    </row>
    <row r="1176" spans="2:18" x14ac:dyDescent="0.3">
      <c r="B1176" s="190" t="str">
        <f>IF('Formulario PPGR3'!$G1176="","",CONCATENATE('Formulario PPGR3'!$C1176,".",'Formulario PPGR3'!$D1176,".",'Formulario PPGR3'!$E1176,".",'Formulario PPGR3'!$F1176))</f>
        <v/>
      </c>
      <c r="C1176" s="190" t="str">
        <f>IF('Formulario PPGR3'!$G1176="","",'Formulario PPGR1'!#REF!)</f>
        <v/>
      </c>
      <c r="D1176" s="190" t="str">
        <f>IF('Formulario PPGR3'!$G1176="","",'Formulario PPGR1'!#REF!)</f>
        <v/>
      </c>
      <c r="E1176" s="190" t="str">
        <f>IF('Formulario PPGR3'!$G1176="","",'Formulario PPGR1'!#REF!)</f>
        <v/>
      </c>
      <c r="F1176" s="190" t="str">
        <f>IF('Formulario PPGR3'!$G1176="","",'Formulario PPGR1'!#REF!)</f>
        <v/>
      </c>
      <c r="G1176" s="241"/>
      <c r="H1176" s="503" t="str">
        <f>IF(Tabla1[[#This Row],[Código_Actividad]]="","",_xlfn.XLOOKUP(Tabla1[[#This Row],[Código_Actividad]],Tabla2[Código],Tabla2[Actividades Programables Presupuestables],"",0))</f>
        <v/>
      </c>
      <c r="I1176" s="504" t="str">
        <f>IFERROR(VLOOKUP('Formulario PPGR3'!$G1176,'Formulario PPGR2'!$H$9:$V$269,15,FALSE),"")</f>
        <v/>
      </c>
      <c r="J1176" s="509"/>
      <c r="K1176" s="507" t="str">
        <f>IF(Tabla1[[#This Row],[Insumos]]="","",_xlfn.XLOOKUP(Tabla1[[#This Row],[Insumos]],Tabla10[Insumo],Tabla10[InsumoAbrev],"",0))</f>
        <v/>
      </c>
      <c r="L1176" s="508"/>
      <c r="M1176" s="505" t="str">
        <f>IF(Tabla1[[#This Row],[Descripción]]="","",_xlfn.XLOOKUP(Tabla1[[#This Row],[Descripción]],Tabla10[Descripción],Tabla10[Unidad de Medida],"",0))</f>
        <v/>
      </c>
      <c r="N1176" s="295"/>
      <c r="O1176" s="506" t="str">
        <f>IF(Tabla1[[#This Row],[Descripción]]="","",_xlfn.XLOOKUP(Tabla1[[#This Row],[Descripción]],Tabla10[Descripción],Tabla10[Precio Unitario],0))</f>
        <v/>
      </c>
      <c r="P1176" s="506" t="str">
        <f>IF(Tabla1[[#This Row],[Cantidad de Insumos]]="","",Tabla1[[#This Row],[Precio Unitario]]*Tabla1[[#This Row],[Cantidad de Insumos]])</f>
        <v/>
      </c>
      <c r="Q1176" s="506" t="str">
        <f>IF(Tabla1[[#This Row],[Descripción]]="","",_xlfn.XLOOKUP(Tabla1[[#This Row],[Descripción]],Tabla10[Descripción],Tabla10[CODIGO PRESUPUESTARIO],0))</f>
        <v/>
      </c>
      <c r="R1176" s="507"/>
    </row>
    <row r="1177" spans="2:18" x14ac:dyDescent="0.3">
      <c r="B1177" s="190" t="str">
        <f>IF('Formulario PPGR3'!$G1177="","",CONCATENATE('Formulario PPGR3'!$C1177,".",'Formulario PPGR3'!$D1177,".",'Formulario PPGR3'!$E1177,".",'Formulario PPGR3'!$F1177))</f>
        <v/>
      </c>
      <c r="C1177" s="190" t="str">
        <f>IF('Formulario PPGR3'!$G1177="","",'Formulario PPGR1'!#REF!)</f>
        <v/>
      </c>
      <c r="D1177" s="190" t="str">
        <f>IF('Formulario PPGR3'!$G1177="","",'Formulario PPGR1'!#REF!)</f>
        <v/>
      </c>
      <c r="E1177" s="190" t="str">
        <f>IF('Formulario PPGR3'!$G1177="","",'Formulario PPGR1'!#REF!)</f>
        <v/>
      </c>
      <c r="F1177" s="190" t="str">
        <f>IF('Formulario PPGR3'!$G1177="","",'Formulario PPGR1'!#REF!)</f>
        <v/>
      </c>
      <c r="G1177" s="241"/>
      <c r="H1177" s="503" t="str">
        <f>IF(Tabla1[[#This Row],[Código_Actividad]]="","",_xlfn.XLOOKUP(Tabla1[[#This Row],[Código_Actividad]],Tabla2[Código],Tabla2[Actividades Programables Presupuestables],"",0))</f>
        <v/>
      </c>
      <c r="I1177" s="504" t="str">
        <f>IFERROR(VLOOKUP('Formulario PPGR3'!$G1177,'Formulario PPGR2'!$H$9:$V$269,15,FALSE),"")</f>
        <v/>
      </c>
      <c r="J1177" s="509"/>
      <c r="K1177" s="507" t="str">
        <f>IF(Tabla1[[#This Row],[Insumos]]="","",_xlfn.XLOOKUP(Tabla1[[#This Row],[Insumos]],Tabla10[Insumo],Tabla10[InsumoAbrev],"",0))</f>
        <v/>
      </c>
      <c r="L1177" s="508"/>
      <c r="M1177" s="505" t="str">
        <f>IF(Tabla1[[#This Row],[Descripción]]="","",_xlfn.XLOOKUP(Tabla1[[#This Row],[Descripción]],Tabla10[Descripción],Tabla10[Unidad de Medida],"",0))</f>
        <v/>
      </c>
      <c r="N1177" s="295"/>
      <c r="O1177" s="506" t="str">
        <f>IF(Tabla1[[#This Row],[Descripción]]="","",_xlfn.XLOOKUP(Tabla1[[#This Row],[Descripción]],Tabla10[Descripción],Tabla10[Precio Unitario],0))</f>
        <v/>
      </c>
      <c r="P1177" s="506" t="str">
        <f>IF(Tabla1[[#This Row],[Cantidad de Insumos]]="","",Tabla1[[#This Row],[Precio Unitario]]*Tabla1[[#This Row],[Cantidad de Insumos]])</f>
        <v/>
      </c>
      <c r="Q1177" s="506" t="str">
        <f>IF(Tabla1[[#This Row],[Descripción]]="","",_xlfn.XLOOKUP(Tabla1[[#This Row],[Descripción]],Tabla10[Descripción],Tabla10[CODIGO PRESUPUESTARIO],0))</f>
        <v/>
      </c>
      <c r="R1177" s="507"/>
    </row>
    <row r="1178" spans="2:18" x14ac:dyDescent="0.3">
      <c r="B1178" s="190" t="str">
        <f>IF('Formulario PPGR3'!$G1178="","",CONCATENATE('Formulario PPGR3'!$C1178,".",'Formulario PPGR3'!$D1178,".",'Formulario PPGR3'!$E1178,".",'Formulario PPGR3'!$F1178))</f>
        <v/>
      </c>
      <c r="C1178" s="190" t="str">
        <f>IF('Formulario PPGR3'!$G1178="","",'Formulario PPGR1'!#REF!)</f>
        <v/>
      </c>
      <c r="D1178" s="190" t="str">
        <f>IF('Formulario PPGR3'!$G1178="","",'Formulario PPGR1'!#REF!)</f>
        <v/>
      </c>
      <c r="E1178" s="190" t="str">
        <f>IF('Formulario PPGR3'!$G1178="","",'Formulario PPGR1'!#REF!)</f>
        <v/>
      </c>
      <c r="F1178" s="190" t="str">
        <f>IF('Formulario PPGR3'!$G1178="","",'Formulario PPGR1'!#REF!)</f>
        <v/>
      </c>
      <c r="G1178" s="241"/>
      <c r="H1178" s="503" t="str">
        <f>IF(Tabla1[[#This Row],[Código_Actividad]]="","",_xlfn.XLOOKUP(Tabla1[[#This Row],[Código_Actividad]],Tabla2[Código],Tabla2[Actividades Programables Presupuestables],"",0))</f>
        <v/>
      </c>
      <c r="I1178" s="504" t="str">
        <f>IFERROR(VLOOKUP('Formulario PPGR3'!$G1178,'Formulario PPGR2'!$H$9:$V$269,15,FALSE),"")</f>
        <v/>
      </c>
      <c r="J1178" s="509"/>
      <c r="K1178" s="507" t="str">
        <f>IF(Tabla1[[#This Row],[Insumos]]="","",_xlfn.XLOOKUP(Tabla1[[#This Row],[Insumos]],Tabla10[Insumo],Tabla10[InsumoAbrev],"",0))</f>
        <v/>
      </c>
      <c r="L1178" s="508"/>
      <c r="M1178" s="505" t="str">
        <f>IF(Tabla1[[#This Row],[Descripción]]="","",_xlfn.XLOOKUP(Tabla1[[#This Row],[Descripción]],Tabla10[Descripción],Tabla10[Unidad de Medida],"",0))</f>
        <v/>
      </c>
      <c r="N1178" s="295"/>
      <c r="O1178" s="506" t="str">
        <f>IF(Tabla1[[#This Row],[Descripción]]="","",_xlfn.XLOOKUP(Tabla1[[#This Row],[Descripción]],Tabla10[Descripción],Tabla10[Precio Unitario],0))</f>
        <v/>
      </c>
      <c r="P1178" s="506" t="str">
        <f>IF(Tabla1[[#This Row],[Cantidad de Insumos]]="","",Tabla1[[#This Row],[Precio Unitario]]*Tabla1[[#This Row],[Cantidad de Insumos]])</f>
        <v/>
      </c>
      <c r="Q1178" s="506" t="str">
        <f>IF(Tabla1[[#This Row],[Descripción]]="","",_xlfn.XLOOKUP(Tabla1[[#This Row],[Descripción]],Tabla10[Descripción],Tabla10[CODIGO PRESUPUESTARIO],0))</f>
        <v/>
      </c>
      <c r="R1178" s="507"/>
    </row>
    <row r="1179" spans="2:18" x14ac:dyDescent="0.3">
      <c r="B1179" s="190" t="str">
        <f>IF('Formulario PPGR3'!$G1179="","",CONCATENATE('Formulario PPGR3'!$C1179,".",'Formulario PPGR3'!$D1179,".",'Formulario PPGR3'!$E1179,".",'Formulario PPGR3'!$F1179))</f>
        <v/>
      </c>
      <c r="C1179" s="190" t="str">
        <f>IF('Formulario PPGR3'!$G1179="","",'Formulario PPGR1'!#REF!)</f>
        <v/>
      </c>
      <c r="D1179" s="190" t="str">
        <f>IF('Formulario PPGR3'!$G1179="","",'Formulario PPGR1'!#REF!)</f>
        <v/>
      </c>
      <c r="E1179" s="190" t="str">
        <f>IF('Formulario PPGR3'!$G1179="","",'Formulario PPGR1'!#REF!)</f>
        <v/>
      </c>
      <c r="F1179" s="190" t="str">
        <f>IF('Formulario PPGR3'!$G1179="","",'Formulario PPGR1'!#REF!)</f>
        <v/>
      </c>
      <c r="G1179" s="241"/>
      <c r="H1179" s="503" t="str">
        <f>IF(Tabla1[[#This Row],[Código_Actividad]]="","",_xlfn.XLOOKUP(Tabla1[[#This Row],[Código_Actividad]],Tabla2[Código],Tabla2[Actividades Programables Presupuestables],"",0))</f>
        <v/>
      </c>
      <c r="I1179" s="504" t="str">
        <f>IFERROR(VLOOKUP('Formulario PPGR3'!$G1179,'Formulario PPGR2'!$H$9:$V$269,15,FALSE),"")</f>
        <v/>
      </c>
      <c r="J1179" s="509"/>
      <c r="K1179" s="507" t="str">
        <f>IF(Tabla1[[#This Row],[Insumos]]="","",_xlfn.XLOOKUP(Tabla1[[#This Row],[Insumos]],Tabla10[Insumo],Tabla10[InsumoAbrev],"",0))</f>
        <v/>
      </c>
      <c r="L1179" s="508"/>
      <c r="M1179" s="505" t="str">
        <f>IF(Tabla1[[#This Row],[Descripción]]="","",_xlfn.XLOOKUP(Tabla1[[#This Row],[Descripción]],Tabla10[Descripción],Tabla10[Unidad de Medida],"",0))</f>
        <v/>
      </c>
      <c r="N1179" s="295"/>
      <c r="O1179" s="506" t="str">
        <f>IF(Tabla1[[#This Row],[Descripción]]="","",_xlfn.XLOOKUP(Tabla1[[#This Row],[Descripción]],Tabla10[Descripción],Tabla10[Precio Unitario],0))</f>
        <v/>
      </c>
      <c r="P1179" s="506" t="str">
        <f>IF(Tabla1[[#This Row],[Cantidad de Insumos]]="","",Tabla1[[#This Row],[Precio Unitario]]*Tabla1[[#This Row],[Cantidad de Insumos]])</f>
        <v/>
      </c>
      <c r="Q1179" s="506" t="str">
        <f>IF(Tabla1[[#This Row],[Descripción]]="","",_xlfn.XLOOKUP(Tabla1[[#This Row],[Descripción]],Tabla10[Descripción],Tabla10[CODIGO PRESUPUESTARIO],0))</f>
        <v/>
      </c>
      <c r="R1179" s="507"/>
    </row>
    <row r="1180" spans="2:18" x14ac:dyDescent="0.3">
      <c r="B1180" s="190" t="str">
        <f>IF('Formulario PPGR3'!$G1180="","",CONCATENATE('Formulario PPGR3'!$C1180,".",'Formulario PPGR3'!$D1180,".",'Formulario PPGR3'!$E1180,".",'Formulario PPGR3'!$F1180))</f>
        <v/>
      </c>
      <c r="C1180" s="190" t="str">
        <f>IF('Formulario PPGR3'!$G1180="","",'Formulario PPGR1'!#REF!)</f>
        <v/>
      </c>
      <c r="D1180" s="190" t="str">
        <f>IF('Formulario PPGR3'!$G1180="","",'Formulario PPGR1'!#REF!)</f>
        <v/>
      </c>
      <c r="E1180" s="190" t="str">
        <f>IF('Formulario PPGR3'!$G1180="","",'Formulario PPGR1'!#REF!)</f>
        <v/>
      </c>
      <c r="F1180" s="190" t="str">
        <f>IF('Formulario PPGR3'!$G1180="","",'Formulario PPGR1'!#REF!)</f>
        <v/>
      </c>
      <c r="G1180" s="241"/>
      <c r="H1180" s="503" t="str">
        <f>IF(Tabla1[[#This Row],[Código_Actividad]]="","",_xlfn.XLOOKUP(Tabla1[[#This Row],[Código_Actividad]],Tabla2[Código],Tabla2[Actividades Programables Presupuestables],"",0))</f>
        <v/>
      </c>
      <c r="I1180" s="504" t="str">
        <f>IFERROR(VLOOKUP('Formulario PPGR3'!$G1180,'Formulario PPGR2'!$H$9:$V$269,15,FALSE),"")</f>
        <v/>
      </c>
      <c r="J1180" s="509"/>
      <c r="K1180" s="507" t="str">
        <f>IF(Tabla1[[#This Row],[Insumos]]="","",_xlfn.XLOOKUP(Tabla1[[#This Row],[Insumos]],Tabla10[Insumo],Tabla10[InsumoAbrev],"",0))</f>
        <v/>
      </c>
      <c r="L1180" s="508"/>
      <c r="M1180" s="505" t="str">
        <f>IF(Tabla1[[#This Row],[Descripción]]="","",_xlfn.XLOOKUP(Tabla1[[#This Row],[Descripción]],Tabla10[Descripción],Tabla10[Unidad de Medida],"",0))</f>
        <v/>
      </c>
      <c r="N1180" s="295"/>
      <c r="O1180" s="506" t="str">
        <f>IF(Tabla1[[#This Row],[Descripción]]="","",_xlfn.XLOOKUP(Tabla1[[#This Row],[Descripción]],Tabla10[Descripción],Tabla10[Precio Unitario],0))</f>
        <v/>
      </c>
      <c r="P1180" s="506" t="str">
        <f>IF(Tabla1[[#This Row],[Cantidad de Insumos]]="","",Tabla1[[#This Row],[Precio Unitario]]*Tabla1[[#This Row],[Cantidad de Insumos]])</f>
        <v/>
      </c>
      <c r="Q1180" s="506" t="str">
        <f>IF(Tabla1[[#This Row],[Descripción]]="","",_xlfn.XLOOKUP(Tabla1[[#This Row],[Descripción]],Tabla10[Descripción],Tabla10[CODIGO PRESUPUESTARIO],0))</f>
        <v/>
      </c>
      <c r="R1180" s="507"/>
    </row>
    <row r="1181" spans="2:18" x14ac:dyDescent="0.3">
      <c r="B1181" s="190" t="str">
        <f>IF('Formulario PPGR3'!$G1181="","",CONCATENATE('Formulario PPGR3'!$C1181,".",'Formulario PPGR3'!$D1181,".",'Formulario PPGR3'!$E1181,".",'Formulario PPGR3'!$F1181))</f>
        <v/>
      </c>
      <c r="C1181" s="190" t="str">
        <f>IF('Formulario PPGR3'!$G1181="","",'Formulario PPGR1'!#REF!)</f>
        <v/>
      </c>
      <c r="D1181" s="190" t="str">
        <f>IF('Formulario PPGR3'!$G1181="","",'Formulario PPGR1'!#REF!)</f>
        <v/>
      </c>
      <c r="E1181" s="190" t="str">
        <f>IF('Formulario PPGR3'!$G1181="","",'Formulario PPGR1'!#REF!)</f>
        <v/>
      </c>
      <c r="F1181" s="190" t="str">
        <f>IF('Formulario PPGR3'!$G1181="","",'Formulario PPGR1'!#REF!)</f>
        <v/>
      </c>
      <c r="G1181" s="241"/>
      <c r="H1181" s="503" t="str">
        <f>IF(Tabla1[[#This Row],[Código_Actividad]]="","",_xlfn.XLOOKUP(Tabla1[[#This Row],[Código_Actividad]],Tabla2[Código],Tabla2[Actividades Programables Presupuestables],"",0))</f>
        <v/>
      </c>
      <c r="I1181" s="504" t="str">
        <f>IFERROR(VLOOKUP('Formulario PPGR3'!$G1181,'Formulario PPGR2'!$H$9:$V$269,15,FALSE),"")</f>
        <v/>
      </c>
      <c r="J1181" s="509"/>
      <c r="K1181" s="507" t="str">
        <f>IF(Tabla1[[#This Row],[Insumos]]="","",_xlfn.XLOOKUP(Tabla1[[#This Row],[Insumos]],Tabla10[Insumo],Tabla10[InsumoAbrev],"",0))</f>
        <v/>
      </c>
      <c r="L1181" s="508"/>
      <c r="M1181" s="505" t="str">
        <f>IF(Tabla1[[#This Row],[Descripción]]="","",_xlfn.XLOOKUP(Tabla1[[#This Row],[Descripción]],Tabla10[Descripción],Tabla10[Unidad de Medida],"",0))</f>
        <v/>
      </c>
      <c r="N1181" s="295"/>
      <c r="O1181" s="506" t="str">
        <f>IF(Tabla1[[#This Row],[Descripción]]="","",_xlfn.XLOOKUP(Tabla1[[#This Row],[Descripción]],Tabla10[Descripción],Tabla10[Precio Unitario],0))</f>
        <v/>
      </c>
      <c r="P1181" s="506" t="str">
        <f>IF(Tabla1[[#This Row],[Cantidad de Insumos]]="","",Tabla1[[#This Row],[Precio Unitario]]*Tabla1[[#This Row],[Cantidad de Insumos]])</f>
        <v/>
      </c>
      <c r="Q1181" s="506" t="str">
        <f>IF(Tabla1[[#This Row],[Descripción]]="","",_xlfn.XLOOKUP(Tabla1[[#This Row],[Descripción]],Tabla10[Descripción],Tabla10[CODIGO PRESUPUESTARIO],0))</f>
        <v/>
      </c>
      <c r="R1181" s="507"/>
    </row>
    <row r="1182" spans="2:18" x14ac:dyDescent="0.3">
      <c r="B1182" s="190" t="str">
        <f>IF('Formulario PPGR3'!$G1182="","",CONCATENATE('Formulario PPGR3'!$C1182,".",'Formulario PPGR3'!$D1182,".",'Formulario PPGR3'!$E1182,".",'Formulario PPGR3'!$F1182))</f>
        <v/>
      </c>
      <c r="C1182" s="190" t="str">
        <f>IF('Formulario PPGR3'!$G1182="","",'Formulario PPGR1'!#REF!)</f>
        <v/>
      </c>
      <c r="D1182" s="190" t="str">
        <f>IF('Formulario PPGR3'!$G1182="","",'Formulario PPGR1'!#REF!)</f>
        <v/>
      </c>
      <c r="E1182" s="190" t="str">
        <f>IF('Formulario PPGR3'!$G1182="","",'Formulario PPGR1'!#REF!)</f>
        <v/>
      </c>
      <c r="F1182" s="190" t="str">
        <f>IF('Formulario PPGR3'!$G1182="","",'Formulario PPGR1'!#REF!)</f>
        <v/>
      </c>
      <c r="G1182" s="241"/>
      <c r="H1182" s="503" t="str">
        <f>IF(Tabla1[[#This Row],[Código_Actividad]]="","",_xlfn.XLOOKUP(Tabla1[[#This Row],[Código_Actividad]],Tabla2[Código],Tabla2[Actividades Programables Presupuestables],"",0))</f>
        <v/>
      </c>
      <c r="I1182" s="504" t="str">
        <f>IFERROR(VLOOKUP('Formulario PPGR3'!$G1182,'Formulario PPGR2'!$H$9:$V$269,15,FALSE),"")</f>
        <v/>
      </c>
      <c r="J1182" s="509"/>
      <c r="K1182" s="507" t="str">
        <f>IF(Tabla1[[#This Row],[Insumos]]="","",_xlfn.XLOOKUP(Tabla1[[#This Row],[Insumos]],Tabla10[Insumo],Tabla10[InsumoAbrev],"",0))</f>
        <v/>
      </c>
      <c r="L1182" s="508"/>
      <c r="M1182" s="505" t="str">
        <f>IF(Tabla1[[#This Row],[Descripción]]="","",_xlfn.XLOOKUP(Tabla1[[#This Row],[Descripción]],Tabla10[Descripción],Tabla10[Unidad de Medida],"",0))</f>
        <v/>
      </c>
      <c r="N1182" s="295"/>
      <c r="O1182" s="506" t="str">
        <f>IF(Tabla1[[#This Row],[Descripción]]="","",_xlfn.XLOOKUP(Tabla1[[#This Row],[Descripción]],Tabla10[Descripción],Tabla10[Precio Unitario],0))</f>
        <v/>
      </c>
      <c r="P1182" s="506" t="str">
        <f>IF(Tabla1[[#This Row],[Cantidad de Insumos]]="","",Tabla1[[#This Row],[Precio Unitario]]*Tabla1[[#This Row],[Cantidad de Insumos]])</f>
        <v/>
      </c>
      <c r="Q1182" s="506" t="str">
        <f>IF(Tabla1[[#This Row],[Descripción]]="","",_xlfn.XLOOKUP(Tabla1[[#This Row],[Descripción]],Tabla10[Descripción],Tabla10[CODIGO PRESUPUESTARIO],0))</f>
        <v/>
      </c>
      <c r="R1182" s="507"/>
    </row>
    <row r="1183" spans="2:18" x14ac:dyDescent="0.3">
      <c r="B1183" s="190" t="str">
        <f>IF('Formulario PPGR3'!$G1183="","",CONCATENATE('Formulario PPGR3'!$C1183,".",'Formulario PPGR3'!$D1183,".",'Formulario PPGR3'!$E1183,".",'Formulario PPGR3'!$F1183))</f>
        <v/>
      </c>
      <c r="C1183" s="190" t="str">
        <f>IF('Formulario PPGR3'!$G1183="","",'Formulario PPGR1'!#REF!)</f>
        <v/>
      </c>
      <c r="D1183" s="190" t="str">
        <f>IF('Formulario PPGR3'!$G1183="","",'Formulario PPGR1'!#REF!)</f>
        <v/>
      </c>
      <c r="E1183" s="190" t="str">
        <f>IF('Formulario PPGR3'!$G1183="","",'Formulario PPGR1'!#REF!)</f>
        <v/>
      </c>
      <c r="F1183" s="190" t="str">
        <f>IF('Formulario PPGR3'!$G1183="","",'Formulario PPGR1'!#REF!)</f>
        <v/>
      </c>
      <c r="G1183" s="241"/>
      <c r="H1183" s="503" t="str">
        <f>IF(Tabla1[[#This Row],[Código_Actividad]]="","",_xlfn.XLOOKUP(Tabla1[[#This Row],[Código_Actividad]],Tabla2[Código],Tabla2[Actividades Programables Presupuestables],"",0))</f>
        <v/>
      </c>
      <c r="I1183" s="504" t="str">
        <f>IFERROR(VLOOKUP('Formulario PPGR3'!$G1183,'Formulario PPGR2'!$H$9:$V$269,15,FALSE),"")</f>
        <v/>
      </c>
      <c r="J1183" s="509"/>
      <c r="K1183" s="507" t="str">
        <f>IF(Tabla1[[#This Row],[Insumos]]="","",_xlfn.XLOOKUP(Tabla1[[#This Row],[Insumos]],Tabla10[Insumo],Tabla10[InsumoAbrev],"",0))</f>
        <v/>
      </c>
      <c r="L1183" s="508"/>
      <c r="M1183" s="505" t="str">
        <f>IF(Tabla1[[#This Row],[Descripción]]="","",_xlfn.XLOOKUP(Tabla1[[#This Row],[Descripción]],Tabla10[Descripción],Tabla10[Unidad de Medida],"",0))</f>
        <v/>
      </c>
      <c r="N1183" s="295"/>
      <c r="O1183" s="506" t="str">
        <f>IF(Tabla1[[#This Row],[Descripción]]="","",_xlfn.XLOOKUP(Tabla1[[#This Row],[Descripción]],Tabla10[Descripción],Tabla10[Precio Unitario],0))</f>
        <v/>
      </c>
      <c r="P1183" s="506" t="str">
        <f>IF(Tabla1[[#This Row],[Cantidad de Insumos]]="","",Tabla1[[#This Row],[Precio Unitario]]*Tabla1[[#This Row],[Cantidad de Insumos]])</f>
        <v/>
      </c>
      <c r="Q1183" s="506" t="str">
        <f>IF(Tabla1[[#This Row],[Descripción]]="","",_xlfn.XLOOKUP(Tabla1[[#This Row],[Descripción]],Tabla10[Descripción],Tabla10[CODIGO PRESUPUESTARIO],0))</f>
        <v/>
      </c>
      <c r="R1183" s="507"/>
    </row>
    <row r="1184" spans="2:18" x14ac:dyDescent="0.3">
      <c r="B1184" s="190" t="str">
        <f>IF('Formulario PPGR3'!$G1184="","",CONCATENATE('Formulario PPGR3'!$C1184,".",'Formulario PPGR3'!$D1184,".",'Formulario PPGR3'!$E1184,".",'Formulario PPGR3'!$F1184))</f>
        <v/>
      </c>
      <c r="C1184" s="190" t="str">
        <f>IF('Formulario PPGR3'!$G1184="","",'Formulario PPGR1'!#REF!)</f>
        <v/>
      </c>
      <c r="D1184" s="190" t="str">
        <f>IF('Formulario PPGR3'!$G1184="","",'Formulario PPGR1'!#REF!)</f>
        <v/>
      </c>
      <c r="E1184" s="190" t="str">
        <f>IF('Formulario PPGR3'!$G1184="","",'Formulario PPGR1'!#REF!)</f>
        <v/>
      </c>
      <c r="F1184" s="190" t="str">
        <f>IF('Formulario PPGR3'!$G1184="","",'Formulario PPGR1'!#REF!)</f>
        <v/>
      </c>
      <c r="G1184" s="241"/>
      <c r="H1184" s="503" t="str">
        <f>IF(Tabla1[[#This Row],[Código_Actividad]]="","",_xlfn.XLOOKUP(Tabla1[[#This Row],[Código_Actividad]],Tabla2[Código],Tabla2[Actividades Programables Presupuestables],"",0))</f>
        <v/>
      </c>
      <c r="I1184" s="504" t="str">
        <f>IFERROR(VLOOKUP('Formulario PPGR3'!$G1184,'Formulario PPGR2'!$H$9:$V$269,15,FALSE),"")</f>
        <v/>
      </c>
      <c r="J1184" s="509"/>
      <c r="K1184" s="507" t="str">
        <f>IF(Tabla1[[#This Row],[Insumos]]="","",_xlfn.XLOOKUP(Tabla1[[#This Row],[Insumos]],Tabla10[Insumo],Tabla10[InsumoAbrev],"",0))</f>
        <v/>
      </c>
      <c r="L1184" s="508"/>
      <c r="M1184" s="505" t="str">
        <f>IF(Tabla1[[#This Row],[Descripción]]="","",_xlfn.XLOOKUP(Tabla1[[#This Row],[Descripción]],Tabla10[Descripción],Tabla10[Unidad de Medida],"",0))</f>
        <v/>
      </c>
      <c r="N1184" s="295"/>
      <c r="O1184" s="506" t="str">
        <f>IF(Tabla1[[#This Row],[Descripción]]="","",_xlfn.XLOOKUP(Tabla1[[#This Row],[Descripción]],Tabla10[Descripción],Tabla10[Precio Unitario],0))</f>
        <v/>
      </c>
      <c r="P1184" s="506" t="str">
        <f>IF(Tabla1[[#This Row],[Cantidad de Insumos]]="","",Tabla1[[#This Row],[Precio Unitario]]*Tabla1[[#This Row],[Cantidad de Insumos]])</f>
        <v/>
      </c>
      <c r="Q1184" s="506" t="str">
        <f>IF(Tabla1[[#This Row],[Descripción]]="","",_xlfn.XLOOKUP(Tabla1[[#This Row],[Descripción]],Tabla10[Descripción],Tabla10[CODIGO PRESUPUESTARIO],0))</f>
        <v/>
      </c>
      <c r="R1184" s="507"/>
    </row>
    <row r="1185" spans="2:18" x14ac:dyDescent="0.3">
      <c r="B1185" s="190" t="str">
        <f>IF('Formulario PPGR3'!$G1185="","",CONCATENATE('Formulario PPGR3'!$C1185,".",'Formulario PPGR3'!$D1185,".",'Formulario PPGR3'!$E1185,".",'Formulario PPGR3'!$F1185))</f>
        <v/>
      </c>
      <c r="C1185" s="190" t="str">
        <f>IF('Formulario PPGR3'!$G1185="","",'Formulario PPGR1'!#REF!)</f>
        <v/>
      </c>
      <c r="D1185" s="190" t="str">
        <f>IF('Formulario PPGR3'!$G1185="","",'Formulario PPGR1'!#REF!)</f>
        <v/>
      </c>
      <c r="E1185" s="190" t="str">
        <f>IF('Formulario PPGR3'!$G1185="","",'Formulario PPGR1'!#REF!)</f>
        <v/>
      </c>
      <c r="F1185" s="190" t="str">
        <f>IF('Formulario PPGR3'!$G1185="","",'Formulario PPGR1'!#REF!)</f>
        <v/>
      </c>
      <c r="G1185" s="241"/>
      <c r="H1185" s="503" t="str">
        <f>IF(Tabla1[[#This Row],[Código_Actividad]]="","",_xlfn.XLOOKUP(Tabla1[[#This Row],[Código_Actividad]],Tabla2[Código],Tabla2[Actividades Programables Presupuestables],"",0))</f>
        <v/>
      </c>
      <c r="I1185" s="504" t="str">
        <f>IFERROR(VLOOKUP('Formulario PPGR3'!$G1185,'Formulario PPGR2'!$H$9:$V$269,15,FALSE),"")</f>
        <v/>
      </c>
      <c r="J1185" s="509"/>
      <c r="K1185" s="507" t="str">
        <f>IF(Tabla1[[#This Row],[Insumos]]="","",_xlfn.XLOOKUP(Tabla1[[#This Row],[Insumos]],Tabla10[Insumo],Tabla10[InsumoAbrev],"",0))</f>
        <v/>
      </c>
      <c r="L1185" s="508"/>
      <c r="M1185" s="505" t="str">
        <f>IF(Tabla1[[#This Row],[Descripción]]="","",_xlfn.XLOOKUP(Tabla1[[#This Row],[Descripción]],Tabla10[Descripción],Tabla10[Unidad de Medida],"",0))</f>
        <v/>
      </c>
      <c r="N1185" s="295"/>
      <c r="O1185" s="506" t="str">
        <f>IF(Tabla1[[#This Row],[Descripción]]="","",_xlfn.XLOOKUP(Tabla1[[#This Row],[Descripción]],Tabla10[Descripción],Tabla10[Precio Unitario],0))</f>
        <v/>
      </c>
      <c r="P1185" s="506" t="str">
        <f>IF(Tabla1[[#This Row],[Cantidad de Insumos]]="","",Tabla1[[#This Row],[Precio Unitario]]*Tabla1[[#This Row],[Cantidad de Insumos]])</f>
        <v/>
      </c>
      <c r="Q1185" s="506" t="str">
        <f>IF(Tabla1[[#This Row],[Descripción]]="","",_xlfn.XLOOKUP(Tabla1[[#This Row],[Descripción]],Tabla10[Descripción],Tabla10[CODIGO PRESUPUESTARIO],0))</f>
        <v/>
      </c>
      <c r="R1185" s="507"/>
    </row>
    <row r="1186" spans="2:18" x14ac:dyDescent="0.3">
      <c r="B1186" s="190" t="str">
        <f>IF('Formulario PPGR3'!$G1186="","",CONCATENATE('Formulario PPGR3'!$C1186,".",'Formulario PPGR3'!$D1186,".",'Formulario PPGR3'!$E1186,".",'Formulario PPGR3'!$F1186))</f>
        <v/>
      </c>
      <c r="C1186" s="190" t="str">
        <f>IF('Formulario PPGR3'!$G1186="","",'Formulario PPGR1'!#REF!)</f>
        <v/>
      </c>
      <c r="D1186" s="190" t="str">
        <f>IF('Formulario PPGR3'!$G1186="","",'Formulario PPGR1'!#REF!)</f>
        <v/>
      </c>
      <c r="E1186" s="190" t="str">
        <f>IF('Formulario PPGR3'!$G1186="","",'Formulario PPGR1'!#REF!)</f>
        <v/>
      </c>
      <c r="F1186" s="190" t="str">
        <f>IF('Formulario PPGR3'!$G1186="","",'Formulario PPGR1'!#REF!)</f>
        <v/>
      </c>
      <c r="G1186" s="241"/>
      <c r="H1186" s="503" t="str">
        <f>IF(Tabla1[[#This Row],[Código_Actividad]]="","",_xlfn.XLOOKUP(Tabla1[[#This Row],[Código_Actividad]],Tabla2[Código],Tabla2[Actividades Programables Presupuestables],"",0))</f>
        <v/>
      </c>
      <c r="I1186" s="504" t="str">
        <f>IFERROR(VLOOKUP('Formulario PPGR3'!$G1186,'Formulario PPGR2'!$H$9:$V$269,15,FALSE),"")</f>
        <v/>
      </c>
      <c r="J1186" s="509"/>
      <c r="K1186" s="507" t="str">
        <f>IF(Tabla1[[#This Row],[Insumos]]="","",_xlfn.XLOOKUP(Tabla1[[#This Row],[Insumos]],Tabla10[Insumo],Tabla10[InsumoAbrev],"",0))</f>
        <v/>
      </c>
      <c r="L1186" s="508"/>
      <c r="M1186" s="505" t="str">
        <f>IF(Tabla1[[#This Row],[Descripción]]="","",_xlfn.XLOOKUP(Tabla1[[#This Row],[Descripción]],Tabla10[Descripción],Tabla10[Unidad de Medida],"",0))</f>
        <v/>
      </c>
      <c r="N1186" s="295"/>
      <c r="O1186" s="506" t="str">
        <f>IF(Tabla1[[#This Row],[Descripción]]="","",_xlfn.XLOOKUP(Tabla1[[#This Row],[Descripción]],Tabla10[Descripción],Tabla10[Precio Unitario],0))</f>
        <v/>
      </c>
      <c r="P1186" s="506" t="str">
        <f>IF(Tabla1[[#This Row],[Cantidad de Insumos]]="","",Tabla1[[#This Row],[Precio Unitario]]*Tabla1[[#This Row],[Cantidad de Insumos]])</f>
        <v/>
      </c>
      <c r="Q1186" s="506" t="str">
        <f>IF(Tabla1[[#This Row],[Descripción]]="","",_xlfn.XLOOKUP(Tabla1[[#This Row],[Descripción]],Tabla10[Descripción],Tabla10[CODIGO PRESUPUESTARIO],0))</f>
        <v/>
      </c>
      <c r="R1186" s="507"/>
    </row>
    <row r="1187" spans="2:18" x14ac:dyDescent="0.3">
      <c r="B1187" s="190" t="str">
        <f>IF('Formulario PPGR3'!$G1187="","",CONCATENATE('Formulario PPGR3'!$C1187,".",'Formulario PPGR3'!$D1187,".",'Formulario PPGR3'!$E1187,".",'Formulario PPGR3'!$F1187))</f>
        <v/>
      </c>
      <c r="C1187" s="190" t="str">
        <f>IF('Formulario PPGR3'!$G1187="","",'Formulario PPGR1'!#REF!)</f>
        <v/>
      </c>
      <c r="D1187" s="190" t="str">
        <f>IF('Formulario PPGR3'!$G1187="","",'Formulario PPGR1'!#REF!)</f>
        <v/>
      </c>
      <c r="E1187" s="190" t="str">
        <f>IF('Formulario PPGR3'!$G1187="","",'Formulario PPGR1'!#REF!)</f>
        <v/>
      </c>
      <c r="F1187" s="190" t="str">
        <f>IF('Formulario PPGR3'!$G1187="","",'Formulario PPGR1'!#REF!)</f>
        <v/>
      </c>
      <c r="G1187" s="241"/>
      <c r="H1187" s="503" t="str">
        <f>IF(Tabla1[[#This Row],[Código_Actividad]]="","",_xlfn.XLOOKUP(Tabla1[[#This Row],[Código_Actividad]],Tabla2[Código],Tabla2[Actividades Programables Presupuestables],"",0))</f>
        <v/>
      </c>
      <c r="I1187" s="504" t="str">
        <f>IFERROR(VLOOKUP('Formulario PPGR3'!$G1187,'Formulario PPGR2'!$H$9:$V$269,15,FALSE),"")</f>
        <v/>
      </c>
      <c r="J1187" s="509"/>
      <c r="K1187" s="507" t="str">
        <f>IF(Tabla1[[#This Row],[Insumos]]="","",_xlfn.XLOOKUP(Tabla1[[#This Row],[Insumos]],Tabla10[Insumo],Tabla10[InsumoAbrev],"",0))</f>
        <v/>
      </c>
      <c r="L1187" s="508"/>
      <c r="M1187" s="505" t="str">
        <f>IF(Tabla1[[#This Row],[Descripción]]="","",_xlfn.XLOOKUP(Tabla1[[#This Row],[Descripción]],Tabla10[Descripción],Tabla10[Unidad de Medida],"",0))</f>
        <v/>
      </c>
      <c r="N1187" s="295"/>
      <c r="O1187" s="506" t="str">
        <f>IF(Tabla1[[#This Row],[Descripción]]="","",_xlfn.XLOOKUP(Tabla1[[#This Row],[Descripción]],Tabla10[Descripción],Tabla10[Precio Unitario],0))</f>
        <v/>
      </c>
      <c r="P1187" s="506" t="str">
        <f>IF(Tabla1[[#This Row],[Cantidad de Insumos]]="","",Tabla1[[#This Row],[Precio Unitario]]*Tabla1[[#This Row],[Cantidad de Insumos]])</f>
        <v/>
      </c>
      <c r="Q1187" s="506" t="str">
        <f>IF(Tabla1[[#This Row],[Descripción]]="","",_xlfn.XLOOKUP(Tabla1[[#This Row],[Descripción]],Tabla10[Descripción],Tabla10[CODIGO PRESUPUESTARIO],0))</f>
        <v/>
      </c>
      <c r="R1187" s="507"/>
    </row>
    <row r="1188" spans="2:18" x14ac:dyDescent="0.3">
      <c r="B1188" s="190" t="str">
        <f>IF('Formulario PPGR3'!$G1188="","",CONCATENATE('Formulario PPGR3'!$C1188,".",'Formulario PPGR3'!$D1188,".",'Formulario PPGR3'!$E1188,".",'Formulario PPGR3'!$F1188))</f>
        <v/>
      </c>
      <c r="C1188" s="190" t="str">
        <f>IF('Formulario PPGR3'!$G1188="","",'Formulario PPGR1'!#REF!)</f>
        <v/>
      </c>
      <c r="D1188" s="190" t="str">
        <f>IF('Formulario PPGR3'!$G1188="","",'Formulario PPGR1'!#REF!)</f>
        <v/>
      </c>
      <c r="E1188" s="190" t="str">
        <f>IF('Formulario PPGR3'!$G1188="","",'Formulario PPGR1'!#REF!)</f>
        <v/>
      </c>
      <c r="F1188" s="190" t="str">
        <f>IF('Formulario PPGR3'!$G1188="","",'Formulario PPGR1'!#REF!)</f>
        <v/>
      </c>
      <c r="G1188" s="241"/>
      <c r="H1188" s="503" t="str">
        <f>IF(Tabla1[[#This Row],[Código_Actividad]]="","",_xlfn.XLOOKUP(Tabla1[[#This Row],[Código_Actividad]],Tabla2[Código],Tabla2[Actividades Programables Presupuestables],"",0))</f>
        <v/>
      </c>
      <c r="I1188" s="504" t="str">
        <f>IFERROR(VLOOKUP('Formulario PPGR3'!$G1188,'Formulario PPGR2'!$H$9:$V$269,15,FALSE),"")</f>
        <v/>
      </c>
      <c r="J1188" s="509"/>
      <c r="K1188" s="507" t="str">
        <f>IF(Tabla1[[#This Row],[Insumos]]="","",_xlfn.XLOOKUP(Tabla1[[#This Row],[Insumos]],Tabla10[Insumo],Tabla10[InsumoAbrev],"",0))</f>
        <v/>
      </c>
      <c r="L1188" s="508"/>
      <c r="M1188" s="505" t="str">
        <f>IF(Tabla1[[#This Row],[Descripción]]="","",_xlfn.XLOOKUP(Tabla1[[#This Row],[Descripción]],Tabla10[Descripción],Tabla10[Unidad de Medida],"",0))</f>
        <v/>
      </c>
      <c r="N1188" s="295"/>
      <c r="O1188" s="506" t="str">
        <f>IF(Tabla1[[#This Row],[Descripción]]="","",_xlfn.XLOOKUP(Tabla1[[#This Row],[Descripción]],Tabla10[Descripción],Tabla10[Precio Unitario],0))</f>
        <v/>
      </c>
      <c r="P1188" s="506" t="str">
        <f>IF(Tabla1[[#This Row],[Cantidad de Insumos]]="","",Tabla1[[#This Row],[Precio Unitario]]*Tabla1[[#This Row],[Cantidad de Insumos]])</f>
        <v/>
      </c>
      <c r="Q1188" s="506" t="str">
        <f>IF(Tabla1[[#This Row],[Descripción]]="","",_xlfn.XLOOKUP(Tabla1[[#This Row],[Descripción]],Tabla10[Descripción],Tabla10[CODIGO PRESUPUESTARIO],0))</f>
        <v/>
      </c>
      <c r="R1188" s="507"/>
    </row>
    <row r="1189" spans="2:18" x14ac:dyDescent="0.3">
      <c r="B1189" s="190" t="str">
        <f>IF('Formulario PPGR3'!$G1189="","",CONCATENATE('Formulario PPGR3'!$C1189,".",'Formulario PPGR3'!$D1189,".",'Formulario PPGR3'!$E1189,".",'Formulario PPGR3'!$F1189))</f>
        <v/>
      </c>
      <c r="C1189" s="190" t="str">
        <f>IF('Formulario PPGR3'!$G1189="","",'Formulario PPGR1'!#REF!)</f>
        <v/>
      </c>
      <c r="D1189" s="190" t="str">
        <f>IF('Formulario PPGR3'!$G1189="","",'Formulario PPGR1'!#REF!)</f>
        <v/>
      </c>
      <c r="E1189" s="190" t="str">
        <f>IF('Formulario PPGR3'!$G1189="","",'Formulario PPGR1'!#REF!)</f>
        <v/>
      </c>
      <c r="F1189" s="190" t="str">
        <f>IF('Formulario PPGR3'!$G1189="","",'Formulario PPGR1'!#REF!)</f>
        <v/>
      </c>
      <c r="G1189" s="241"/>
      <c r="H1189" s="503" t="str">
        <f>IF(Tabla1[[#This Row],[Código_Actividad]]="","",_xlfn.XLOOKUP(Tabla1[[#This Row],[Código_Actividad]],Tabla2[Código],Tabla2[Actividades Programables Presupuestables],"",0))</f>
        <v/>
      </c>
      <c r="I1189" s="504" t="str">
        <f>IFERROR(VLOOKUP('Formulario PPGR3'!$G1189,'Formulario PPGR2'!$H$9:$V$269,15,FALSE),"")</f>
        <v/>
      </c>
      <c r="J1189" s="509"/>
      <c r="K1189" s="507" t="str">
        <f>IF(Tabla1[[#This Row],[Insumos]]="","",_xlfn.XLOOKUP(Tabla1[[#This Row],[Insumos]],Tabla10[Insumo],Tabla10[InsumoAbrev],"",0))</f>
        <v/>
      </c>
      <c r="L1189" s="508"/>
      <c r="M1189" s="505" t="str">
        <f>IF(Tabla1[[#This Row],[Descripción]]="","",_xlfn.XLOOKUP(Tabla1[[#This Row],[Descripción]],Tabla10[Descripción],Tabla10[Unidad de Medida],"",0))</f>
        <v/>
      </c>
      <c r="N1189" s="295"/>
      <c r="O1189" s="506" t="str">
        <f>IF(Tabla1[[#This Row],[Descripción]]="","",_xlfn.XLOOKUP(Tabla1[[#This Row],[Descripción]],Tabla10[Descripción],Tabla10[Precio Unitario],0))</f>
        <v/>
      </c>
      <c r="P1189" s="506" t="str">
        <f>IF(Tabla1[[#This Row],[Cantidad de Insumos]]="","",Tabla1[[#This Row],[Precio Unitario]]*Tabla1[[#This Row],[Cantidad de Insumos]])</f>
        <v/>
      </c>
      <c r="Q1189" s="506" t="str">
        <f>IF(Tabla1[[#This Row],[Descripción]]="","",_xlfn.XLOOKUP(Tabla1[[#This Row],[Descripción]],Tabla10[Descripción],Tabla10[CODIGO PRESUPUESTARIO],0))</f>
        <v/>
      </c>
      <c r="R1189" s="507"/>
    </row>
    <row r="1190" spans="2:18" x14ac:dyDescent="0.3">
      <c r="B1190" s="190" t="str">
        <f>IF('Formulario PPGR3'!$G1190="","",CONCATENATE('Formulario PPGR3'!$C1190,".",'Formulario PPGR3'!$D1190,".",'Formulario PPGR3'!$E1190,".",'Formulario PPGR3'!$F1190))</f>
        <v/>
      </c>
      <c r="C1190" s="190" t="str">
        <f>IF('Formulario PPGR3'!$G1190="","",'Formulario PPGR1'!#REF!)</f>
        <v/>
      </c>
      <c r="D1190" s="190" t="str">
        <f>IF('Formulario PPGR3'!$G1190="","",'Formulario PPGR1'!#REF!)</f>
        <v/>
      </c>
      <c r="E1190" s="190" t="str">
        <f>IF('Formulario PPGR3'!$G1190="","",'Formulario PPGR1'!#REF!)</f>
        <v/>
      </c>
      <c r="F1190" s="190" t="str">
        <f>IF('Formulario PPGR3'!$G1190="","",'Formulario PPGR1'!#REF!)</f>
        <v/>
      </c>
      <c r="G1190" s="241"/>
      <c r="H1190" s="503" t="str">
        <f>IF(Tabla1[[#This Row],[Código_Actividad]]="","",_xlfn.XLOOKUP(Tabla1[[#This Row],[Código_Actividad]],Tabla2[Código],Tabla2[Actividades Programables Presupuestables],"",0))</f>
        <v/>
      </c>
      <c r="I1190" s="504" t="str">
        <f>IFERROR(VLOOKUP('Formulario PPGR3'!$G1190,'Formulario PPGR2'!$H$9:$V$269,15,FALSE),"")</f>
        <v/>
      </c>
      <c r="J1190" s="509"/>
      <c r="K1190" s="507" t="str">
        <f>IF(Tabla1[[#This Row],[Insumos]]="","",_xlfn.XLOOKUP(Tabla1[[#This Row],[Insumos]],Tabla10[Insumo],Tabla10[InsumoAbrev],"",0))</f>
        <v/>
      </c>
      <c r="L1190" s="508"/>
      <c r="M1190" s="505" t="str">
        <f>IF(Tabla1[[#This Row],[Descripción]]="","",_xlfn.XLOOKUP(Tabla1[[#This Row],[Descripción]],Tabla10[Descripción],Tabla10[Unidad de Medida],"",0))</f>
        <v/>
      </c>
      <c r="N1190" s="295"/>
      <c r="O1190" s="506" t="str">
        <f>IF(Tabla1[[#This Row],[Descripción]]="","",_xlfn.XLOOKUP(Tabla1[[#This Row],[Descripción]],Tabla10[Descripción],Tabla10[Precio Unitario],0))</f>
        <v/>
      </c>
      <c r="P1190" s="506" t="str">
        <f>IF(Tabla1[[#This Row],[Cantidad de Insumos]]="","",Tabla1[[#This Row],[Precio Unitario]]*Tabla1[[#This Row],[Cantidad de Insumos]])</f>
        <v/>
      </c>
      <c r="Q1190" s="506" t="str">
        <f>IF(Tabla1[[#This Row],[Descripción]]="","",_xlfn.XLOOKUP(Tabla1[[#This Row],[Descripción]],Tabla10[Descripción],Tabla10[CODIGO PRESUPUESTARIO],0))</f>
        <v/>
      </c>
      <c r="R1190" s="507"/>
    </row>
    <row r="1191" spans="2:18" x14ac:dyDescent="0.3">
      <c r="B1191" s="190" t="str">
        <f>IF('Formulario PPGR3'!$G1191="","",CONCATENATE('Formulario PPGR3'!$C1191,".",'Formulario PPGR3'!$D1191,".",'Formulario PPGR3'!$E1191,".",'Formulario PPGR3'!$F1191))</f>
        <v/>
      </c>
      <c r="C1191" s="190" t="str">
        <f>IF('Formulario PPGR3'!$G1191="","",'Formulario PPGR1'!#REF!)</f>
        <v/>
      </c>
      <c r="D1191" s="190" t="str">
        <f>IF('Formulario PPGR3'!$G1191="","",'Formulario PPGR1'!#REF!)</f>
        <v/>
      </c>
      <c r="E1191" s="190" t="str">
        <f>IF('Formulario PPGR3'!$G1191="","",'Formulario PPGR1'!#REF!)</f>
        <v/>
      </c>
      <c r="F1191" s="190" t="str">
        <f>IF('Formulario PPGR3'!$G1191="","",'Formulario PPGR1'!#REF!)</f>
        <v/>
      </c>
      <c r="G1191" s="241"/>
      <c r="H1191" s="503" t="str">
        <f>IF(Tabla1[[#This Row],[Código_Actividad]]="","",_xlfn.XLOOKUP(Tabla1[[#This Row],[Código_Actividad]],Tabla2[Código],Tabla2[Actividades Programables Presupuestables],"",0))</f>
        <v/>
      </c>
      <c r="I1191" s="504" t="str">
        <f>IFERROR(VLOOKUP('Formulario PPGR3'!$G1191,'Formulario PPGR2'!$H$9:$V$269,15,FALSE),"")</f>
        <v/>
      </c>
      <c r="J1191" s="509"/>
      <c r="K1191" s="507" t="str">
        <f>IF(Tabla1[[#This Row],[Insumos]]="","",_xlfn.XLOOKUP(Tabla1[[#This Row],[Insumos]],Tabla10[Insumo],Tabla10[InsumoAbrev],"",0))</f>
        <v/>
      </c>
      <c r="L1191" s="508"/>
      <c r="M1191" s="505" t="str">
        <f>IF(Tabla1[[#This Row],[Descripción]]="","",_xlfn.XLOOKUP(Tabla1[[#This Row],[Descripción]],Tabla10[Descripción],Tabla10[Unidad de Medida],"",0))</f>
        <v/>
      </c>
      <c r="N1191" s="295"/>
      <c r="O1191" s="506" t="str">
        <f>IF(Tabla1[[#This Row],[Descripción]]="","",_xlfn.XLOOKUP(Tabla1[[#This Row],[Descripción]],Tabla10[Descripción],Tabla10[Precio Unitario],0))</f>
        <v/>
      </c>
      <c r="P1191" s="506" t="str">
        <f>IF(Tabla1[[#This Row],[Cantidad de Insumos]]="","",Tabla1[[#This Row],[Precio Unitario]]*Tabla1[[#This Row],[Cantidad de Insumos]])</f>
        <v/>
      </c>
      <c r="Q1191" s="506" t="str">
        <f>IF(Tabla1[[#This Row],[Descripción]]="","",_xlfn.XLOOKUP(Tabla1[[#This Row],[Descripción]],Tabla10[Descripción],Tabla10[CODIGO PRESUPUESTARIO],0))</f>
        <v/>
      </c>
      <c r="R1191" s="507"/>
    </row>
    <row r="1192" spans="2:18" x14ac:dyDescent="0.3">
      <c r="B1192" s="190" t="str">
        <f>IF('Formulario PPGR3'!$G1192="","",CONCATENATE('Formulario PPGR3'!$C1192,".",'Formulario PPGR3'!$D1192,".",'Formulario PPGR3'!$E1192,".",'Formulario PPGR3'!$F1192))</f>
        <v/>
      </c>
      <c r="C1192" s="190" t="str">
        <f>IF('Formulario PPGR3'!$G1192="","",'Formulario PPGR1'!#REF!)</f>
        <v/>
      </c>
      <c r="D1192" s="190" t="str">
        <f>IF('Formulario PPGR3'!$G1192="","",'Formulario PPGR1'!#REF!)</f>
        <v/>
      </c>
      <c r="E1192" s="190" t="str">
        <f>IF('Formulario PPGR3'!$G1192="","",'Formulario PPGR1'!#REF!)</f>
        <v/>
      </c>
      <c r="F1192" s="190" t="str">
        <f>IF('Formulario PPGR3'!$G1192="","",'Formulario PPGR1'!#REF!)</f>
        <v/>
      </c>
      <c r="G1192" s="241"/>
      <c r="H1192" s="503" t="str">
        <f>IF(Tabla1[[#This Row],[Código_Actividad]]="","",_xlfn.XLOOKUP(Tabla1[[#This Row],[Código_Actividad]],Tabla2[Código],Tabla2[Actividades Programables Presupuestables],"",0))</f>
        <v/>
      </c>
      <c r="I1192" s="504" t="str">
        <f>IFERROR(VLOOKUP('Formulario PPGR3'!$G1192,'Formulario PPGR2'!$H$9:$V$269,15,FALSE),"")</f>
        <v/>
      </c>
      <c r="J1192" s="509"/>
      <c r="K1192" s="507" t="str">
        <f>IF(Tabla1[[#This Row],[Insumos]]="","",_xlfn.XLOOKUP(Tabla1[[#This Row],[Insumos]],Tabla10[Insumo],Tabla10[InsumoAbrev],"",0))</f>
        <v/>
      </c>
      <c r="L1192" s="508"/>
      <c r="M1192" s="505" t="str">
        <f>IF(Tabla1[[#This Row],[Descripción]]="","",_xlfn.XLOOKUP(Tabla1[[#This Row],[Descripción]],Tabla10[Descripción],Tabla10[Unidad de Medida],"",0))</f>
        <v/>
      </c>
      <c r="N1192" s="295"/>
      <c r="O1192" s="506" t="str">
        <f>IF(Tabla1[[#This Row],[Descripción]]="","",_xlfn.XLOOKUP(Tabla1[[#This Row],[Descripción]],Tabla10[Descripción],Tabla10[Precio Unitario],0))</f>
        <v/>
      </c>
      <c r="P1192" s="506" t="str">
        <f>IF(Tabla1[[#This Row],[Cantidad de Insumos]]="","",Tabla1[[#This Row],[Precio Unitario]]*Tabla1[[#This Row],[Cantidad de Insumos]])</f>
        <v/>
      </c>
      <c r="Q1192" s="506" t="str">
        <f>IF(Tabla1[[#This Row],[Descripción]]="","",_xlfn.XLOOKUP(Tabla1[[#This Row],[Descripción]],Tabla10[Descripción],Tabla10[CODIGO PRESUPUESTARIO],0))</f>
        <v/>
      </c>
      <c r="R1192" s="507"/>
    </row>
    <row r="1193" spans="2:18" x14ac:dyDescent="0.3">
      <c r="B1193" s="190" t="str">
        <f>IF('Formulario PPGR3'!$G1193="","",CONCATENATE('Formulario PPGR3'!$C1193,".",'Formulario PPGR3'!$D1193,".",'Formulario PPGR3'!$E1193,".",'Formulario PPGR3'!$F1193))</f>
        <v/>
      </c>
      <c r="C1193" s="190" t="str">
        <f>IF('Formulario PPGR3'!$G1193="","",'Formulario PPGR1'!#REF!)</f>
        <v/>
      </c>
      <c r="D1193" s="190" t="str">
        <f>IF('Formulario PPGR3'!$G1193="","",'Formulario PPGR1'!#REF!)</f>
        <v/>
      </c>
      <c r="E1193" s="190" t="str">
        <f>IF('Formulario PPGR3'!$G1193="","",'Formulario PPGR1'!#REF!)</f>
        <v/>
      </c>
      <c r="F1193" s="190" t="str">
        <f>IF('Formulario PPGR3'!$G1193="","",'Formulario PPGR1'!#REF!)</f>
        <v/>
      </c>
      <c r="G1193" s="241"/>
      <c r="H1193" s="503" t="str">
        <f>IF(Tabla1[[#This Row],[Código_Actividad]]="","",_xlfn.XLOOKUP(Tabla1[[#This Row],[Código_Actividad]],Tabla2[Código],Tabla2[Actividades Programables Presupuestables],"",0))</f>
        <v/>
      </c>
      <c r="I1193" s="504" t="str">
        <f>IFERROR(VLOOKUP('Formulario PPGR3'!$G1193,'Formulario PPGR2'!$H$9:$V$269,15,FALSE),"")</f>
        <v/>
      </c>
      <c r="J1193" s="509"/>
      <c r="K1193" s="507" t="str">
        <f>IF(Tabla1[[#This Row],[Insumos]]="","",_xlfn.XLOOKUP(Tabla1[[#This Row],[Insumos]],Tabla10[Insumo],Tabla10[InsumoAbrev],"",0))</f>
        <v/>
      </c>
      <c r="L1193" s="508"/>
      <c r="M1193" s="505" t="str">
        <f>IF(Tabla1[[#This Row],[Descripción]]="","",_xlfn.XLOOKUP(Tabla1[[#This Row],[Descripción]],Tabla10[Descripción],Tabla10[Unidad de Medida],"",0))</f>
        <v/>
      </c>
      <c r="N1193" s="295"/>
      <c r="O1193" s="506" t="str">
        <f>IF(Tabla1[[#This Row],[Descripción]]="","",_xlfn.XLOOKUP(Tabla1[[#This Row],[Descripción]],Tabla10[Descripción],Tabla10[Precio Unitario],0))</f>
        <v/>
      </c>
      <c r="P1193" s="506" t="str">
        <f>IF(Tabla1[[#This Row],[Cantidad de Insumos]]="","",Tabla1[[#This Row],[Precio Unitario]]*Tabla1[[#This Row],[Cantidad de Insumos]])</f>
        <v/>
      </c>
      <c r="Q1193" s="506" t="str">
        <f>IF(Tabla1[[#This Row],[Descripción]]="","",_xlfn.XLOOKUP(Tabla1[[#This Row],[Descripción]],Tabla10[Descripción],Tabla10[CODIGO PRESUPUESTARIO],0))</f>
        <v/>
      </c>
      <c r="R1193" s="507"/>
    </row>
    <row r="1194" spans="2:18" x14ac:dyDescent="0.3">
      <c r="B1194" s="190" t="str">
        <f>IF('Formulario PPGR3'!$G1194="","",CONCATENATE('Formulario PPGR3'!$C1194,".",'Formulario PPGR3'!$D1194,".",'Formulario PPGR3'!$E1194,".",'Formulario PPGR3'!$F1194))</f>
        <v/>
      </c>
      <c r="C1194" s="190" t="str">
        <f>IF('Formulario PPGR3'!$G1194="","",'Formulario PPGR1'!#REF!)</f>
        <v/>
      </c>
      <c r="D1194" s="190" t="str">
        <f>IF('Formulario PPGR3'!$G1194="","",'Formulario PPGR1'!#REF!)</f>
        <v/>
      </c>
      <c r="E1194" s="190" t="str">
        <f>IF('Formulario PPGR3'!$G1194="","",'Formulario PPGR1'!#REF!)</f>
        <v/>
      </c>
      <c r="F1194" s="190" t="str">
        <f>IF('Formulario PPGR3'!$G1194="","",'Formulario PPGR1'!#REF!)</f>
        <v/>
      </c>
      <c r="G1194" s="241"/>
      <c r="H1194" s="503" t="str">
        <f>IF(Tabla1[[#This Row],[Código_Actividad]]="","",_xlfn.XLOOKUP(Tabla1[[#This Row],[Código_Actividad]],Tabla2[Código],Tabla2[Actividades Programables Presupuestables],"",0))</f>
        <v/>
      </c>
      <c r="I1194" s="504" t="str">
        <f>IFERROR(VLOOKUP('Formulario PPGR3'!$G1194,'Formulario PPGR2'!$H$9:$V$269,15,FALSE),"")</f>
        <v/>
      </c>
      <c r="J1194" s="509"/>
      <c r="K1194" s="507" t="str">
        <f>IF(Tabla1[[#This Row],[Insumos]]="","",_xlfn.XLOOKUP(Tabla1[[#This Row],[Insumos]],Tabla10[Insumo],Tabla10[InsumoAbrev],"",0))</f>
        <v/>
      </c>
      <c r="L1194" s="508"/>
      <c r="M1194" s="505" t="str">
        <f>IF(Tabla1[[#This Row],[Descripción]]="","",_xlfn.XLOOKUP(Tabla1[[#This Row],[Descripción]],Tabla10[Descripción],Tabla10[Unidad de Medida],"",0))</f>
        <v/>
      </c>
      <c r="N1194" s="295"/>
      <c r="O1194" s="506" t="str">
        <f>IF(Tabla1[[#This Row],[Descripción]]="","",_xlfn.XLOOKUP(Tabla1[[#This Row],[Descripción]],Tabla10[Descripción],Tabla10[Precio Unitario],0))</f>
        <v/>
      </c>
      <c r="P1194" s="506" t="str">
        <f>IF(Tabla1[[#This Row],[Cantidad de Insumos]]="","",Tabla1[[#This Row],[Precio Unitario]]*Tabla1[[#This Row],[Cantidad de Insumos]])</f>
        <v/>
      </c>
      <c r="Q1194" s="506" t="str">
        <f>IF(Tabla1[[#This Row],[Descripción]]="","",_xlfn.XLOOKUP(Tabla1[[#This Row],[Descripción]],Tabla10[Descripción],Tabla10[CODIGO PRESUPUESTARIO],0))</f>
        <v/>
      </c>
      <c r="R1194" s="507"/>
    </row>
    <row r="1195" spans="2:18" x14ac:dyDescent="0.3">
      <c r="B1195" s="190" t="str">
        <f>IF('Formulario PPGR3'!$G1195="","",CONCATENATE('Formulario PPGR3'!$C1195,".",'Formulario PPGR3'!$D1195,".",'Formulario PPGR3'!$E1195,".",'Formulario PPGR3'!$F1195))</f>
        <v/>
      </c>
      <c r="C1195" s="190" t="str">
        <f>IF('Formulario PPGR3'!$G1195="","",'Formulario PPGR1'!#REF!)</f>
        <v/>
      </c>
      <c r="D1195" s="190" t="str">
        <f>IF('Formulario PPGR3'!$G1195="","",'Formulario PPGR1'!#REF!)</f>
        <v/>
      </c>
      <c r="E1195" s="190" t="str">
        <f>IF('Formulario PPGR3'!$G1195="","",'Formulario PPGR1'!#REF!)</f>
        <v/>
      </c>
      <c r="F1195" s="190" t="str">
        <f>IF('Formulario PPGR3'!$G1195="","",'Formulario PPGR1'!#REF!)</f>
        <v/>
      </c>
      <c r="G1195" s="241"/>
      <c r="H1195" s="503" t="str">
        <f>IF(Tabla1[[#This Row],[Código_Actividad]]="","",_xlfn.XLOOKUP(Tabla1[[#This Row],[Código_Actividad]],Tabla2[Código],Tabla2[Actividades Programables Presupuestables],"",0))</f>
        <v/>
      </c>
      <c r="I1195" s="504" t="str">
        <f>IFERROR(VLOOKUP('Formulario PPGR3'!$G1195,'Formulario PPGR2'!$H$9:$V$269,15,FALSE),"")</f>
        <v/>
      </c>
      <c r="J1195" s="509"/>
      <c r="K1195" s="507" t="str">
        <f>IF(Tabla1[[#This Row],[Insumos]]="","",_xlfn.XLOOKUP(Tabla1[[#This Row],[Insumos]],Tabla10[Insumo],Tabla10[InsumoAbrev],"",0))</f>
        <v/>
      </c>
      <c r="L1195" s="508"/>
      <c r="M1195" s="505" t="str">
        <f>IF(Tabla1[[#This Row],[Descripción]]="","",_xlfn.XLOOKUP(Tabla1[[#This Row],[Descripción]],Tabla10[Descripción],Tabla10[Unidad de Medida],"",0))</f>
        <v/>
      </c>
      <c r="N1195" s="295"/>
      <c r="O1195" s="506" t="str">
        <f>IF(Tabla1[[#This Row],[Descripción]]="","",_xlfn.XLOOKUP(Tabla1[[#This Row],[Descripción]],Tabla10[Descripción],Tabla10[Precio Unitario],0))</f>
        <v/>
      </c>
      <c r="P1195" s="506" t="str">
        <f>IF(Tabla1[[#This Row],[Cantidad de Insumos]]="","",Tabla1[[#This Row],[Precio Unitario]]*Tabla1[[#This Row],[Cantidad de Insumos]])</f>
        <v/>
      </c>
      <c r="Q1195" s="506" t="str">
        <f>IF(Tabla1[[#This Row],[Descripción]]="","",_xlfn.XLOOKUP(Tabla1[[#This Row],[Descripción]],Tabla10[Descripción],Tabla10[CODIGO PRESUPUESTARIO],0))</f>
        <v/>
      </c>
      <c r="R1195" s="507"/>
    </row>
    <row r="1196" spans="2:18" x14ac:dyDescent="0.3">
      <c r="B1196" s="190" t="str">
        <f>IF('Formulario PPGR3'!$G1196="","",CONCATENATE('Formulario PPGR3'!$C1196,".",'Formulario PPGR3'!$D1196,".",'Formulario PPGR3'!$E1196,".",'Formulario PPGR3'!$F1196))</f>
        <v/>
      </c>
      <c r="C1196" s="190" t="str">
        <f>IF('Formulario PPGR3'!$G1196="","",'Formulario PPGR1'!#REF!)</f>
        <v/>
      </c>
      <c r="D1196" s="190" t="str">
        <f>IF('Formulario PPGR3'!$G1196="","",'Formulario PPGR1'!#REF!)</f>
        <v/>
      </c>
      <c r="E1196" s="190" t="str">
        <f>IF('Formulario PPGR3'!$G1196="","",'Formulario PPGR1'!#REF!)</f>
        <v/>
      </c>
      <c r="F1196" s="190" t="str">
        <f>IF('Formulario PPGR3'!$G1196="","",'Formulario PPGR1'!#REF!)</f>
        <v/>
      </c>
      <c r="G1196" s="241"/>
      <c r="H1196" s="503" t="str">
        <f>IF(Tabla1[[#This Row],[Código_Actividad]]="","",_xlfn.XLOOKUP(Tabla1[[#This Row],[Código_Actividad]],Tabla2[Código],Tabla2[Actividades Programables Presupuestables],"",0))</f>
        <v/>
      </c>
      <c r="I1196" s="504" t="str">
        <f>IFERROR(VLOOKUP('Formulario PPGR3'!$G1196,'Formulario PPGR2'!$H$9:$V$269,15,FALSE),"")</f>
        <v/>
      </c>
      <c r="J1196" s="509"/>
      <c r="K1196" s="507" t="str">
        <f>IF(Tabla1[[#This Row],[Insumos]]="","",_xlfn.XLOOKUP(Tabla1[[#This Row],[Insumos]],Tabla10[Insumo],Tabla10[InsumoAbrev],"",0))</f>
        <v/>
      </c>
      <c r="L1196" s="508"/>
      <c r="M1196" s="505" t="str">
        <f>IF(Tabla1[[#This Row],[Descripción]]="","",_xlfn.XLOOKUP(Tabla1[[#This Row],[Descripción]],Tabla10[Descripción],Tabla10[Unidad de Medida],"",0))</f>
        <v/>
      </c>
      <c r="N1196" s="295"/>
      <c r="O1196" s="506" t="str">
        <f>IF(Tabla1[[#This Row],[Descripción]]="","",_xlfn.XLOOKUP(Tabla1[[#This Row],[Descripción]],Tabla10[Descripción],Tabla10[Precio Unitario],0))</f>
        <v/>
      </c>
      <c r="P1196" s="506" t="str">
        <f>IF(Tabla1[[#This Row],[Cantidad de Insumos]]="","",Tabla1[[#This Row],[Precio Unitario]]*Tabla1[[#This Row],[Cantidad de Insumos]])</f>
        <v/>
      </c>
      <c r="Q1196" s="506" t="str">
        <f>IF(Tabla1[[#This Row],[Descripción]]="","",_xlfn.XLOOKUP(Tabla1[[#This Row],[Descripción]],Tabla10[Descripción],Tabla10[CODIGO PRESUPUESTARIO],0))</f>
        <v/>
      </c>
      <c r="R1196" s="507"/>
    </row>
    <row r="1197" spans="2:18" x14ac:dyDescent="0.3">
      <c r="B1197" s="190" t="str">
        <f>IF('Formulario PPGR3'!$G1197="","",CONCATENATE('Formulario PPGR3'!$C1197,".",'Formulario PPGR3'!$D1197,".",'Formulario PPGR3'!$E1197,".",'Formulario PPGR3'!$F1197))</f>
        <v/>
      </c>
      <c r="C1197" s="190" t="str">
        <f>IF('Formulario PPGR3'!$G1197="","",'Formulario PPGR1'!#REF!)</f>
        <v/>
      </c>
      <c r="D1197" s="190" t="str">
        <f>IF('Formulario PPGR3'!$G1197="","",'Formulario PPGR1'!#REF!)</f>
        <v/>
      </c>
      <c r="E1197" s="190" t="str">
        <f>IF('Formulario PPGR3'!$G1197="","",'Formulario PPGR1'!#REF!)</f>
        <v/>
      </c>
      <c r="F1197" s="190" t="str">
        <f>IF('Formulario PPGR3'!$G1197="","",'Formulario PPGR1'!#REF!)</f>
        <v/>
      </c>
      <c r="G1197" s="241"/>
      <c r="H1197" s="503" t="str">
        <f>IF(Tabla1[[#This Row],[Código_Actividad]]="","",_xlfn.XLOOKUP(Tabla1[[#This Row],[Código_Actividad]],Tabla2[Código],Tabla2[Actividades Programables Presupuestables],"",0))</f>
        <v/>
      </c>
      <c r="I1197" s="504" t="str">
        <f>IFERROR(VLOOKUP('Formulario PPGR3'!$G1197,'Formulario PPGR2'!$H$9:$V$269,15,FALSE),"")</f>
        <v/>
      </c>
      <c r="J1197" s="509"/>
      <c r="K1197" s="507" t="str">
        <f>IF(Tabla1[[#This Row],[Insumos]]="","",_xlfn.XLOOKUP(Tabla1[[#This Row],[Insumos]],Tabla10[Insumo],Tabla10[InsumoAbrev],"",0))</f>
        <v/>
      </c>
      <c r="L1197" s="508"/>
      <c r="M1197" s="505" t="str">
        <f>IF(Tabla1[[#This Row],[Descripción]]="","",_xlfn.XLOOKUP(Tabla1[[#This Row],[Descripción]],Tabla10[Descripción],Tabla10[Unidad de Medida],"",0))</f>
        <v/>
      </c>
      <c r="N1197" s="295"/>
      <c r="O1197" s="506" t="str">
        <f>IF(Tabla1[[#This Row],[Descripción]]="","",_xlfn.XLOOKUP(Tabla1[[#This Row],[Descripción]],Tabla10[Descripción],Tabla10[Precio Unitario],0))</f>
        <v/>
      </c>
      <c r="P1197" s="506" t="str">
        <f>IF(Tabla1[[#This Row],[Cantidad de Insumos]]="","",Tabla1[[#This Row],[Precio Unitario]]*Tabla1[[#This Row],[Cantidad de Insumos]])</f>
        <v/>
      </c>
      <c r="Q1197" s="506" t="str">
        <f>IF(Tabla1[[#This Row],[Descripción]]="","",_xlfn.XLOOKUP(Tabla1[[#This Row],[Descripción]],Tabla10[Descripción],Tabla10[CODIGO PRESUPUESTARIO],0))</f>
        <v/>
      </c>
      <c r="R1197" s="507"/>
    </row>
    <row r="1198" spans="2:18" x14ac:dyDescent="0.3">
      <c r="B1198" s="190" t="str">
        <f>IF('Formulario PPGR3'!$G1198="","",CONCATENATE('Formulario PPGR3'!$C1198,".",'Formulario PPGR3'!$D1198,".",'Formulario PPGR3'!$E1198,".",'Formulario PPGR3'!$F1198))</f>
        <v/>
      </c>
      <c r="C1198" s="190" t="str">
        <f>IF('Formulario PPGR3'!$G1198="","",'Formulario PPGR1'!#REF!)</f>
        <v/>
      </c>
      <c r="D1198" s="190" t="str">
        <f>IF('Formulario PPGR3'!$G1198="","",'Formulario PPGR1'!#REF!)</f>
        <v/>
      </c>
      <c r="E1198" s="190" t="str">
        <f>IF('Formulario PPGR3'!$G1198="","",'Formulario PPGR1'!#REF!)</f>
        <v/>
      </c>
      <c r="F1198" s="190" t="str">
        <f>IF('Formulario PPGR3'!$G1198="","",'Formulario PPGR1'!#REF!)</f>
        <v/>
      </c>
      <c r="G1198" s="241"/>
      <c r="H1198" s="503" t="str">
        <f>IF(Tabla1[[#This Row],[Código_Actividad]]="","",_xlfn.XLOOKUP(Tabla1[[#This Row],[Código_Actividad]],Tabla2[Código],Tabla2[Actividades Programables Presupuestables],"",0))</f>
        <v/>
      </c>
      <c r="I1198" s="504" t="str">
        <f>IFERROR(VLOOKUP('Formulario PPGR3'!$G1198,'Formulario PPGR2'!$H$9:$V$269,15,FALSE),"")</f>
        <v/>
      </c>
      <c r="J1198" s="509"/>
      <c r="K1198" s="507" t="str">
        <f>IF(Tabla1[[#This Row],[Insumos]]="","",_xlfn.XLOOKUP(Tabla1[[#This Row],[Insumos]],Tabla10[Insumo],Tabla10[InsumoAbrev],"",0))</f>
        <v/>
      </c>
      <c r="L1198" s="508"/>
      <c r="M1198" s="505" t="str">
        <f>IF(Tabla1[[#This Row],[Descripción]]="","",_xlfn.XLOOKUP(Tabla1[[#This Row],[Descripción]],Tabla10[Descripción],Tabla10[Unidad de Medida],"",0))</f>
        <v/>
      </c>
      <c r="N1198" s="295"/>
      <c r="O1198" s="506" t="str">
        <f>IF(Tabla1[[#This Row],[Descripción]]="","",_xlfn.XLOOKUP(Tabla1[[#This Row],[Descripción]],Tabla10[Descripción],Tabla10[Precio Unitario],0))</f>
        <v/>
      </c>
      <c r="P1198" s="506" t="str">
        <f>IF(Tabla1[[#This Row],[Cantidad de Insumos]]="","",Tabla1[[#This Row],[Precio Unitario]]*Tabla1[[#This Row],[Cantidad de Insumos]])</f>
        <v/>
      </c>
      <c r="Q1198" s="506" t="str">
        <f>IF(Tabla1[[#This Row],[Descripción]]="","",_xlfn.XLOOKUP(Tabla1[[#This Row],[Descripción]],Tabla10[Descripción],Tabla10[CODIGO PRESUPUESTARIO],0))</f>
        <v/>
      </c>
      <c r="R1198" s="507"/>
    </row>
    <row r="1199" spans="2:18" x14ac:dyDescent="0.3">
      <c r="B1199" s="190" t="str">
        <f>IF('Formulario PPGR3'!$G1199="","",CONCATENATE('Formulario PPGR3'!$C1199,".",'Formulario PPGR3'!$D1199,".",'Formulario PPGR3'!$E1199,".",'Formulario PPGR3'!$F1199))</f>
        <v/>
      </c>
      <c r="C1199" s="190" t="str">
        <f>IF('Formulario PPGR3'!$G1199="","",'Formulario PPGR1'!#REF!)</f>
        <v/>
      </c>
      <c r="D1199" s="190" t="str">
        <f>IF('Formulario PPGR3'!$G1199="","",'Formulario PPGR1'!#REF!)</f>
        <v/>
      </c>
      <c r="E1199" s="190" t="str">
        <f>IF('Formulario PPGR3'!$G1199="","",'Formulario PPGR1'!#REF!)</f>
        <v/>
      </c>
      <c r="F1199" s="190" t="str">
        <f>IF('Formulario PPGR3'!$G1199="","",'Formulario PPGR1'!#REF!)</f>
        <v/>
      </c>
      <c r="G1199" s="241"/>
      <c r="H1199" s="503" t="str">
        <f>IF(Tabla1[[#This Row],[Código_Actividad]]="","",_xlfn.XLOOKUP(Tabla1[[#This Row],[Código_Actividad]],Tabla2[Código],Tabla2[Actividades Programables Presupuestables],"",0))</f>
        <v/>
      </c>
      <c r="I1199" s="504" t="str">
        <f>IFERROR(VLOOKUP('Formulario PPGR3'!$G1199,'Formulario PPGR2'!$H$9:$V$269,15,FALSE),"")</f>
        <v/>
      </c>
      <c r="J1199" s="509"/>
      <c r="K1199" s="507" t="str">
        <f>IF(Tabla1[[#This Row],[Insumos]]="","",_xlfn.XLOOKUP(Tabla1[[#This Row],[Insumos]],Tabla10[Insumo],Tabla10[InsumoAbrev],"",0))</f>
        <v/>
      </c>
      <c r="L1199" s="508"/>
      <c r="M1199" s="505" t="str">
        <f>IF(Tabla1[[#This Row],[Descripción]]="","",_xlfn.XLOOKUP(Tabla1[[#This Row],[Descripción]],Tabla10[Descripción],Tabla10[Unidad de Medida],"",0))</f>
        <v/>
      </c>
      <c r="N1199" s="295"/>
      <c r="O1199" s="506" t="str">
        <f>IF(Tabla1[[#This Row],[Descripción]]="","",_xlfn.XLOOKUP(Tabla1[[#This Row],[Descripción]],Tabla10[Descripción],Tabla10[Precio Unitario],0))</f>
        <v/>
      </c>
      <c r="P1199" s="506" t="str">
        <f>IF(Tabla1[[#This Row],[Cantidad de Insumos]]="","",Tabla1[[#This Row],[Precio Unitario]]*Tabla1[[#This Row],[Cantidad de Insumos]])</f>
        <v/>
      </c>
      <c r="Q1199" s="506" t="str">
        <f>IF(Tabla1[[#This Row],[Descripción]]="","",_xlfn.XLOOKUP(Tabla1[[#This Row],[Descripción]],Tabla10[Descripción],Tabla10[CODIGO PRESUPUESTARIO],0))</f>
        <v/>
      </c>
      <c r="R1199" s="507"/>
    </row>
    <row r="1200" spans="2:18" x14ac:dyDescent="0.3">
      <c r="B1200" s="190" t="str">
        <f>IF('Formulario PPGR3'!$G1200="","",CONCATENATE('Formulario PPGR3'!$C1200,".",'Formulario PPGR3'!$D1200,".",'Formulario PPGR3'!$E1200,".",'Formulario PPGR3'!$F1200))</f>
        <v/>
      </c>
      <c r="C1200" s="190" t="str">
        <f>IF('Formulario PPGR3'!$G1200="","",'Formulario PPGR1'!#REF!)</f>
        <v/>
      </c>
      <c r="D1200" s="190" t="str">
        <f>IF('Formulario PPGR3'!$G1200="","",'Formulario PPGR1'!#REF!)</f>
        <v/>
      </c>
      <c r="E1200" s="190" t="str">
        <f>IF('Formulario PPGR3'!$G1200="","",'Formulario PPGR1'!#REF!)</f>
        <v/>
      </c>
      <c r="F1200" s="190" t="str">
        <f>IF('Formulario PPGR3'!$G1200="","",'Formulario PPGR1'!#REF!)</f>
        <v/>
      </c>
      <c r="G1200" s="241"/>
      <c r="H1200" s="503" t="str">
        <f>IF(Tabla1[[#This Row],[Código_Actividad]]="","",_xlfn.XLOOKUP(Tabla1[[#This Row],[Código_Actividad]],Tabla2[Código],Tabla2[Actividades Programables Presupuestables],"",0))</f>
        <v/>
      </c>
      <c r="I1200" s="504" t="str">
        <f>IFERROR(VLOOKUP('Formulario PPGR3'!$G1200,'Formulario PPGR2'!$H$9:$V$269,15,FALSE),"")</f>
        <v/>
      </c>
      <c r="J1200" s="509"/>
      <c r="K1200" s="507" t="str">
        <f>IF(Tabla1[[#This Row],[Insumos]]="","",_xlfn.XLOOKUP(Tabla1[[#This Row],[Insumos]],Tabla10[Insumo],Tabla10[InsumoAbrev],"",0))</f>
        <v/>
      </c>
      <c r="L1200" s="508"/>
      <c r="M1200" s="505" t="str">
        <f>IF(Tabla1[[#This Row],[Descripción]]="","",_xlfn.XLOOKUP(Tabla1[[#This Row],[Descripción]],Tabla10[Descripción],Tabla10[Unidad de Medida],"",0))</f>
        <v/>
      </c>
      <c r="N1200" s="295"/>
      <c r="O1200" s="506" t="str">
        <f>IF(Tabla1[[#This Row],[Descripción]]="","",_xlfn.XLOOKUP(Tabla1[[#This Row],[Descripción]],Tabla10[Descripción],Tabla10[Precio Unitario],0))</f>
        <v/>
      </c>
      <c r="P1200" s="506" t="str">
        <f>IF(Tabla1[[#This Row],[Cantidad de Insumos]]="","",Tabla1[[#This Row],[Precio Unitario]]*Tabla1[[#This Row],[Cantidad de Insumos]])</f>
        <v/>
      </c>
      <c r="Q1200" s="506" t="str">
        <f>IF(Tabla1[[#This Row],[Descripción]]="","",_xlfn.XLOOKUP(Tabla1[[#This Row],[Descripción]],Tabla10[Descripción],Tabla10[CODIGO PRESUPUESTARIO],0))</f>
        <v/>
      </c>
      <c r="R1200" s="507"/>
    </row>
    <row r="1201" spans="2:18" x14ac:dyDescent="0.3">
      <c r="B1201" s="190" t="str">
        <f>IF('Formulario PPGR3'!$G1201="","",CONCATENATE('Formulario PPGR3'!$C1201,".",'Formulario PPGR3'!$D1201,".",'Formulario PPGR3'!$E1201,".",'Formulario PPGR3'!$F1201))</f>
        <v/>
      </c>
      <c r="C1201" s="190" t="str">
        <f>IF('Formulario PPGR3'!$G1201="","",'Formulario PPGR1'!#REF!)</f>
        <v/>
      </c>
      <c r="D1201" s="190" t="str">
        <f>IF('Formulario PPGR3'!$G1201="","",'Formulario PPGR1'!#REF!)</f>
        <v/>
      </c>
      <c r="E1201" s="190" t="str">
        <f>IF('Formulario PPGR3'!$G1201="","",'Formulario PPGR1'!#REF!)</f>
        <v/>
      </c>
      <c r="F1201" s="190" t="str">
        <f>IF('Formulario PPGR3'!$G1201="","",'Formulario PPGR1'!#REF!)</f>
        <v/>
      </c>
      <c r="G1201" s="241"/>
      <c r="H1201" s="503" t="str">
        <f>IF(Tabla1[[#This Row],[Código_Actividad]]="","",_xlfn.XLOOKUP(Tabla1[[#This Row],[Código_Actividad]],Tabla2[Código],Tabla2[Actividades Programables Presupuestables],"",0))</f>
        <v/>
      </c>
      <c r="I1201" s="504" t="str">
        <f>IFERROR(VLOOKUP('Formulario PPGR3'!$G1201,'Formulario PPGR2'!$H$9:$V$269,15,FALSE),"")</f>
        <v/>
      </c>
      <c r="J1201" s="509"/>
      <c r="K1201" s="507" t="str">
        <f>IF(Tabla1[[#This Row],[Insumos]]="","",_xlfn.XLOOKUP(Tabla1[[#This Row],[Insumos]],Tabla10[Insumo],Tabla10[InsumoAbrev],"",0))</f>
        <v/>
      </c>
      <c r="L1201" s="508"/>
      <c r="M1201" s="505" t="str">
        <f>IF(Tabla1[[#This Row],[Descripción]]="","",_xlfn.XLOOKUP(Tabla1[[#This Row],[Descripción]],Tabla10[Descripción],Tabla10[Unidad de Medida],"",0))</f>
        <v/>
      </c>
      <c r="N1201" s="295"/>
      <c r="O1201" s="506" t="str">
        <f>IF(Tabla1[[#This Row],[Descripción]]="","",_xlfn.XLOOKUP(Tabla1[[#This Row],[Descripción]],Tabla10[Descripción],Tabla10[Precio Unitario],0))</f>
        <v/>
      </c>
      <c r="P1201" s="506" t="str">
        <f>IF(Tabla1[[#This Row],[Cantidad de Insumos]]="","",Tabla1[[#This Row],[Precio Unitario]]*Tabla1[[#This Row],[Cantidad de Insumos]])</f>
        <v/>
      </c>
      <c r="Q1201" s="506" t="str">
        <f>IF(Tabla1[[#This Row],[Descripción]]="","",_xlfn.XLOOKUP(Tabla1[[#This Row],[Descripción]],Tabla10[Descripción],Tabla10[CODIGO PRESUPUESTARIO],0))</f>
        <v/>
      </c>
      <c r="R1201" s="507"/>
    </row>
    <row r="1202" spans="2:18" x14ac:dyDescent="0.3">
      <c r="B1202" s="190" t="str">
        <f>IF('Formulario PPGR3'!$G1202="","",CONCATENATE('Formulario PPGR3'!$C1202,".",'Formulario PPGR3'!$D1202,".",'Formulario PPGR3'!$E1202,".",'Formulario PPGR3'!$F1202))</f>
        <v/>
      </c>
      <c r="C1202" s="190" t="str">
        <f>IF('Formulario PPGR3'!$G1202="","",'Formulario PPGR1'!#REF!)</f>
        <v/>
      </c>
      <c r="D1202" s="190" t="str">
        <f>IF('Formulario PPGR3'!$G1202="","",'Formulario PPGR1'!#REF!)</f>
        <v/>
      </c>
      <c r="E1202" s="190" t="str">
        <f>IF('Formulario PPGR3'!$G1202="","",'Formulario PPGR1'!#REF!)</f>
        <v/>
      </c>
      <c r="F1202" s="190" t="str">
        <f>IF('Formulario PPGR3'!$G1202="","",'Formulario PPGR1'!#REF!)</f>
        <v/>
      </c>
      <c r="G1202" s="241"/>
      <c r="H1202" s="503" t="str">
        <f>IF(Tabla1[[#This Row],[Código_Actividad]]="","",_xlfn.XLOOKUP(Tabla1[[#This Row],[Código_Actividad]],Tabla2[Código],Tabla2[Actividades Programables Presupuestables],"",0))</f>
        <v/>
      </c>
      <c r="I1202" s="504" t="str">
        <f>IFERROR(VLOOKUP('Formulario PPGR3'!$G1202,'Formulario PPGR2'!$H$9:$V$269,15,FALSE),"")</f>
        <v/>
      </c>
      <c r="J1202" s="509"/>
      <c r="K1202" s="507" t="str">
        <f>IF(Tabla1[[#This Row],[Insumos]]="","",_xlfn.XLOOKUP(Tabla1[[#This Row],[Insumos]],Tabla10[Insumo],Tabla10[InsumoAbrev],"",0))</f>
        <v/>
      </c>
      <c r="L1202" s="508"/>
      <c r="M1202" s="505" t="str">
        <f>IF(Tabla1[[#This Row],[Descripción]]="","",_xlfn.XLOOKUP(Tabla1[[#This Row],[Descripción]],Tabla10[Descripción],Tabla10[Unidad de Medida],"",0))</f>
        <v/>
      </c>
      <c r="N1202" s="295"/>
      <c r="O1202" s="506" t="str">
        <f>IF(Tabla1[[#This Row],[Descripción]]="","",_xlfn.XLOOKUP(Tabla1[[#This Row],[Descripción]],Tabla10[Descripción],Tabla10[Precio Unitario],0))</f>
        <v/>
      </c>
      <c r="P1202" s="506" t="str">
        <f>IF(Tabla1[[#This Row],[Cantidad de Insumos]]="","",Tabla1[[#This Row],[Precio Unitario]]*Tabla1[[#This Row],[Cantidad de Insumos]])</f>
        <v/>
      </c>
      <c r="Q1202" s="506" t="str">
        <f>IF(Tabla1[[#This Row],[Descripción]]="","",_xlfn.XLOOKUP(Tabla1[[#This Row],[Descripción]],Tabla10[Descripción],Tabla10[CODIGO PRESUPUESTARIO],0))</f>
        <v/>
      </c>
      <c r="R1202" s="507"/>
    </row>
    <row r="1203" spans="2:18" x14ac:dyDescent="0.3">
      <c r="B1203" s="190" t="str">
        <f>IF('Formulario PPGR3'!$G1203="","",CONCATENATE('Formulario PPGR3'!$C1203,".",'Formulario PPGR3'!$D1203,".",'Formulario PPGR3'!$E1203,".",'Formulario PPGR3'!$F1203))</f>
        <v/>
      </c>
      <c r="C1203" s="190" t="str">
        <f>IF('Formulario PPGR3'!$G1203="","",'Formulario PPGR1'!#REF!)</f>
        <v/>
      </c>
      <c r="D1203" s="190" t="str">
        <f>IF('Formulario PPGR3'!$G1203="","",'Formulario PPGR1'!#REF!)</f>
        <v/>
      </c>
      <c r="E1203" s="190" t="str">
        <f>IF('Formulario PPGR3'!$G1203="","",'Formulario PPGR1'!#REF!)</f>
        <v/>
      </c>
      <c r="F1203" s="190" t="str">
        <f>IF('Formulario PPGR3'!$G1203="","",'Formulario PPGR1'!#REF!)</f>
        <v/>
      </c>
      <c r="G1203" s="241"/>
      <c r="H1203" s="503" t="str">
        <f>IF(Tabla1[[#This Row],[Código_Actividad]]="","",_xlfn.XLOOKUP(Tabla1[[#This Row],[Código_Actividad]],Tabla2[Código],Tabla2[Actividades Programables Presupuestables],"",0))</f>
        <v/>
      </c>
      <c r="I1203" s="504" t="str">
        <f>IFERROR(VLOOKUP('Formulario PPGR3'!$G1203,'Formulario PPGR2'!$H$9:$V$269,15,FALSE),"")</f>
        <v/>
      </c>
      <c r="J1203" s="509"/>
      <c r="K1203" s="507" t="str">
        <f>IF(Tabla1[[#This Row],[Insumos]]="","",_xlfn.XLOOKUP(Tabla1[[#This Row],[Insumos]],Tabla10[Insumo],Tabla10[InsumoAbrev],"",0))</f>
        <v/>
      </c>
      <c r="L1203" s="508"/>
      <c r="M1203" s="505" t="str">
        <f>IF(Tabla1[[#This Row],[Descripción]]="","",_xlfn.XLOOKUP(Tabla1[[#This Row],[Descripción]],Tabla10[Descripción],Tabla10[Unidad de Medida],"",0))</f>
        <v/>
      </c>
      <c r="N1203" s="295"/>
      <c r="O1203" s="506" t="str">
        <f>IF(Tabla1[[#This Row],[Descripción]]="","",_xlfn.XLOOKUP(Tabla1[[#This Row],[Descripción]],Tabla10[Descripción],Tabla10[Precio Unitario],0))</f>
        <v/>
      </c>
      <c r="P1203" s="506" t="str">
        <f>IF(Tabla1[[#This Row],[Cantidad de Insumos]]="","",Tabla1[[#This Row],[Precio Unitario]]*Tabla1[[#This Row],[Cantidad de Insumos]])</f>
        <v/>
      </c>
      <c r="Q1203" s="506" t="str">
        <f>IF(Tabla1[[#This Row],[Descripción]]="","",_xlfn.XLOOKUP(Tabla1[[#This Row],[Descripción]],Tabla10[Descripción],Tabla10[CODIGO PRESUPUESTARIO],0))</f>
        <v/>
      </c>
      <c r="R1203" s="507"/>
    </row>
    <row r="1204" spans="2:18" x14ac:dyDescent="0.3">
      <c r="B1204" s="190" t="str">
        <f>IF('Formulario PPGR3'!$G1204="","",CONCATENATE('Formulario PPGR3'!$C1204,".",'Formulario PPGR3'!$D1204,".",'Formulario PPGR3'!$E1204,".",'Formulario PPGR3'!$F1204))</f>
        <v/>
      </c>
      <c r="C1204" s="190" t="str">
        <f>IF('Formulario PPGR3'!$G1204="","",'Formulario PPGR1'!#REF!)</f>
        <v/>
      </c>
      <c r="D1204" s="190" t="str">
        <f>IF('Formulario PPGR3'!$G1204="","",'Formulario PPGR1'!#REF!)</f>
        <v/>
      </c>
      <c r="E1204" s="190" t="str">
        <f>IF('Formulario PPGR3'!$G1204="","",'Formulario PPGR1'!#REF!)</f>
        <v/>
      </c>
      <c r="F1204" s="190" t="str">
        <f>IF('Formulario PPGR3'!$G1204="","",'Formulario PPGR1'!#REF!)</f>
        <v/>
      </c>
      <c r="G1204" s="241"/>
      <c r="H1204" s="503" t="str">
        <f>IF(Tabla1[[#This Row],[Código_Actividad]]="","",_xlfn.XLOOKUP(Tabla1[[#This Row],[Código_Actividad]],Tabla2[Código],Tabla2[Actividades Programables Presupuestables],"",0))</f>
        <v/>
      </c>
      <c r="I1204" s="504" t="str">
        <f>IFERROR(VLOOKUP('Formulario PPGR3'!$G1204,'Formulario PPGR2'!$H$9:$V$269,15,FALSE),"")</f>
        <v/>
      </c>
      <c r="J1204" s="509"/>
      <c r="K1204" s="507" t="str">
        <f>IF(Tabla1[[#This Row],[Insumos]]="","",_xlfn.XLOOKUP(Tabla1[[#This Row],[Insumos]],Tabla10[Insumo],Tabla10[InsumoAbrev],"",0))</f>
        <v/>
      </c>
      <c r="L1204" s="508"/>
      <c r="M1204" s="505" t="str">
        <f>IF(Tabla1[[#This Row],[Descripción]]="","",_xlfn.XLOOKUP(Tabla1[[#This Row],[Descripción]],Tabla10[Descripción],Tabla10[Unidad de Medida],"",0))</f>
        <v/>
      </c>
      <c r="N1204" s="295"/>
      <c r="O1204" s="506" t="str">
        <f>IF(Tabla1[[#This Row],[Descripción]]="","",_xlfn.XLOOKUP(Tabla1[[#This Row],[Descripción]],Tabla10[Descripción],Tabla10[Precio Unitario],0))</f>
        <v/>
      </c>
      <c r="P1204" s="506" t="str">
        <f>IF(Tabla1[[#This Row],[Cantidad de Insumos]]="","",Tabla1[[#This Row],[Precio Unitario]]*Tabla1[[#This Row],[Cantidad de Insumos]])</f>
        <v/>
      </c>
      <c r="Q1204" s="506" t="str">
        <f>IF(Tabla1[[#This Row],[Descripción]]="","",_xlfn.XLOOKUP(Tabla1[[#This Row],[Descripción]],Tabla10[Descripción],Tabla10[CODIGO PRESUPUESTARIO],0))</f>
        <v/>
      </c>
      <c r="R1204" s="507"/>
    </row>
    <row r="1205" spans="2:18" x14ac:dyDescent="0.3">
      <c r="B1205" s="190" t="str">
        <f>IF('Formulario PPGR3'!$G1205="","",CONCATENATE('Formulario PPGR3'!$C1205,".",'Formulario PPGR3'!$D1205,".",'Formulario PPGR3'!$E1205,".",'Formulario PPGR3'!$F1205))</f>
        <v/>
      </c>
      <c r="C1205" s="190" t="str">
        <f>IF('Formulario PPGR3'!$G1205="","",'Formulario PPGR1'!#REF!)</f>
        <v/>
      </c>
      <c r="D1205" s="190" t="str">
        <f>IF('Formulario PPGR3'!$G1205="","",'Formulario PPGR1'!#REF!)</f>
        <v/>
      </c>
      <c r="E1205" s="190" t="str">
        <f>IF('Formulario PPGR3'!$G1205="","",'Formulario PPGR1'!#REF!)</f>
        <v/>
      </c>
      <c r="F1205" s="190" t="str">
        <f>IF('Formulario PPGR3'!$G1205="","",'Formulario PPGR1'!#REF!)</f>
        <v/>
      </c>
      <c r="G1205" s="241"/>
      <c r="H1205" s="503" t="str">
        <f>IF(Tabla1[[#This Row],[Código_Actividad]]="","",_xlfn.XLOOKUP(Tabla1[[#This Row],[Código_Actividad]],Tabla2[Código],Tabla2[Actividades Programables Presupuestables],"",0))</f>
        <v/>
      </c>
      <c r="I1205" s="504" t="str">
        <f>IFERROR(VLOOKUP('Formulario PPGR3'!$G1205,'Formulario PPGR2'!$H$9:$V$269,15,FALSE),"")</f>
        <v/>
      </c>
      <c r="J1205" s="509"/>
      <c r="K1205" s="507" t="str">
        <f>IF(Tabla1[[#This Row],[Insumos]]="","",_xlfn.XLOOKUP(Tabla1[[#This Row],[Insumos]],Tabla10[Insumo],Tabla10[InsumoAbrev],"",0))</f>
        <v/>
      </c>
      <c r="L1205" s="508"/>
      <c r="M1205" s="505" t="str">
        <f>IF(Tabla1[[#This Row],[Descripción]]="","",_xlfn.XLOOKUP(Tabla1[[#This Row],[Descripción]],Tabla10[Descripción],Tabla10[Unidad de Medida],"",0))</f>
        <v/>
      </c>
      <c r="N1205" s="295"/>
      <c r="O1205" s="506" t="str">
        <f>IF(Tabla1[[#This Row],[Descripción]]="","",_xlfn.XLOOKUP(Tabla1[[#This Row],[Descripción]],Tabla10[Descripción],Tabla10[Precio Unitario],0))</f>
        <v/>
      </c>
      <c r="P1205" s="506" t="str">
        <f>IF(Tabla1[[#This Row],[Cantidad de Insumos]]="","",Tabla1[[#This Row],[Precio Unitario]]*Tabla1[[#This Row],[Cantidad de Insumos]])</f>
        <v/>
      </c>
      <c r="Q1205" s="506" t="str">
        <f>IF(Tabla1[[#This Row],[Descripción]]="","",_xlfn.XLOOKUP(Tabla1[[#This Row],[Descripción]],Tabla10[Descripción],Tabla10[CODIGO PRESUPUESTARIO],0))</f>
        <v/>
      </c>
      <c r="R1205" s="507"/>
    </row>
    <row r="1206" spans="2:18" x14ac:dyDescent="0.3">
      <c r="B1206" s="190" t="str">
        <f>IF('Formulario PPGR3'!$G1206="","",CONCATENATE('Formulario PPGR3'!$C1206,".",'Formulario PPGR3'!$D1206,".",'Formulario PPGR3'!$E1206,".",'Formulario PPGR3'!$F1206))</f>
        <v/>
      </c>
      <c r="C1206" s="190" t="str">
        <f>IF('Formulario PPGR3'!$G1206="","",'Formulario PPGR1'!#REF!)</f>
        <v/>
      </c>
      <c r="D1206" s="190" t="str">
        <f>IF('Formulario PPGR3'!$G1206="","",'Formulario PPGR1'!#REF!)</f>
        <v/>
      </c>
      <c r="E1206" s="190" t="str">
        <f>IF('Formulario PPGR3'!$G1206="","",'Formulario PPGR1'!#REF!)</f>
        <v/>
      </c>
      <c r="F1206" s="190" t="str">
        <f>IF('Formulario PPGR3'!$G1206="","",'Formulario PPGR1'!#REF!)</f>
        <v/>
      </c>
      <c r="G1206" s="241"/>
      <c r="H1206" s="503" t="str">
        <f>IF(Tabla1[[#This Row],[Código_Actividad]]="","",_xlfn.XLOOKUP(Tabla1[[#This Row],[Código_Actividad]],Tabla2[Código],Tabla2[Actividades Programables Presupuestables],"",0))</f>
        <v/>
      </c>
      <c r="I1206" s="504" t="str">
        <f>IFERROR(VLOOKUP('Formulario PPGR3'!$G1206,'Formulario PPGR2'!$H$9:$V$269,15,FALSE),"")</f>
        <v/>
      </c>
      <c r="J1206" s="509"/>
      <c r="K1206" s="507" t="str">
        <f>IF(Tabla1[[#This Row],[Insumos]]="","",_xlfn.XLOOKUP(Tabla1[[#This Row],[Insumos]],Tabla10[Insumo],Tabla10[InsumoAbrev],"",0))</f>
        <v/>
      </c>
      <c r="L1206" s="508"/>
      <c r="M1206" s="505" t="str">
        <f>IF(Tabla1[[#This Row],[Descripción]]="","",_xlfn.XLOOKUP(Tabla1[[#This Row],[Descripción]],Tabla10[Descripción],Tabla10[Unidad de Medida],"",0))</f>
        <v/>
      </c>
      <c r="N1206" s="295"/>
      <c r="O1206" s="506" t="str">
        <f>IF(Tabla1[[#This Row],[Descripción]]="","",_xlfn.XLOOKUP(Tabla1[[#This Row],[Descripción]],Tabla10[Descripción],Tabla10[Precio Unitario],0))</f>
        <v/>
      </c>
      <c r="P1206" s="506" t="str">
        <f>IF(Tabla1[[#This Row],[Cantidad de Insumos]]="","",Tabla1[[#This Row],[Precio Unitario]]*Tabla1[[#This Row],[Cantidad de Insumos]])</f>
        <v/>
      </c>
      <c r="Q1206" s="506" t="str">
        <f>IF(Tabla1[[#This Row],[Descripción]]="","",_xlfn.XLOOKUP(Tabla1[[#This Row],[Descripción]],Tabla10[Descripción],Tabla10[CODIGO PRESUPUESTARIO],0))</f>
        <v/>
      </c>
      <c r="R1206" s="507"/>
    </row>
    <row r="1207" spans="2:18" x14ac:dyDescent="0.3">
      <c r="B1207" s="190" t="str">
        <f>IF('Formulario PPGR3'!$G1207="","",CONCATENATE('Formulario PPGR3'!$C1207,".",'Formulario PPGR3'!$D1207,".",'Formulario PPGR3'!$E1207,".",'Formulario PPGR3'!$F1207))</f>
        <v/>
      </c>
      <c r="C1207" s="190" t="str">
        <f>IF('Formulario PPGR3'!$G1207="","",'Formulario PPGR1'!#REF!)</f>
        <v/>
      </c>
      <c r="D1207" s="190" t="str">
        <f>IF('Formulario PPGR3'!$G1207="","",'Formulario PPGR1'!#REF!)</f>
        <v/>
      </c>
      <c r="E1207" s="190" t="str">
        <f>IF('Formulario PPGR3'!$G1207="","",'Formulario PPGR1'!#REF!)</f>
        <v/>
      </c>
      <c r="F1207" s="190" t="str">
        <f>IF('Formulario PPGR3'!$G1207="","",'Formulario PPGR1'!#REF!)</f>
        <v/>
      </c>
      <c r="G1207" s="241"/>
      <c r="H1207" s="503" t="str">
        <f>IF(Tabla1[[#This Row],[Código_Actividad]]="","",_xlfn.XLOOKUP(Tabla1[[#This Row],[Código_Actividad]],Tabla2[Código],Tabla2[Actividades Programables Presupuestables],"",0))</f>
        <v/>
      </c>
      <c r="I1207" s="504" t="str">
        <f>IFERROR(VLOOKUP('Formulario PPGR3'!$G1207,'Formulario PPGR2'!$H$9:$V$269,15,FALSE),"")</f>
        <v/>
      </c>
      <c r="J1207" s="509"/>
      <c r="K1207" s="507" t="str">
        <f>IF(Tabla1[[#This Row],[Insumos]]="","",_xlfn.XLOOKUP(Tabla1[[#This Row],[Insumos]],Tabla10[Insumo],Tabla10[InsumoAbrev],"",0))</f>
        <v/>
      </c>
      <c r="L1207" s="508"/>
      <c r="M1207" s="505" t="str">
        <f>IF(Tabla1[[#This Row],[Descripción]]="","",_xlfn.XLOOKUP(Tabla1[[#This Row],[Descripción]],Tabla10[Descripción],Tabla10[Unidad de Medida],"",0))</f>
        <v/>
      </c>
      <c r="N1207" s="295"/>
      <c r="O1207" s="506" t="str">
        <f>IF(Tabla1[[#This Row],[Descripción]]="","",_xlfn.XLOOKUP(Tabla1[[#This Row],[Descripción]],Tabla10[Descripción],Tabla10[Precio Unitario],0))</f>
        <v/>
      </c>
      <c r="P1207" s="506" t="str">
        <f>IF(Tabla1[[#This Row],[Cantidad de Insumos]]="","",Tabla1[[#This Row],[Precio Unitario]]*Tabla1[[#This Row],[Cantidad de Insumos]])</f>
        <v/>
      </c>
      <c r="Q1207" s="506" t="str">
        <f>IF(Tabla1[[#This Row],[Descripción]]="","",_xlfn.XLOOKUP(Tabla1[[#This Row],[Descripción]],Tabla10[Descripción],Tabla10[CODIGO PRESUPUESTARIO],0))</f>
        <v/>
      </c>
      <c r="R1207" s="507"/>
    </row>
    <row r="1208" spans="2:18" x14ac:dyDescent="0.3">
      <c r="B1208" s="190" t="str">
        <f>IF('Formulario PPGR3'!$G1208="","",CONCATENATE('Formulario PPGR3'!$C1208,".",'Formulario PPGR3'!$D1208,".",'Formulario PPGR3'!$E1208,".",'Formulario PPGR3'!$F1208))</f>
        <v/>
      </c>
      <c r="C1208" s="190" t="str">
        <f>IF('Formulario PPGR3'!$G1208="","",'Formulario PPGR1'!#REF!)</f>
        <v/>
      </c>
      <c r="D1208" s="190" t="str">
        <f>IF('Formulario PPGR3'!$G1208="","",'Formulario PPGR1'!#REF!)</f>
        <v/>
      </c>
      <c r="E1208" s="190" t="str">
        <f>IF('Formulario PPGR3'!$G1208="","",'Formulario PPGR1'!#REF!)</f>
        <v/>
      </c>
      <c r="F1208" s="190" t="str">
        <f>IF('Formulario PPGR3'!$G1208="","",'Formulario PPGR1'!#REF!)</f>
        <v/>
      </c>
      <c r="G1208" s="241"/>
      <c r="H1208" s="503" t="str">
        <f>IF(Tabla1[[#This Row],[Código_Actividad]]="","",_xlfn.XLOOKUP(Tabla1[[#This Row],[Código_Actividad]],Tabla2[Código],Tabla2[Actividades Programables Presupuestables],"",0))</f>
        <v/>
      </c>
      <c r="I1208" s="504" t="str">
        <f>IFERROR(VLOOKUP('Formulario PPGR3'!$G1208,'Formulario PPGR2'!$H$9:$V$269,15,FALSE),"")</f>
        <v/>
      </c>
      <c r="J1208" s="509"/>
      <c r="K1208" s="507" t="str">
        <f>IF(Tabla1[[#This Row],[Insumos]]="","",_xlfn.XLOOKUP(Tabla1[[#This Row],[Insumos]],Tabla10[Insumo],Tabla10[InsumoAbrev],"",0))</f>
        <v/>
      </c>
      <c r="L1208" s="508"/>
      <c r="M1208" s="505" t="str">
        <f>IF(Tabla1[[#This Row],[Descripción]]="","",_xlfn.XLOOKUP(Tabla1[[#This Row],[Descripción]],Tabla10[Descripción],Tabla10[Unidad de Medida],"",0))</f>
        <v/>
      </c>
      <c r="N1208" s="295"/>
      <c r="O1208" s="506" t="str">
        <f>IF(Tabla1[[#This Row],[Descripción]]="","",_xlfn.XLOOKUP(Tabla1[[#This Row],[Descripción]],Tabla10[Descripción],Tabla10[Precio Unitario],0))</f>
        <v/>
      </c>
      <c r="P1208" s="506" t="str">
        <f>IF(Tabla1[[#This Row],[Cantidad de Insumos]]="","",Tabla1[[#This Row],[Precio Unitario]]*Tabla1[[#This Row],[Cantidad de Insumos]])</f>
        <v/>
      </c>
      <c r="Q1208" s="506" t="str">
        <f>IF(Tabla1[[#This Row],[Descripción]]="","",_xlfn.XLOOKUP(Tabla1[[#This Row],[Descripción]],Tabla10[Descripción],Tabla10[CODIGO PRESUPUESTARIO],0))</f>
        <v/>
      </c>
      <c r="R1208" s="507"/>
    </row>
    <row r="1209" spans="2:18" x14ac:dyDescent="0.3">
      <c r="B1209" s="190" t="str">
        <f>IF('Formulario PPGR3'!$G1209="","",CONCATENATE('Formulario PPGR3'!$C1209,".",'Formulario PPGR3'!$D1209,".",'Formulario PPGR3'!$E1209,".",'Formulario PPGR3'!$F1209))</f>
        <v/>
      </c>
      <c r="C1209" s="190" t="str">
        <f>IF('Formulario PPGR3'!$G1209="","",'Formulario PPGR1'!#REF!)</f>
        <v/>
      </c>
      <c r="D1209" s="190" t="str">
        <f>IF('Formulario PPGR3'!$G1209="","",'Formulario PPGR1'!#REF!)</f>
        <v/>
      </c>
      <c r="E1209" s="190" t="str">
        <f>IF('Formulario PPGR3'!$G1209="","",'Formulario PPGR1'!#REF!)</f>
        <v/>
      </c>
      <c r="F1209" s="190" t="str">
        <f>IF('Formulario PPGR3'!$G1209="","",'Formulario PPGR1'!#REF!)</f>
        <v/>
      </c>
      <c r="G1209" s="241"/>
      <c r="H1209" s="503" t="str">
        <f>IF(Tabla1[[#This Row],[Código_Actividad]]="","",_xlfn.XLOOKUP(Tabla1[[#This Row],[Código_Actividad]],Tabla2[Código],Tabla2[Actividades Programables Presupuestables],"",0))</f>
        <v/>
      </c>
      <c r="I1209" s="504" t="str">
        <f>IFERROR(VLOOKUP('Formulario PPGR3'!$G1209,'Formulario PPGR2'!$H$9:$V$269,15,FALSE),"")</f>
        <v/>
      </c>
      <c r="J1209" s="509"/>
      <c r="K1209" s="507" t="str">
        <f>IF(Tabla1[[#This Row],[Insumos]]="","",_xlfn.XLOOKUP(Tabla1[[#This Row],[Insumos]],Tabla10[Insumo],Tabla10[InsumoAbrev],"",0))</f>
        <v/>
      </c>
      <c r="L1209" s="508"/>
      <c r="M1209" s="505" t="str">
        <f>IF(Tabla1[[#This Row],[Descripción]]="","",_xlfn.XLOOKUP(Tabla1[[#This Row],[Descripción]],Tabla10[Descripción],Tabla10[Unidad de Medida],"",0))</f>
        <v/>
      </c>
      <c r="N1209" s="295"/>
      <c r="O1209" s="506" t="str">
        <f>IF(Tabla1[[#This Row],[Descripción]]="","",_xlfn.XLOOKUP(Tabla1[[#This Row],[Descripción]],Tabla10[Descripción],Tabla10[Precio Unitario],0))</f>
        <v/>
      </c>
      <c r="P1209" s="506" t="str">
        <f>IF(Tabla1[[#This Row],[Cantidad de Insumos]]="","",Tabla1[[#This Row],[Precio Unitario]]*Tabla1[[#This Row],[Cantidad de Insumos]])</f>
        <v/>
      </c>
      <c r="Q1209" s="506" t="str">
        <f>IF(Tabla1[[#This Row],[Descripción]]="","",_xlfn.XLOOKUP(Tabla1[[#This Row],[Descripción]],Tabla10[Descripción],Tabla10[CODIGO PRESUPUESTARIO],0))</f>
        <v/>
      </c>
      <c r="R1209" s="507"/>
    </row>
    <row r="1210" spans="2:18" x14ac:dyDescent="0.3">
      <c r="B1210" s="190" t="str">
        <f>IF('Formulario PPGR3'!$G1210="","",CONCATENATE('Formulario PPGR3'!$C1210,".",'Formulario PPGR3'!$D1210,".",'Formulario PPGR3'!$E1210,".",'Formulario PPGR3'!$F1210))</f>
        <v/>
      </c>
      <c r="C1210" s="190" t="str">
        <f>IF('Formulario PPGR3'!$G1210="","",'Formulario PPGR1'!#REF!)</f>
        <v/>
      </c>
      <c r="D1210" s="190" t="str">
        <f>IF('Formulario PPGR3'!$G1210="","",'Formulario PPGR1'!#REF!)</f>
        <v/>
      </c>
      <c r="E1210" s="190" t="str">
        <f>IF('Formulario PPGR3'!$G1210="","",'Formulario PPGR1'!#REF!)</f>
        <v/>
      </c>
      <c r="F1210" s="190" t="str">
        <f>IF('Formulario PPGR3'!$G1210="","",'Formulario PPGR1'!#REF!)</f>
        <v/>
      </c>
      <c r="G1210" s="241"/>
      <c r="H1210" s="503" t="str">
        <f>IF(Tabla1[[#This Row],[Código_Actividad]]="","",_xlfn.XLOOKUP(Tabla1[[#This Row],[Código_Actividad]],Tabla2[Código],Tabla2[Actividades Programables Presupuestables],"",0))</f>
        <v/>
      </c>
      <c r="I1210" s="504" t="str">
        <f>IFERROR(VLOOKUP('Formulario PPGR3'!$G1210,'Formulario PPGR2'!$H$9:$V$269,15,FALSE),"")</f>
        <v/>
      </c>
      <c r="J1210" s="509"/>
      <c r="K1210" s="507" t="str">
        <f>IF(Tabla1[[#This Row],[Insumos]]="","",_xlfn.XLOOKUP(Tabla1[[#This Row],[Insumos]],Tabla10[Insumo],Tabla10[InsumoAbrev],"",0))</f>
        <v/>
      </c>
      <c r="L1210" s="508"/>
      <c r="M1210" s="505" t="str">
        <f>IF(Tabla1[[#This Row],[Descripción]]="","",_xlfn.XLOOKUP(Tabla1[[#This Row],[Descripción]],Tabla10[Descripción],Tabla10[Unidad de Medida],"",0))</f>
        <v/>
      </c>
      <c r="N1210" s="295"/>
      <c r="O1210" s="506" t="str">
        <f>IF(Tabla1[[#This Row],[Descripción]]="","",_xlfn.XLOOKUP(Tabla1[[#This Row],[Descripción]],Tabla10[Descripción],Tabla10[Precio Unitario],0))</f>
        <v/>
      </c>
      <c r="P1210" s="506" t="str">
        <f>IF(Tabla1[[#This Row],[Cantidad de Insumos]]="","",Tabla1[[#This Row],[Precio Unitario]]*Tabla1[[#This Row],[Cantidad de Insumos]])</f>
        <v/>
      </c>
      <c r="Q1210" s="506" t="str">
        <f>IF(Tabla1[[#This Row],[Descripción]]="","",_xlfn.XLOOKUP(Tabla1[[#This Row],[Descripción]],Tabla10[Descripción],Tabla10[CODIGO PRESUPUESTARIO],0))</f>
        <v/>
      </c>
      <c r="R1210" s="507"/>
    </row>
    <row r="1211" spans="2:18" x14ac:dyDescent="0.3">
      <c r="B1211" s="190" t="str">
        <f>IF('Formulario PPGR3'!$G1211="","",CONCATENATE('Formulario PPGR3'!$C1211,".",'Formulario PPGR3'!$D1211,".",'Formulario PPGR3'!$E1211,".",'Formulario PPGR3'!$F1211))</f>
        <v/>
      </c>
      <c r="C1211" s="190" t="str">
        <f>IF('Formulario PPGR3'!$G1211="","",'Formulario PPGR1'!#REF!)</f>
        <v/>
      </c>
      <c r="D1211" s="190" t="str">
        <f>IF('Formulario PPGR3'!$G1211="","",'Formulario PPGR1'!#REF!)</f>
        <v/>
      </c>
      <c r="E1211" s="190" t="str">
        <f>IF('Formulario PPGR3'!$G1211="","",'Formulario PPGR1'!#REF!)</f>
        <v/>
      </c>
      <c r="F1211" s="190" t="str">
        <f>IF('Formulario PPGR3'!$G1211="","",'Formulario PPGR1'!#REF!)</f>
        <v/>
      </c>
      <c r="G1211" s="241"/>
      <c r="H1211" s="503" t="str">
        <f>IF(Tabla1[[#This Row],[Código_Actividad]]="","",_xlfn.XLOOKUP(Tabla1[[#This Row],[Código_Actividad]],Tabla2[Código],Tabla2[Actividades Programables Presupuestables],"",0))</f>
        <v/>
      </c>
      <c r="I1211" s="504" t="str">
        <f>IFERROR(VLOOKUP('Formulario PPGR3'!$G1211,'Formulario PPGR2'!$H$9:$V$269,15,FALSE),"")</f>
        <v/>
      </c>
      <c r="J1211" s="509"/>
      <c r="K1211" s="507" t="str">
        <f>IF(Tabla1[[#This Row],[Insumos]]="","",_xlfn.XLOOKUP(Tabla1[[#This Row],[Insumos]],Tabla10[Insumo],Tabla10[InsumoAbrev],"",0))</f>
        <v/>
      </c>
      <c r="L1211" s="508"/>
      <c r="M1211" s="505" t="str">
        <f>IF(Tabla1[[#This Row],[Descripción]]="","",_xlfn.XLOOKUP(Tabla1[[#This Row],[Descripción]],Tabla10[Descripción],Tabla10[Unidad de Medida],"",0))</f>
        <v/>
      </c>
      <c r="N1211" s="295"/>
      <c r="O1211" s="506" t="str">
        <f>IF(Tabla1[[#This Row],[Descripción]]="","",_xlfn.XLOOKUP(Tabla1[[#This Row],[Descripción]],Tabla10[Descripción],Tabla10[Precio Unitario],0))</f>
        <v/>
      </c>
      <c r="P1211" s="506" t="str">
        <f>IF(Tabla1[[#This Row],[Cantidad de Insumos]]="","",Tabla1[[#This Row],[Precio Unitario]]*Tabla1[[#This Row],[Cantidad de Insumos]])</f>
        <v/>
      </c>
      <c r="Q1211" s="506" t="str">
        <f>IF(Tabla1[[#This Row],[Descripción]]="","",_xlfn.XLOOKUP(Tabla1[[#This Row],[Descripción]],Tabla10[Descripción],Tabla10[CODIGO PRESUPUESTARIO],0))</f>
        <v/>
      </c>
      <c r="R1211" s="507"/>
    </row>
    <row r="1212" spans="2:18" x14ac:dyDescent="0.3">
      <c r="B1212" s="190" t="str">
        <f>IF('Formulario PPGR3'!$G1212="","",CONCATENATE('Formulario PPGR3'!$C1212,".",'Formulario PPGR3'!$D1212,".",'Formulario PPGR3'!$E1212,".",'Formulario PPGR3'!$F1212))</f>
        <v/>
      </c>
      <c r="C1212" s="190" t="str">
        <f>IF('Formulario PPGR3'!$G1212="","",'Formulario PPGR1'!#REF!)</f>
        <v/>
      </c>
      <c r="D1212" s="190" t="str">
        <f>IF('Formulario PPGR3'!$G1212="","",'Formulario PPGR1'!#REF!)</f>
        <v/>
      </c>
      <c r="E1212" s="190" t="str">
        <f>IF('Formulario PPGR3'!$G1212="","",'Formulario PPGR1'!#REF!)</f>
        <v/>
      </c>
      <c r="F1212" s="190" t="str">
        <f>IF('Formulario PPGR3'!$G1212="","",'Formulario PPGR1'!#REF!)</f>
        <v/>
      </c>
      <c r="G1212" s="241"/>
      <c r="H1212" s="503" t="str">
        <f>IF(Tabla1[[#This Row],[Código_Actividad]]="","",_xlfn.XLOOKUP(Tabla1[[#This Row],[Código_Actividad]],Tabla2[Código],Tabla2[Actividades Programables Presupuestables],"",0))</f>
        <v/>
      </c>
      <c r="I1212" s="504" t="str">
        <f>IFERROR(VLOOKUP('Formulario PPGR3'!$G1212,'Formulario PPGR2'!$H$9:$V$269,15,FALSE),"")</f>
        <v/>
      </c>
      <c r="J1212" s="509"/>
      <c r="K1212" s="507" t="str">
        <f>IF(Tabla1[[#This Row],[Insumos]]="","",_xlfn.XLOOKUP(Tabla1[[#This Row],[Insumos]],Tabla10[Insumo],Tabla10[InsumoAbrev],"",0))</f>
        <v/>
      </c>
      <c r="L1212" s="508"/>
      <c r="M1212" s="505" t="str">
        <f>IF(Tabla1[[#This Row],[Descripción]]="","",_xlfn.XLOOKUP(Tabla1[[#This Row],[Descripción]],Tabla10[Descripción],Tabla10[Unidad de Medida],"",0))</f>
        <v/>
      </c>
      <c r="N1212" s="295"/>
      <c r="O1212" s="506" t="str">
        <f>IF(Tabla1[[#This Row],[Descripción]]="","",_xlfn.XLOOKUP(Tabla1[[#This Row],[Descripción]],Tabla10[Descripción],Tabla10[Precio Unitario],0))</f>
        <v/>
      </c>
      <c r="P1212" s="506" t="str">
        <f>IF(Tabla1[[#This Row],[Cantidad de Insumos]]="","",Tabla1[[#This Row],[Precio Unitario]]*Tabla1[[#This Row],[Cantidad de Insumos]])</f>
        <v/>
      </c>
      <c r="Q1212" s="506" t="str">
        <f>IF(Tabla1[[#This Row],[Descripción]]="","",_xlfn.XLOOKUP(Tabla1[[#This Row],[Descripción]],Tabla10[Descripción],Tabla10[CODIGO PRESUPUESTARIO],0))</f>
        <v/>
      </c>
      <c r="R1212" s="507"/>
    </row>
    <row r="1213" spans="2:18" x14ac:dyDescent="0.3">
      <c r="B1213" s="190" t="str">
        <f>IF('Formulario PPGR3'!$G1213="","",CONCATENATE('Formulario PPGR3'!$C1213,".",'Formulario PPGR3'!$D1213,".",'Formulario PPGR3'!$E1213,".",'Formulario PPGR3'!$F1213))</f>
        <v/>
      </c>
      <c r="C1213" s="190" t="str">
        <f>IF('Formulario PPGR3'!$G1213="","",'Formulario PPGR1'!#REF!)</f>
        <v/>
      </c>
      <c r="D1213" s="190" t="str">
        <f>IF('Formulario PPGR3'!$G1213="","",'Formulario PPGR1'!#REF!)</f>
        <v/>
      </c>
      <c r="E1213" s="190" t="str">
        <f>IF('Formulario PPGR3'!$G1213="","",'Formulario PPGR1'!#REF!)</f>
        <v/>
      </c>
      <c r="F1213" s="190" t="str">
        <f>IF('Formulario PPGR3'!$G1213="","",'Formulario PPGR1'!#REF!)</f>
        <v/>
      </c>
      <c r="G1213" s="241"/>
      <c r="H1213" s="503" t="str">
        <f>IF(Tabla1[[#This Row],[Código_Actividad]]="","",_xlfn.XLOOKUP(Tabla1[[#This Row],[Código_Actividad]],Tabla2[Código],Tabla2[Actividades Programables Presupuestables],"",0))</f>
        <v/>
      </c>
      <c r="I1213" s="504" t="str">
        <f>IFERROR(VLOOKUP('Formulario PPGR3'!$G1213,'Formulario PPGR2'!$H$9:$V$269,15,FALSE),"")</f>
        <v/>
      </c>
      <c r="J1213" s="509"/>
      <c r="K1213" s="507" t="str">
        <f>IF(Tabla1[[#This Row],[Insumos]]="","",_xlfn.XLOOKUP(Tabla1[[#This Row],[Insumos]],Tabla10[Insumo],Tabla10[InsumoAbrev],"",0))</f>
        <v/>
      </c>
      <c r="L1213" s="508"/>
      <c r="M1213" s="505" t="str">
        <f>IF(Tabla1[[#This Row],[Descripción]]="","",_xlfn.XLOOKUP(Tabla1[[#This Row],[Descripción]],Tabla10[Descripción],Tabla10[Unidad de Medida],"",0))</f>
        <v/>
      </c>
      <c r="N1213" s="295"/>
      <c r="O1213" s="506" t="str">
        <f>IF(Tabla1[[#This Row],[Descripción]]="","",_xlfn.XLOOKUP(Tabla1[[#This Row],[Descripción]],Tabla10[Descripción],Tabla10[Precio Unitario],0))</f>
        <v/>
      </c>
      <c r="P1213" s="506" t="str">
        <f>IF(Tabla1[[#This Row],[Cantidad de Insumos]]="","",Tabla1[[#This Row],[Precio Unitario]]*Tabla1[[#This Row],[Cantidad de Insumos]])</f>
        <v/>
      </c>
      <c r="Q1213" s="506" t="str">
        <f>IF(Tabla1[[#This Row],[Descripción]]="","",_xlfn.XLOOKUP(Tabla1[[#This Row],[Descripción]],Tabla10[Descripción],Tabla10[CODIGO PRESUPUESTARIO],0))</f>
        <v/>
      </c>
      <c r="R1213" s="507"/>
    </row>
    <row r="1214" spans="2:18" x14ac:dyDescent="0.3">
      <c r="B1214" s="190" t="str">
        <f>IF('Formulario PPGR3'!$G1214="","",CONCATENATE('Formulario PPGR3'!$C1214,".",'Formulario PPGR3'!$D1214,".",'Formulario PPGR3'!$E1214,".",'Formulario PPGR3'!$F1214))</f>
        <v/>
      </c>
      <c r="C1214" s="190" t="str">
        <f>IF('Formulario PPGR3'!$G1214="","",'Formulario PPGR1'!#REF!)</f>
        <v/>
      </c>
      <c r="D1214" s="190" t="str">
        <f>IF('Formulario PPGR3'!$G1214="","",'Formulario PPGR1'!#REF!)</f>
        <v/>
      </c>
      <c r="E1214" s="190" t="str">
        <f>IF('Formulario PPGR3'!$G1214="","",'Formulario PPGR1'!#REF!)</f>
        <v/>
      </c>
      <c r="F1214" s="190" t="str">
        <f>IF('Formulario PPGR3'!$G1214="","",'Formulario PPGR1'!#REF!)</f>
        <v/>
      </c>
      <c r="G1214" s="241"/>
      <c r="H1214" s="503" t="str">
        <f>IF(Tabla1[[#This Row],[Código_Actividad]]="","",_xlfn.XLOOKUP(Tabla1[[#This Row],[Código_Actividad]],Tabla2[Código],Tabla2[Actividades Programables Presupuestables],"",0))</f>
        <v/>
      </c>
      <c r="I1214" s="504" t="str">
        <f>IFERROR(VLOOKUP('Formulario PPGR3'!$G1214,'Formulario PPGR2'!$H$9:$V$269,15,FALSE),"")</f>
        <v/>
      </c>
      <c r="J1214" s="509"/>
      <c r="K1214" s="507" t="str">
        <f>IF(Tabla1[[#This Row],[Insumos]]="","",_xlfn.XLOOKUP(Tabla1[[#This Row],[Insumos]],Tabla10[Insumo],Tabla10[InsumoAbrev],"",0))</f>
        <v/>
      </c>
      <c r="L1214" s="508"/>
      <c r="M1214" s="505" t="str">
        <f>IF(Tabla1[[#This Row],[Descripción]]="","",_xlfn.XLOOKUP(Tabla1[[#This Row],[Descripción]],Tabla10[Descripción],Tabla10[Unidad de Medida],"",0))</f>
        <v/>
      </c>
      <c r="N1214" s="295"/>
      <c r="O1214" s="506" t="str">
        <f>IF(Tabla1[[#This Row],[Descripción]]="","",_xlfn.XLOOKUP(Tabla1[[#This Row],[Descripción]],Tabla10[Descripción],Tabla10[Precio Unitario],0))</f>
        <v/>
      </c>
      <c r="P1214" s="506" t="str">
        <f>IF(Tabla1[[#This Row],[Cantidad de Insumos]]="","",Tabla1[[#This Row],[Precio Unitario]]*Tabla1[[#This Row],[Cantidad de Insumos]])</f>
        <v/>
      </c>
      <c r="Q1214" s="506" t="str">
        <f>IF(Tabla1[[#This Row],[Descripción]]="","",_xlfn.XLOOKUP(Tabla1[[#This Row],[Descripción]],Tabla10[Descripción],Tabla10[CODIGO PRESUPUESTARIO],0))</f>
        <v/>
      </c>
      <c r="R1214" s="507"/>
    </row>
    <row r="1215" spans="2:18" x14ac:dyDescent="0.3">
      <c r="B1215" s="190" t="str">
        <f>IF('Formulario PPGR3'!$G1215="","",CONCATENATE('Formulario PPGR3'!$C1215,".",'Formulario PPGR3'!$D1215,".",'Formulario PPGR3'!$E1215,".",'Formulario PPGR3'!$F1215))</f>
        <v/>
      </c>
      <c r="C1215" s="190" t="str">
        <f>IF('Formulario PPGR3'!$G1215="","",'Formulario PPGR1'!#REF!)</f>
        <v/>
      </c>
      <c r="D1215" s="190" t="str">
        <f>IF('Formulario PPGR3'!$G1215="","",'Formulario PPGR1'!#REF!)</f>
        <v/>
      </c>
      <c r="E1215" s="190" t="str">
        <f>IF('Formulario PPGR3'!$G1215="","",'Formulario PPGR1'!#REF!)</f>
        <v/>
      </c>
      <c r="F1215" s="190" t="str">
        <f>IF('Formulario PPGR3'!$G1215="","",'Formulario PPGR1'!#REF!)</f>
        <v/>
      </c>
      <c r="G1215" s="241"/>
      <c r="H1215" s="503" t="str">
        <f>IF(Tabla1[[#This Row],[Código_Actividad]]="","",_xlfn.XLOOKUP(Tabla1[[#This Row],[Código_Actividad]],Tabla2[Código],Tabla2[Actividades Programables Presupuestables],"",0))</f>
        <v/>
      </c>
      <c r="I1215" s="504" t="str">
        <f>IFERROR(VLOOKUP('Formulario PPGR3'!$G1215,'Formulario PPGR2'!$H$9:$V$269,15,FALSE),"")</f>
        <v/>
      </c>
      <c r="J1215" s="509"/>
      <c r="K1215" s="507" t="str">
        <f>IF(Tabla1[[#This Row],[Insumos]]="","",_xlfn.XLOOKUP(Tabla1[[#This Row],[Insumos]],Tabla10[Insumo],Tabla10[InsumoAbrev],"",0))</f>
        <v/>
      </c>
      <c r="L1215" s="508"/>
      <c r="M1215" s="505" t="str">
        <f>IF(Tabla1[[#This Row],[Descripción]]="","",_xlfn.XLOOKUP(Tabla1[[#This Row],[Descripción]],Tabla10[Descripción],Tabla10[Unidad de Medida],"",0))</f>
        <v/>
      </c>
      <c r="N1215" s="295"/>
      <c r="O1215" s="506" t="str">
        <f>IF(Tabla1[[#This Row],[Descripción]]="","",_xlfn.XLOOKUP(Tabla1[[#This Row],[Descripción]],Tabla10[Descripción],Tabla10[Precio Unitario],0))</f>
        <v/>
      </c>
      <c r="P1215" s="506" t="str">
        <f>IF(Tabla1[[#This Row],[Cantidad de Insumos]]="","",Tabla1[[#This Row],[Precio Unitario]]*Tabla1[[#This Row],[Cantidad de Insumos]])</f>
        <v/>
      </c>
      <c r="Q1215" s="506" t="str">
        <f>IF(Tabla1[[#This Row],[Descripción]]="","",_xlfn.XLOOKUP(Tabla1[[#This Row],[Descripción]],Tabla10[Descripción],Tabla10[CODIGO PRESUPUESTARIO],0))</f>
        <v/>
      </c>
      <c r="R1215" s="507"/>
    </row>
    <row r="1216" spans="2:18" x14ac:dyDescent="0.3">
      <c r="B1216" s="190" t="str">
        <f>IF('Formulario PPGR3'!$G1216="","",CONCATENATE('Formulario PPGR3'!$C1216,".",'Formulario PPGR3'!$D1216,".",'Formulario PPGR3'!$E1216,".",'Formulario PPGR3'!$F1216))</f>
        <v/>
      </c>
      <c r="C1216" s="190" t="str">
        <f>IF('Formulario PPGR3'!$G1216="","",'Formulario PPGR1'!#REF!)</f>
        <v/>
      </c>
      <c r="D1216" s="190" t="str">
        <f>IF('Formulario PPGR3'!$G1216="","",'Formulario PPGR1'!#REF!)</f>
        <v/>
      </c>
      <c r="E1216" s="190" t="str">
        <f>IF('Formulario PPGR3'!$G1216="","",'Formulario PPGR1'!#REF!)</f>
        <v/>
      </c>
      <c r="F1216" s="190" t="str">
        <f>IF('Formulario PPGR3'!$G1216="","",'Formulario PPGR1'!#REF!)</f>
        <v/>
      </c>
      <c r="G1216" s="241"/>
      <c r="H1216" s="503" t="str">
        <f>IF(Tabla1[[#This Row],[Código_Actividad]]="","",_xlfn.XLOOKUP(Tabla1[[#This Row],[Código_Actividad]],Tabla2[Código],Tabla2[Actividades Programables Presupuestables],"",0))</f>
        <v/>
      </c>
      <c r="I1216" s="504" t="str">
        <f>IFERROR(VLOOKUP('Formulario PPGR3'!$G1216,'Formulario PPGR2'!$H$9:$V$269,15,FALSE),"")</f>
        <v/>
      </c>
      <c r="J1216" s="509"/>
      <c r="K1216" s="507" t="str">
        <f>IF(Tabla1[[#This Row],[Insumos]]="","",_xlfn.XLOOKUP(Tabla1[[#This Row],[Insumos]],Tabla10[Insumo],Tabla10[InsumoAbrev],"",0))</f>
        <v/>
      </c>
      <c r="L1216" s="508"/>
      <c r="M1216" s="505" t="str">
        <f>IF(Tabla1[[#This Row],[Descripción]]="","",_xlfn.XLOOKUP(Tabla1[[#This Row],[Descripción]],Tabla10[Descripción],Tabla10[Unidad de Medida],"",0))</f>
        <v/>
      </c>
      <c r="N1216" s="295"/>
      <c r="O1216" s="506" t="str">
        <f>IF(Tabla1[[#This Row],[Descripción]]="","",_xlfn.XLOOKUP(Tabla1[[#This Row],[Descripción]],Tabla10[Descripción],Tabla10[Precio Unitario],0))</f>
        <v/>
      </c>
      <c r="P1216" s="506" t="str">
        <f>IF(Tabla1[[#This Row],[Cantidad de Insumos]]="","",Tabla1[[#This Row],[Precio Unitario]]*Tabla1[[#This Row],[Cantidad de Insumos]])</f>
        <v/>
      </c>
      <c r="Q1216" s="506" t="str">
        <f>IF(Tabla1[[#This Row],[Descripción]]="","",_xlfn.XLOOKUP(Tabla1[[#This Row],[Descripción]],Tabla10[Descripción],Tabla10[CODIGO PRESUPUESTARIO],0))</f>
        <v/>
      </c>
      <c r="R1216" s="507"/>
    </row>
    <row r="1217" spans="2:18" x14ac:dyDescent="0.3">
      <c r="B1217" s="190" t="str">
        <f>IF('Formulario PPGR3'!$G1217="","",CONCATENATE('Formulario PPGR3'!$C1217,".",'Formulario PPGR3'!$D1217,".",'Formulario PPGR3'!$E1217,".",'Formulario PPGR3'!$F1217))</f>
        <v/>
      </c>
      <c r="C1217" s="190" t="str">
        <f>IF('Formulario PPGR3'!$G1217="","",'Formulario PPGR1'!#REF!)</f>
        <v/>
      </c>
      <c r="D1217" s="190" t="str">
        <f>IF('Formulario PPGR3'!$G1217="","",'Formulario PPGR1'!#REF!)</f>
        <v/>
      </c>
      <c r="E1217" s="190" t="str">
        <f>IF('Formulario PPGR3'!$G1217="","",'Formulario PPGR1'!#REF!)</f>
        <v/>
      </c>
      <c r="F1217" s="190" t="str">
        <f>IF('Formulario PPGR3'!$G1217="","",'Formulario PPGR1'!#REF!)</f>
        <v/>
      </c>
      <c r="G1217" s="241"/>
      <c r="H1217" s="503" t="str">
        <f>IF(Tabla1[[#This Row],[Código_Actividad]]="","",_xlfn.XLOOKUP(Tabla1[[#This Row],[Código_Actividad]],Tabla2[Código],Tabla2[Actividades Programables Presupuestables],"",0))</f>
        <v/>
      </c>
      <c r="I1217" s="504" t="str">
        <f>IFERROR(VLOOKUP('Formulario PPGR3'!$G1217,'Formulario PPGR2'!$H$9:$V$269,15,FALSE),"")</f>
        <v/>
      </c>
      <c r="J1217" s="509"/>
      <c r="K1217" s="507" t="str">
        <f>IF(Tabla1[[#This Row],[Insumos]]="","",_xlfn.XLOOKUP(Tabla1[[#This Row],[Insumos]],Tabla10[Insumo],Tabla10[InsumoAbrev],"",0))</f>
        <v/>
      </c>
      <c r="L1217" s="508"/>
      <c r="M1217" s="505" t="str">
        <f>IF(Tabla1[[#This Row],[Descripción]]="","",_xlfn.XLOOKUP(Tabla1[[#This Row],[Descripción]],Tabla10[Descripción],Tabla10[Unidad de Medida],"",0))</f>
        <v/>
      </c>
      <c r="N1217" s="295"/>
      <c r="O1217" s="506" t="str">
        <f>IF(Tabla1[[#This Row],[Descripción]]="","",_xlfn.XLOOKUP(Tabla1[[#This Row],[Descripción]],Tabla10[Descripción],Tabla10[Precio Unitario],0))</f>
        <v/>
      </c>
      <c r="P1217" s="506" t="str">
        <f>IF(Tabla1[[#This Row],[Cantidad de Insumos]]="","",Tabla1[[#This Row],[Precio Unitario]]*Tabla1[[#This Row],[Cantidad de Insumos]])</f>
        <v/>
      </c>
      <c r="Q1217" s="506" t="str">
        <f>IF(Tabla1[[#This Row],[Descripción]]="","",_xlfn.XLOOKUP(Tabla1[[#This Row],[Descripción]],Tabla10[Descripción],Tabla10[CODIGO PRESUPUESTARIO],0))</f>
        <v/>
      </c>
      <c r="R1217" s="507"/>
    </row>
    <row r="1218" spans="2:18" x14ac:dyDescent="0.3">
      <c r="B1218" s="190" t="str">
        <f>IF('Formulario PPGR3'!$G1218="","",CONCATENATE('Formulario PPGR3'!$C1218,".",'Formulario PPGR3'!$D1218,".",'Formulario PPGR3'!$E1218,".",'Formulario PPGR3'!$F1218))</f>
        <v/>
      </c>
      <c r="C1218" s="190" t="str">
        <f>IF('Formulario PPGR3'!$G1218="","",'Formulario PPGR1'!#REF!)</f>
        <v/>
      </c>
      <c r="D1218" s="190" t="str">
        <f>IF('Formulario PPGR3'!$G1218="","",'Formulario PPGR1'!#REF!)</f>
        <v/>
      </c>
      <c r="E1218" s="190" t="str">
        <f>IF('Formulario PPGR3'!$G1218="","",'Formulario PPGR1'!#REF!)</f>
        <v/>
      </c>
      <c r="F1218" s="190" t="str">
        <f>IF('Formulario PPGR3'!$G1218="","",'Formulario PPGR1'!#REF!)</f>
        <v/>
      </c>
      <c r="G1218" s="241"/>
      <c r="H1218" s="503" t="str">
        <f>IF(Tabla1[[#This Row],[Código_Actividad]]="","",_xlfn.XLOOKUP(Tabla1[[#This Row],[Código_Actividad]],Tabla2[Código],Tabla2[Actividades Programables Presupuestables],"",0))</f>
        <v/>
      </c>
      <c r="I1218" s="504" t="str">
        <f>IFERROR(VLOOKUP('Formulario PPGR3'!$G1218,'Formulario PPGR2'!$H$9:$V$269,15,FALSE),"")</f>
        <v/>
      </c>
      <c r="J1218" s="509"/>
      <c r="K1218" s="507" t="str">
        <f>IF(Tabla1[[#This Row],[Insumos]]="","",_xlfn.XLOOKUP(Tabla1[[#This Row],[Insumos]],Tabla10[Insumo],Tabla10[InsumoAbrev],"",0))</f>
        <v/>
      </c>
      <c r="L1218" s="508"/>
      <c r="M1218" s="505" t="str">
        <f>IF(Tabla1[[#This Row],[Descripción]]="","",_xlfn.XLOOKUP(Tabla1[[#This Row],[Descripción]],Tabla10[Descripción],Tabla10[Unidad de Medida],"",0))</f>
        <v/>
      </c>
      <c r="N1218" s="295"/>
      <c r="O1218" s="506" t="str">
        <f>IF(Tabla1[[#This Row],[Descripción]]="","",_xlfn.XLOOKUP(Tabla1[[#This Row],[Descripción]],Tabla10[Descripción],Tabla10[Precio Unitario],0))</f>
        <v/>
      </c>
      <c r="P1218" s="506" t="str">
        <f>IF(Tabla1[[#This Row],[Cantidad de Insumos]]="","",Tabla1[[#This Row],[Precio Unitario]]*Tabla1[[#This Row],[Cantidad de Insumos]])</f>
        <v/>
      </c>
      <c r="Q1218" s="506" t="str">
        <f>IF(Tabla1[[#This Row],[Descripción]]="","",_xlfn.XLOOKUP(Tabla1[[#This Row],[Descripción]],Tabla10[Descripción],Tabla10[CODIGO PRESUPUESTARIO],0))</f>
        <v/>
      </c>
      <c r="R1218" s="507"/>
    </row>
    <row r="1219" spans="2:18" x14ac:dyDescent="0.3">
      <c r="B1219" s="190" t="str">
        <f>IF('Formulario PPGR3'!$G1219="","",CONCATENATE('Formulario PPGR3'!$C1219,".",'Formulario PPGR3'!$D1219,".",'Formulario PPGR3'!$E1219,".",'Formulario PPGR3'!$F1219))</f>
        <v/>
      </c>
      <c r="C1219" s="190" t="str">
        <f>IF('Formulario PPGR3'!$G1219="","",'Formulario PPGR1'!#REF!)</f>
        <v/>
      </c>
      <c r="D1219" s="190" t="str">
        <f>IF('Formulario PPGR3'!$G1219="","",'Formulario PPGR1'!#REF!)</f>
        <v/>
      </c>
      <c r="E1219" s="190" t="str">
        <f>IF('Formulario PPGR3'!$G1219="","",'Formulario PPGR1'!#REF!)</f>
        <v/>
      </c>
      <c r="F1219" s="190" t="str">
        <f>IF('Formulario PPGR3'!$G1219="","",'Formulario PPGR1'!#REF!)</f>
        <v/>
      </c>
      <c r="G1219" s="241"/>
      <c r="H1219" s="503" t="str">
        <f>IF(Tabla1[[#This Row],[Código_Actividad]]="","",_xlfn.XLOOKUP(Tabla1[[#This Row],[Código_Actividad]],Tabla2[Código],Tabla2[Actividades Programables Presupuestables],"",0))</f>
        <v/>
      </c>
      <c r="I1219" s="504" t="str">
        <f>IFERROR(VLOOKUP('Formulario PPGR3'!$G1219,'Formulario PPGR2'!$H$9:$V$269,15,FALSE),"")</f>
        <v/>
      </c>
      <c r="J1219" s="509"/>
      <c r="K1219" s="507" t="str">
        <f>IF(Tabla1[[#This Row],[Insumos]]="","",_xlfn.XLOOKUP(Tabla1[[#This Row],[Insumos]],Tabla10[Insumo],Tabla10[InsumoAbrev],"",0))</f>
        <v/>
      </c>
      <c r="L1219" s="508"/>
      <c r="M1219" s="505" t="str">
        <f>IF(Tabla1[[#This Row],[Descripción]]="","",_xlfn.XLOOKUP(Tabla1[[#This Row],[Descripción]],Tabla10[Descripción],Tabla10[Unidad de Medida],"",0))</f>
        <v/>
      </c>
      <c r="N1219" s="295"/>
      <c r="O1219" s="506" t="str">
        <f>IF(Tabla1[[#This Row],[Descripción]]="","",_xlfn.XLOOKUP(Tabla1[[#This Row],[Descripción]],Tabla10[Descripción],Tabla10[Precio Unitario],0))</f>
        <v/>
      </c>
      <c r="P1219" s="506" t="str">
        <f>IF(Tabla1[[#This Row],[Cantidad de Insumos]]="","",Tabla1[[#This Row],[Precio Unitario]]*Tabla1[[#This Row],[Cantidad de Insumos]])</f>
        <v/>
      </c>
      <c r="Q1219" s="506" t="str">
        <f>IF(Tabla1[[#This Row],[Descripción]]="","",_xlfn.XLOOKUP(Tabla1[[#This Row],[Descripción]],Tabla10[Descripción],Tabla10[CODIGO PRESUPUESTARIO],0))</f>
        <v/>
      </c>
      <c r="R1219" s="507"/>
    </row>
    <row r="1220" spans="2:18" x14ac:dyDescent="0.3">
      <c r="B1220" s="190" t="str">
        <f>IF('Formulario PPGR3'!$G1220="","",CONCATENATE('Formulario PPGR3'!$C1220,".",'Formulario PPGR3'!$D1220,".",'Formulario PPGR3'!$E1220,".",'Formulario PPGR3'!$F1220))</f>
        <v/>
      </c>
      <c r="C1220" s="190" t="str">
        <f>IF('Formulario PPGR3'!$G1220="","",'Formulario PPGR1'!#REF!)</f>
        <v/>
      </c>
      <c r="D1220" s="190" t="str">
        <f>IF('Formulario PPGR3'!$G1220="","",'Formulario PPGR1'!#REF!)</f>
        <v/>
      </c>
      <c r="E1220" s="190" t="str">
        <f>IF('Formulario PPGR3'!$G1220="","",'Formulario PPGR1'!#REF!)</f>
        <v/>
      </c>
      <c r="F1220" s="190" t="str">
        <f>IF('Formulario PPGR3'!$G1220="","",'Formulario PPGR1'!#REF!)</f>
        <v/>
      </c>
      <c r="G1220" s="241"/>
      <c r="H1220" s="503" t="str">
        <f>IF(Tabla1[[#This Row],[Código_Actividad]]="","",_xlfn.XLOOKUP(Tabla1[[#This Row],[Código_Actividad]],Tabla2[Código],Tabla2[Actividades Programables Presupuestables],"",0))</f>
        <v/>
      </c>
      <c r="I1220" s="504" t="str">
        <f>IFERROR(VLOOKUP('Formulario PPGR3'!$G1220,'Formulario PPGR2'!$H$9:$V$269,15,FALSE),"")</f>
        <v/>
      </c>
      <c r="J1220" s="509"/>
      <c r="K1220" s="507" t="str">
        <f>IF(Tabla1[[#This Row],[Insumos]]="","",_xlfn.XLOOKUP(Tabla1[[#This Row],[Insumos]],Tabla10[Insumo],Tabla10[InsumoAbrev],"",0))</f>
        <v/>
      </c>
      <c r="L1220" s="508"/>
      <c r="M1220" s="505" t="str">
        <f>IF(Tabla1[[#This Row],[Descripción]]="","",_xlfn.XLOOKUP(Tabla1[[#This Row],[Descripción]],Tabla10[Descripción],Tabla10[Unidad de Medida],"",0))</f>
        <v/>
      </c>
      <c r="N1220" s="295"/>
      <c r="O1220" s="506" t="str">
        <f>IF(Tabla1[[#This Row],[Descripción]]="","",_xlfn.XLOOKUP(Tabla1[[#This Row],[Descripción]],Tabla10[Descripción],Tabla10[Precio Unitario],0))</f>
        <v/>
      </c>
      <c r="P1220" s="506" t="str">
        <f>IF(Tabla1[[#This Row],[Cantidad de Insumos]]="","",Tabla1[[#This Row],[Precio Unitario]]*Tabla1[[#This Row],[Cantidad de Insumos]])</f>
        <v/>
      </c>
      <c r="Q1220" s="506" t="str">
        <f>IF(Tabla1[[#This Row],[Descripción]]="","",_xlfn.XLOOKUP(Tabla1[[#This Row],[Descripción]],Tabla10[Descripción],Tabla10[CODIGO PRESUPUESTARIO],0))</f>
        <v/>
      </c>
      <c r="R1220" s="507"/>
    </row>
    <row r="1221" spans="2:18" x14ac:dyDescent="0.3">
      <c r="B1221" s="190" t="str">
        <f>IF('Formulario PPGR3'!$G1221="","",CONCATENATE('Formulario PPGR3'!$C1221,".",'Formulario PPGR3'!$D1221,".",'Formulario PPGR3'!$E1221,".",'Formulario PPGR3'!$F1221))</f>
        <v/>
      </c>
      <c r="C1221" s="190" t="str">
        <f>IF('Formulario PPGR3'!$G1221="","",'Formulario PPGR1'!#REF!)</f>
        <v/>
      </c>
      <c r="D1221" s="190" t="str">
        <f>IF('Formulario PPGR3'!$G1221="","",'Formulario PPGR1'!#REF!)</f>
        <v/>
      </c>
      <c r="E1221" s="190" t="str">
        <f>IF('Formulario PPGR3'!$G1221="","",'Formulario PPGR1'!#REF!)</f>
        <v/>
      </c>
      <c r="F1221" s="190" t="str">
        <f>IF('Formulario PPGR3'!$G1221="","",'Formulario PPGR1'!#REF!)</f>
        <v/>
      </c>
      <c r="G1221" s="241"/>
      <c r="H1221" s="503" t="str">
        <f>IF(Tabla1[[#This Row],[Código_Actividad]]="","",_xlfn.XLOOKUP(Tabla1[[#This Row],[Código_Actividad]],Tabla2[Código],Tabla2[Actividades Programables Presupuestables],"",0))</f>
        <v/>
      </c>
      <c r="I1221" s="504" t="str">
        <f>IFERROR(VLOOKUP('Formulario PPGR3'!$G1221,'Formulario PPGR2'!$H$9:$V$269,15,FALSE),"")</f>
        <v/>
      </c>
      <c r="J1221" s="509"/>
      <c r="K1221" s="507" t="str">
        <f>IF(Tabla1[[#This Row],[Insumos]]="","",_xlfn.XLOOKUP(Tabla1[[#This Row],[Insumos]],Tabla10[Insumo],Tabla10[InsumoAbrev],"",0))</f>
        <v/>
      </c>
      <c r="L1221" s="508"/>
      <c r="M1221" s="505" t="str">
        <f>IF(Tabla1[[#This Row],[Descripción]]="","",_xlfn.XLOOKUP(Tabla1[[#This Row],[Descripción]],Tabla10[Descripción],Tabla10[Unidad de Medida],"",0))</f>
        <v/>
      </c>
      <c r="N1221" s="295"/>
      <c r="O1221" s="506" t="str">
        <f>IF(Tabla1[[#This Row],[Descripción]]="","",_xlfn.XLOOKUP(Tabla1[[#This Row],[Descripción]],Tabla10[Descripción],Tabla10[Precio Unitario],0))</f>
        <v/>
      </c>
      <c r="P1221" s="506" t="str">
        <f>IF(Tabla1[[#This Row],[Cantidad de Insumos]]="","",Tabla1[[#This Row],[Precio Unitario]]*Tabla1[[#This Row],[Cantidad de Insumos]])</f>
        <v/>
      </c>
      <c r="Q1221" s="506" t="str">
        <f>IF(Tabla1[[#This Row],[Descripción]]="","",_xlfn.XLOOKUP(Tabla1[[#This Row],[Descripción]],Tabla10[Descripción],Tabla10[CODIGO PRESUPUESTARIO],0))</f>
        <v/>
      </c>
      <c r="R1221" s="507"/>
    </row>
    <row r="1222" spans="2:18" x14ac:dyDescent="0.3">
      <c r="B1222" s="190" t="str">
        <f>IF('Formulario PPGR3'!$G1222="","",CONCATENATE('Formulario PPGR3'!$C1222,".",'Formulario PPGR3'!$D1222,".",'Formulario PPGR3'!$E1222,".",'Formulario PPGR3'!$F1222))</f>
        <v/>
      </c>
      <c r="C1222" s="190" t="str">
        <f>IF('Formulario PPGR3'!$G1222="","",'Formulario PPGR1'!#REF!)</f>
        <v/>
      </c>
      <c r="D1222" s="190" t="str">
        <f>IF('Formulario PPGR3'!$G1222="","",'Formulario PPGR1'!#REF!)</f>
        <v/>
      </c>
      <c r="E1222" s="190" t="str">
        <f>IF('Formulario PPGR3'!$G1222="","",'Formulario PPGR1'!#REF!)</f>
        <v/>
      </c>
      <c r="F1222" s="190" t="str">
        <f>IF('Formulario PPGR3'!$G1222="","",'Formulario PPGR1'!#REF!)</f>
        <v/>
      </c>
      <c r="G1222" s="241"/>
      <c r="H1222" s="503" t="str">
        <f>IF(Tabla1[[#This Row],[Código_Actividad]]="","",_xlfn.XLOOKUP(Tabla1[[#This Row],[Código_Actividad]],Tabla2[Código],Tabla2[Actividades Programables Presupuestables],"",0))</f>
        <v/>
      </c>
      <c r="I1222" s="504" t="str">
        <f>IFERROR(VLOOKUP('Formulario PPGR3'!$G1222,'Formulario PPGR2'!$H$9:$V$269,15,FALSE),"")</f>
        <v/>
      </c>
      <c r="J1222" s="509"/>
      <c r="K1222" s="507" t="str">
        <f>IF(Tabla1[[#This Row],[Insumos]]="","",_xlfn.XLOOKUP(Tabla1[[#This Row],[Insumos]],Tabla10[Insumo],Tabla10[InsumoAbrev],"",0))</f>
        <v/>
      </c>
      <c r="L1222" s="508"/>
      <c r="M1222" s="505" t="str">
        <f>IF(Tabla1[[#This Row],[Descripción]]="","",_xlfn.XLOOKUP(Tabla1[[#This Row],[Descripción]],Tabla10[Descripción],Tabla10[Unidad de Medida],"",0))</f>
        <v/>
      </c>
      <c r="N1222" s="295"/>
      <c r="O1222" s="506" t="str">
        <f>IF(Tabla1[[#This Row],[Descripción]]="","",_xlfn.XLOOKUP(Tabla1[[#This Row],[Descripción]],Tabla10[Descripción],Tabla10[Precio Unitario],0))</f>
        <v/>
      </c>
      <c r="P1222" s="506" t="str">
        <f>IF(Tabla1[[#This Row],[Cantidad de Insumos]]="","",Tabla1[[#This Row],[Precio Unitario]]*Tabla1[[#This Row],[Cantidad de Insumos]])</f>
        <v/>
      </c>
      <c r="Q1222" s="506" t="str">
        <f>IF(Tabla1[[#This Row],[Descripción]]="","",_xlfn.XLOOKUP(Tabla1[[#This Row],[Descripción]],Tabla10[Descripción],Tabla10[CODIGO PRESUPUESTARIO],0))</f>
        <v/>
      </c>
      <c r="R1222" s="507"/>
    </row>
    <row r="1223" spans="2:18" x14ac:dyDescent="0.3">
      <c r="B1223" s="190" t="str">
        <f>IF('Formulario PPGR3'!$G1223="","",CONCATENATE('Formulario PPGR3'!$C1223,".",'Formulario PPGR3'!$D1223,".",'Formulario PPGR3'!$E1223,".",'Formulario PPGR3'!$F1223))</f>
        <v/>
      </c>
      <c r="C1223" s="190" t="str">
        <f>IF('Formulario PPGR3'!$G1223="","",'Formulario PPGR1'!#REF!)</f>
        <v/>
      </c>
      <c r="D1223" s="190" t="str">
        <f>IF('Formulario PPGR3'!$G1223="","",'Formulario PPGR1'!#REF!)</f>
        <v/>
      </c>
      <c r="E1223" s="190" t="str">
        <f>IF('Formulario PPGR3'!$G1223="","",'Formulario PPGR1'!#REF!)</f>
        <v/>
      </c>
      <c r="F1223" s="190" t="str">
        <f>IF('Formulario PPGR3'!$G1223="","",'Formulario PPGR1'!#REF!)</f>
        <v/>
      </c>
      <c r="G1223" s="241"/>
      <c r="H1223" s="503" t="str">
        <f>IF(Tabla1[[#This Row],[Código_Actividad]]="","",_xlfn.XLOOKUP(Tabla1[[#This Row],[Código_Actividad]],Tabla2[Código],Tabla2[Actividades Programables Presupuestables],"",0))</f>
        <v/>
      </c>
      <c r="I1223" s="504" t="str">
        <f>IFERROR(VLOOKUP('Formulario PPGR3'!$G1223,'Formulario PPGR2'!$H$9:$V$269,15,FALSE),"")</f>
        <v/>
      </c>
      <c r="J1223" s="509"/>
      <c r="K1223" s="507" t="str">
        <f>IF(Tabla1[[#This Row],[Insumos]]="","",_xlfn.XLOOKUP(Tabla1[[#This Row],[Insumos]],Tabla10[Insumo],Tabla10[InsumoAbrev],"",0))</f>
        <v/>
      </c>
      <c r="L1223" s="508"/>
      <c r="M1223" s="505" t="str">
        <f>IF(Tabla1[[#This Row],[Descripción]]="","",_xlfn.XLOOKUP(Tabla1[[#This Row],[Descripción]],Tabla10[Descripción],Tabla10[Unidad de Medida],"",0))</f>
        <v/>
      </c>
      <c r="N1223" s="295"/>
      <c r="O1223" s="506" t="str">
        <f>IF(Tabla1[[#This Row],[Descripción]]="","",_xlfn.XLOOKUP(Tabla1[[#This Row],[Descripción]],Tabla10[Descripción],Tabla10[Precio Unitario],0))</f>
        <v/>
      </c>
      <c r="P1223" s="506" t="str">
        <f>IF(Tabla1[[#This Row],[Cantidad de Insumos]]="","",Tabla1[[#This Row],[Precio Unitario]]*Tabla1[[#This Row],[Cantidad de Insumos]])</f>
        <v/>
      </c>
      <c r="Q1223" s="506" t="str">
        <f>IF(Tabla1[[#This Row],[Descripción]]="","",_xlfn.XLOOKUP(Tabla1[[#This Row],[Descripción]],Tabla10[Descripción],Tabla10[CODIGO PRESUPUESTARIO],0))</f>
        <v/>
      </c>
      <c r="R1223" s="507"/>
    </row>
    <row r="1224" spans="2:18" x14ac:dyDescent="0.3">
      <c r="B1224" s="190" t="str">
        <f>IF('Formulario PPGR3'!$G1224="","",CONCATENATE('Formulario PPGR3'!$C1224,".",'Formulario PPGR3'!$D1224,".",'Formulario PPGR3'!$E1224,".",'Formulario PPGR3'!$F1224))</f>
        <v/>
      </c>
      <c r="C1224" s="190" t="str">
        <f>IF('Formulario PPGR3'!$G1224="","",'Formulario PPGR1'!#REF!)</f>
        <v/>
      </c>
      <c r="D1224" s="190" t="str">
        <f>IF('Formulario PPGR3'!$G1224="","",'Formulario PPGR1'!#REF!)</f>
        <v/>
      </c>
      <c r="E1224" s="190" t="str">
        <f>IF('Formulario PPGR3'!$G1224="","",'Formulario PPGR1'!#REF!)</f>
        <v/>
      </c>
      <c r="F1224" s="190" t="str">
        <f>IF('Formulario PPGR3'!$G1224="","",'Formulario PPGR1'!#REF!)</f>
        <v/>
      </c>
      <c r="G1224" s="241"/>
      <c r="H1224" s="503" t="str">
        <f>IF(Tabla1[[#This Row],[Código_Actividad]]="","",_xlfn.XLOOKUP(Tabla1[[#This Row],[Código_Actividad]],Tabla2[Código],Tabla2[Actividades Programables Presupuestables],"",0))</f>
        <v/>
      </c>
      <c r="I1224" s="504" t="str">
        <f>IFERROR(VLOOKUP('Formulario PPGR3'!$G1224,'Formulario PPGR2'!$H$9:$V$269,15,FALSE),"")</f>
        <v/>
      </c>
      <c r="J1224" s="509"/>
      <c r="K1224" s="507" t="str">
        <f>IF(Tabla1[[#This Row],[Insumos]]="","",_xlfn.XLOOKUP(Tabla1[[#This Row],[Insumos]],Tabla10[Insumo],Tabla10[InsumoAbrev],"",0))</f>
        <v/>
      </c>
      <c r="L1224" s="508"/>
      <c r="M1224" s="505" t="str">
        <f>IF(Tabla1[[#This Row],[Descripción]]="","",_xlfn.XLOOKUP(Tabla1[[#This Row],[Descripción]],Tabla10[Descripción],Tabla10[Unidad de Medida],"",0))</f>
        <v/>
      </c>
      <c r="N1224" s="295"/>
      <c r="O1224" s="506" t="str">
        <f>IF(Tabla1[[#This Row],[Descripción]]="","",_xlfn.XLOOKUP(Tabla1[[#This Row],[Descripción]],Tabla10[Descripción],Tabla10[Precio Unitario],0))</f>
        <v/>
      </c>
      <c r="P1224" s="506" t="str">
        <f>IF(Tabla1[[#This Row],[Cantidad de Insumos]]="","",Tabla1[[#This Row],[Precio Unitario]]*Tabla1[[#This Row],[Cantidad de Insumos]])</f>
        <v/>
      </c>
      <c r="Q1224" s="506" t="str">
        <f>IF(Tabla1[[#This Row],[Descripción]]="","",_xlfn.XLOOKUP(Tabla1[[#This Row],[Descripción]],Tabla10[Descripción],Tabla10[CODIGO PRESUPUESTARIO],0))</f>
        <v/>
      </c>
      <c r="R1224" s="507"/>
    </row>
    <row r="1225" spans="2:18" x14ac:dyDescent="0.3">
      <c r="B1225" s="190" t="str">
        <f>IF('Formulario PPGR3'!$G1225="","",CONCATENATE('Formulario PPGR3'!$C1225,".",'Formulario PPGR3'!$D1225,".",'Formulario PPGR3'!$E1225,".",'Formulario PPGR3'!$F1225))</f>
        <v/>
      </c>
      <c r="C1225" s="190" t="str">
        <f>IF('Formulario PPGR3'!$G1225="","",'Formulario PPGR1'!#REF!)</f>
        <v/>
      </c>
      <c r="D1225" s="190" t="str">
        <f>IF('Formulario PPGR3'!$G1225="","",'Formulario PPGR1'!#REF!)</f>
        <v/>
      </c>
      <c r="E1225" s="190" t="str">
        <f>IF('Formulario PPGR3'!$G1225="","",'Formulario PPGR1'!#REF!)</f>
        <v/>
      </c>
      <c r="F1225" s="190" t="str">
        <f>IF('Formulario PPGR3'!$G1225="","",'Formulario PPGR1'!#REF!)</f>
        <v/>
      </c>
      <c r="G1225" s="241"/>
      <c r="H1225" s="503" t="str">
        <f>IF(Tabla1[[#This Row],[Código_Actividad]]="","",_xlfn.XLOOKUP(Tabla1[[#This Row],[Código_Actividad]],Tabla2[Código],Tabla2[Actividades Programables Presupuestables],"",0))</f>
        <v/>
      </c>
      <c r="I1225" s="504" t="str">
        <f>IFERROR(VLOOKUP('Formulario PPGR3'!$G1225,'Formulario PPGR2'!$H$9:$V$269,15,FALSE),"")</f>
        <v/>
      </c>
      <c r="J1225" s="509"/>
      <c r="K1225" s="507" t="str">
        <f>IF(Tabla1[[#This Row],[Insumos]]="","",_xlfn.XLOOKUP(Tabla1[[#This Row],[Insumos]],Tabla10[Insumo],Tabla10[InsumoAbrev],"",0))</f>
        <v/>
      </c>
      <c r="L1225" s="508"/>
      <c r="M1225" s="505" t="str">
        <f>IF(Tabla1[[#This Row],[Descripción]]="","",_xlfn.XLOOKUP(Tabla1[[#This Row],[Descripción]],Tabla10[Descripción],Tabla10[Unidad de Medida],"",0))</f>
        <v/>
      </c>
      <c r="N1225" s="295"/>
      <c r="O1225" s="506" t="str">
        <f>IF(Tabla1[[#This Row],[Descripción]]="","",_xlfn.XLOOKUP(Tabla1[[#This Row],[Descripción]],Tabla10[Descripción],Tabla10[Precio Unitario],0))</f>
        <v/>
      </c>
      <c r="P1225" s="506" t="str">
        <f>IF(Tabla1[[#This Row],[Cantidad de Insumos]]="","",Tabla1[[#This Row],[Precio Unitario]]*Tabla1[[#This Row],[Cantidad de Insumos]])</f>
        <v/>
      </c>
      <c r="Q1225" s="506" t="str">
        <f>IF(Tabla1[[#This Row],[Descripción]]="","",_xlfn.XLOOKUP(Tabla1[[#This Row],[Descripción]],Tabla10[Descripción],Tabla10[CODIGO PRESUPUESTARIO],0))</f>
        <v/>
      </c>
      <c r="R1225" s="507"/>
    </row>
    <row r="1226" spans="2:18" x14ac:dyDescent="0.3">
      <c r="B1226" s="190" t="str">
        <f>IF('Formulario PPGR3'!$G1226="","",CONCATENATE('Formulario PPGR3'!$C1226,".",'Formulario PPGR3'!$D1226,".",'Formulario PPGR3'!$E1226,".",'Formulario PPGR3'!$F1226))</f>
        <v/>
      </c>
      <c r="C1226" s="190" t="str">
        <f>IF('Formulario PPGR3'!$G1226="","",'Formulario PPGR1'!#REF!)</f>
        <v/>
      </c>
      <c r="D1226" s="190" t="str">
        <f>IF('Formulario PPGR3'!$G1226="","",'Formulario PPGR1'!#REF!)</f>
        <v/>
      </c>
      <c r="E1226" s="190" t="str">
        <f>IF('Formulario PPGR3'!$G1226="","",'Formulario PPGR1'!#REF!)</f>
        <v/>
      </c>
      <c r="F1226" s="190" t="str">
        <f>IF('Formulario PPGR3'!$G1226="","",'Formulario PPGR1'!#REF!)</f>
        <v/>
      </c>
      <c r="G1226" s="241"/>
      <c r="H1226" s="503" t="str">
        <f>IF(Tabla1[[#This Row],[Código_Actividad]]="","",_xlfn.XLOOKUP(Tabla1[[#This Row],[Código_Actividad]],Tabla2[Código],Tabla2[Actividades Programables Presupuestables],"",0))</f>
        <v/>
      </c>
      <c r="I1226" s="504" t="str">
        <f>IFERROR(VLOOKUP('Formulario PPGR3'!$G1226,'Formulario PPGR2'!$H$9:$V$269,15,FALSE),"")</f>
        <v/>
      </c>
      <c r="J1226" s="509"/>
      <c r="K1226" s="507" t="str">
        <f>IF(Tabla1[[#This Row],[Insumos]]="","",_xlfn.XLOOKUP(Tabla1[[#This Row],[Insumos]],Tabla10[Insumo],Tabla10[InsumoAbrev],"",0))</f>
        <v/>
      </c>
      <c r="L1226" s="508"/>
      <c r="M1226" s="505" t="str">
        <f>IF(Tabla1[[#This Row],[Descripción]]="","",_xlfn.XLOOKUP(Tabla1[[#This Row],[Descripción]],Tabla10[Descripción],Tabla10[Unidad de Medida],"",0))</f>
        <v/>
      </c>
      <c r="N1226" s="295"/>
      <c r="O1226" s="506" t="str">
        <f>IF(Tabla1[[#This Row],[Descripción]]="","",_xlfn.XLOOKUP(Tabla1[[#This Row],[Descripción]],Tabla10[Descripción],Tabla10[Precio Unitario],0))</f>
        <v/>
      </c>
      <c r="P1226" s="506" t="str">
        <f>IF(Tabla1[[#This Row],[Cantidad de Insumos]]="","",Tabla1[[#This Row],[Precio Unitario]]*Tabla1[[#This Row],[Cantidad de Insumos]])</f>
        <v/>
      </c>
      <c r="Q1226" s="506" t="str">
        <f>IF(Tabla1[[#This Row],[Descripción]]="","",_xlfn.XLOOKUP(Tabla1[[#This Row],[Descripción]],Tabla10[Descripción],Tabla10[CODIGO PRESUPUESTARIO],0))</f>
        <v/>
      </c>
      <c r="R1226" s="507"/>
    </row>
    <row r="1227" spans="2:18" x14ac:dyDescent="0.3">
      <c r="B1227" s="190" t="str">
        <f>IF('Formulario PPGR3'!$G1227="","",CONCATENATE('Formulario PPGR3'!$C1227,".",'Formulario PPGR3'!$D1227,".",'Formulario PPGR3'!$E1227,".",'Formulario PPGR3'!$F1227))</f>
        <v/>
      </c>
      <c r="C1227" s="190" t="str">
        <f>IF('Formulario PPGR3'!$G1227="","",'Formulario PPGR1'!#REF!)</f>
        <v/>
      </c>
      <c r="D1227" s="190" t="str">
        <f>IF('Formulario PPGR3'!$G1227="","",'Formulario PPGR1'!#REF!)</f>
        <v/>
      </c>
      <c r="E1227" s="190" t="str">
        <f>IF('Formulario PPGR3'!$G1227="","",'Formulario PPGR1'!#REF!)</f>
        <v/>
      </c>
      <c r="F1227" s="190" t="str">
        <f>IF('Formulario PPGR3'!$G1227="","",'Formulario PPGR1'!#REF!)</f>
        <v/>
      </c>
      <c r="G1227" s="241"/>
      <c r="H1227" s="503" t="str">
        <f>IF(Tabla1[[#This Row],[Código_Actividad]]="","",_xlfn.XLOOKUP(Tabla1[[#This Row],[Código_Actividad]],Tabla2[Código],Tabla2[Actividades Programables Presupuestables],"",0))</f>
        <v/>
      </c>
      <c r="I1227" s="504" t="str">
        <f>IFERROR(VLOOKUP('Formulario PPGR3'!$G1227,'Formulario PPGR2'!$H$9:$V$269,15,FALSE),"")</f>
        <v/>
      </c>
      <c r="J1227" s="509"/>
      <c r="K1227" s="507" t="str">
        <f>IF(Tabla1[[#This Row],[Insumos]]="","",_xlfn.XLOOKUP(Tabla1[[#This Row],[Insumos]],Tabla10[Insumo],Tabla10[InsumoAbrev],"",0))</f>
        <v/>
      </c>
      <c r="L1227" s="508"/>
      <c r="M1227" s="505" t="str">
        <f>IF(Tabla1[[#This Row],[Descripción]]="","",_xlfn.XLOOKUP(Tabla1[[#This Row],[Descripción]],Tabla10[Descripción],Tabla10[Unidad de Medida],"",0))</f>
        <v/>
      </c>
      <c r="N1227" s="295"/>
      <c r="O1227" s="506" t="str">
        <f>IF(Tabla1[[#This Row],[Descripción]]="","",_xlfn.XLOOKUP(Tabla1[[#This Row],[Descripción]],Tabla10[Descripción],Tabla10[Precio Unitario],0))</f>
        <v/>
      </c>
      <c r="P1227" s="506" t="str">
        <f>IF(Tabla1[[#This Row],[Cantidad de Insumos]]="","",Tabla1[[#This Row],[Precio Unitario]]*Tabla1[[#This Row],[Cantidad de Insumos]])</f>
        <v/>
      </c>
      <c r="Q1227" s="506" t="str">
        <f>IF(Tabla1[[#This Row],[Descripción]]="","",_xlfn.XLOOKUP(Tabla1[[#This Row],[Descripción]],Tabla10[Descripción],Tabla10[CODIGO PRESUPUESTARIO],0))</f>
        <v/>
      </c>
      <c r="R1227" s="507"/>
    </row>
    <row r="1228" spans="2:18" x14ac:dyDescent="0.3">
      <c r="B1228" s="190" t="str">
        <f>IF('Formulario PPGR3'!$G1228="","",CONCATENATE('Formulario PPGR3'!$C1228,".",'Formulario PPGR3'!$D1228,".",'Formulario PPGR3'!$E1228,".",'Formulario PPGR3'!$F1228))</f>
        <v/>
      </c>
      <c r="C1228" s="190" t="str">
        <f>IF('Formulario PPGR3'!$G1228="","",'Formulario PPGR1'!#REF!)</f>
        <v/>
      </c>
      <c r="D1228" s="190" t="str">
        <f>IF('Formulario PPGR3'!$G1228="","",'Formulario PPGR1'!#REF!)</f>
        <v/>
      </c>
      <c r="E1228" s="190" t="str">
        <f>IF('Formulario PPGR3'!$G1228="","",'Formulario PPGR1'!#REF!)</f>
        <v/>
      </c>
      <c r="F1228" s="190" t="str">
        <f>IF('Formulario PPGR3'!$G1228="","",'Formulario PPGR1'!#REF!)</f>
        <v/>
      </c>
      <c r="G1228" s="241"/>
      <c r="H1228" s="503" t="str">
        <f>IF(Tabla1[[#This Row],[Código_Actividad]]="","",_xlfn.XLOOKUP(Tabla1[[#This Row],[Código_Actividad]],Tabla2[Código],Tabla2[Actividades Programables Presupuestables],"",0))</f>
        <v/>
      </c>
      <c r="I1228" s="504" t="str">
        <f>IFERROR(VLOOKUP('Formulario PPGR3'!$G1228,'Formulario PPGR2'!$H$9:$V$269,15,FALSE),"")</f>
        <v/>
      </c>
      <c r="J1228" s="509"/>
      <c r="K1228" s="507" t="str">
        <f>IF(Tabla1[[#This Row],[Insumos]]="","",_xlfn.XLOOKUP(Tabla1[[#This Row],[Insumos]],Tabla10[Insumo],Tabla10[InsumoAbrev],"",0))</f>
        <v/>
      </c>
      <c r="L1228" s="508"/>
      <c r="M1228" s="505" t="str">
        <f>IF(Tabla1[[#This Row],[Descripción]]="","",_xlfn.XLOOKUP(Tabla1[[#This Row],[Descripción]],Tabla10[Descripción],Tabla10[Unidad de Medida],"",0))</f>
        <v/>
      </c>
      <c r="N1228" s="295"/>
      <c r="O1228" s="506" t="str">
        <f>IF(Tabla1[[#This Row],[Descripción]]="","",_xlfn.XLOOKUP(Tabla1[[#This Row],[Descripción]],Tabla10[Descripción],Tabla10[Precio Unitario],0))</f>
        <v/>
      </c>
      <c r="P1228" s="506" t="str">
        <f>IF(Tabla1[[#This Row],[Cantidad de Insumos]]="","",Tabla1[[#This Row],[Precio Unitario]]*Tabla1[[#This Row],[Cantidad de Insumos]])</f>
        <v/>
      </c>
      <c r="Q1228" s="506" t="str">
        <f>IF(Tabla1[[#This Row],[Descripción]]="","",_xlfn.XLOOKUP(Tabla1[[#This Row],[Descripción]],Tabla10[Descripción],Tabla10[CODIGO PRESUPUESTARIO],0))</f>
        <v/>
      </c>
      <c r="R1228" s="507"/>
    </row>
    <row r="1229" spans="2:18" x14ac:dyDescent="0.3">
      <c r="B1229" s="190" t="str">
        <f>IF('Formulario PPGR3'!$G1229="","",CONCATENATE('Formulario PPGR3'!$C1229,".",'Formulario PPGR3'!$D1229,".",'Formulario PPGR3'!$E1229,".",'Formulario PPGR3'!$F1229))</f>
        <v/>
      </c>
      <c r="C1229" s="190" t="str">
        <f>IF('Formulario PPGR3'!$G1229="","",'Formulario PPGR1'!#REF!)</f>
        <v/>
      </c>
      <c r="D1229" s="190" t="str">
        <f>IF('Formulario PPGR3'!$G1229="","",'Formulario PPGR1'!#REF!)</f>
        <v/>
      </c>
      <c r="E1229" s="190" t="str">
        <f>IF('Formulario PPGR3'!$G1229="","",'Formulario PPGR1'!#REF!)</f>
        <v/>
      </c>
      <c r="F1229" s="190" t="str">
        <f>IF('Formulario PPGR3'!$G1229="","",'Formulario PPGR1'!#REF!)</f>
        <v/>
      </c>
      <c r="G1229" s="241"/>
      <c r="H1229" s="503" t="str">
        <f>IF(Tabla1[[#This Row],[Código_Actividad]]="","",_xlfn.XLOOKUP(Tabla1[[#This Row],[Código_Actividad]],Tabla2[Código],Tabla2[Actividades Programables Presupuestables],"",0))</f>
        <v/>
      </c>
      <c r="I1229" s="504" t="str">
        <f>IFERROR(VLOOKUP('Formulario PPGR3'!$G1229,'Formulario PPGR2'!$H$9:$V$269,15,FALSE),"")</f>
        <v/>
      </c>
      <c r="J1229" s="509"/>
      <c r="K1229" s="507" t="str">
        <f>IF(Tabla1[[#This Row],[Insumos]]="","",_xlfn.XLOOKUP(Tabla1[[#This Row],[Insumos]],Tabla10[Insumo],Tabla10[InsumoAbrev],"",0))</f>
        <v/>
      </c>
      <c r="L1229" s="508"/>
      <c r="M1229" s="505" t="str">
        <f>IF(Tabla1[[#This Row],[Descripción]]="","",_xlfn.XLOOKUP(Tabla1[[#This Row],[Descripción]],Tabla10[Descripción],Tabla10[Unidad de Medida],"",0))</f>
        <v/>
      </c>
      <c r="N1229" s="295"/>
      <c r="O1229" s="506" t="str">
        <f>IF(Tabla1[[#This Row],[Descripción]]="","",_xlfn.XLOOKUP(Tabla1[[#This Row],[Descripción]],Tabla10[Descripción],Tabla10[Precio Unitario],0))</f>
        <v/>
      </c>
      <c r="P1229" s="506" t="str">
        <f>IF(Tabla1[[#This Row],[Cantidad de Insumos]]="","",Tabla1[[#This Row],[Precio Unitario]]*Tabla1[[#This Row],[Cantidad de Insumos]])</f>
        <v/>
      </c>
      <c r="Q1229" s="506" t="str">
        <f>IF(Tabla1[[#This Row],[Descripción]]="","",_xlfn.XLOOKUP(Tabla1[[#This Row],[Descripción]],Tabla10[Descripción],Tabla10[CODIGO PRESUPUESTARIO],0))</f>
        <v/>
      </c>
      <c r="R1229" s="507"/>
    </row>
    <row r="1230" spans="2:18" x14ac:dyDescent="0.3">
      <c r="B1230" s="190" t="str">
        <f>IF('Formulario PPGR3'!$G1230="","",CONCATENATE('Formulario PPGR3'!$C1230,".",'Formulario PPGR3'!$D1230,".",'Formulario PPGR3'!$E1230,".",'Formulario PPGR3'!$F1230))</f>
        <v/>
      </c>
      <c r="C1230" s="190" t="str">
        <f>IF('Formulario PPGR3'!$G1230="","",'Formulario PPGR1'!#REF!)</f>
        <v/>
      </c>
      <c r="D1230" s="190" t="str">
        <f>IF('Formulario PPGR3'!$G1230="","",'Formulario PPGR1'!#REF!)</f>
        <v/>
      </c>
      <c r="E1230" s="190" t="str">
        <f>IF('Formulario PPGR3'!$G1230="","",'Formulario PPGR1'!#REF!)</f>
        <v/>
      </c>
      <c r="F1230" s="190" t="str">
        <f>IF('Formulario PPGR3'!$G1230="","",'Formulario PPGR1'!#REF!)</f>
        <v/>
      </c>
      <c r="G1230" s="241"/>
      <c r="H1230" s="503" t="str">
        <f>IF(Tabla1[[#This Row],[Código_Actividad]]="","",_xlfn.XLOOKUP(Tabla1[[#This Row],[Código_Actividad]],Tabla2[Código],Tabla2[Actividades Programables Presupuestables],"",0))</f>
        <v/>
      </c>
      <c r="I1230" s="504" t="str">
        <f>IFERROR(VLOOKUP('Formulario PPGR3'!$G1230,'Formulario PPGR2'!$H$9:$V$269,15,FALSE),"")</f>
        <v/>
      </c>
      <c r="J1230" s="509"/>
      <c r="K1230" s="507" t="str">
        <f>IF(Tabla1[[#This Row],[Insumos]]="","",_xlfn.XLOOKUP(Tabla1[[#This Row],[Insumos]],Tabla10[Insumo],Tabla10[InsumoAbrev],"",0))</f>
        <v/>
      </c>
      <c r="L1230" s="508"/>
      <c r="M1230" s="505" t="str">
        <f>IF(Tabla1[[#This Row],[Descripción]]="","",_xlfn.XLOOKUP(Tabla1[[#This Row],[Descripción]],Tabla10[Descripción],Tabla10[Unidad de Medida],"",0))</f>
        <v/>
      </c>
      <c r="N1230" s="295"/>
      <c r="O1230" s="506" t="str">
        <f>IF(Tabla1[[#This Row],[Descripción]]="","",_xlfn.XLOOKUP(Tabla1[[#This Row],[Descripción]],Tabla10[Descripción],Tabla10[Precio Unitario],0))</f>
        <v/>
      </c>
      <c r="P1230" s="506" t="str">
        <f>IF(Tabla1[[#This Row],[Cantidad de Insumos]]="","",Tabla1[[#This Row],[Precio Unitario]]*Tabla1[[#This Row],[Cantidad de Insumos]])</f>
        <v/>
      </c>
      <c r="Q1230" s="506" t="str">
        <f>IF(Tabla1[[#This Row],[Descripción]]="","",_xlfn.XLOOKUP(Tabla1[[#This Row],[Descripción]],Tabla10[Descripción],Tabla10[CODIGO PRESUPUESTARIO],0))</f>
        <v/>
      </c>
      <c r="R1230" s="507"/>
    </row>
    <row r="1231" spans="2:18" x14ac:dyDescent="0.3">
      <c r="B1231" s="190" t="str">
        <f>IF('Formulario PPGR3'!$G1231="","",CONCATENATE('Formulario PPGR3'!$C1231,".",'Formulario PPGR3'!$D1231,".",'Formulario PPGR3'!$E1231,".",'Formulario PPGR3'!$F1231))</f>
        <v/>
      </c>
      <c r="C1231" s="190" t="str">
        <f>IF('Formulario PPGR3'!$G1231="","",'Formulario PPGR1'!#REF!)</f>
        <v/>
      </c>
      <c r="D1231" s="190" t="str">
        <f>IF('Formulario PPGR3'!$G1231="","",'Formulario PPGR1'!#REF!)</f>
        <v/>
      </c>
      <c r="E1231" s="190" t="str">
        <f>IF('Formulario PPGR3'!$G1231="","",'Formulario PPGR1'!#REF!)</f>
        <v/>
      </c>
      <c r="F1231" s="190" t="str">
        <f>IF('Formulario PPGR3'!$G1231="","",'Formulario PPGR1'!#REF!)</f>
        <v/>
      </c>
      <c r="G1231" s="241"/>
      <c r="H1231" s="503" t="str">
        <f>IF(Tabla1[[#This Row],[Código_Actividad]]="","",_xlfn.XLOOKUP(Tabla1[[#This Row],[Código_Actividad]],Tabla2[Código],Tabla2[Actividades Programables Presupuestables],"",0))</f>
        <v/>
      </c>
      <c r="I1231" s="504" t="str">
        <f>IFERROR(VLOOKUP('Formulario PPGR3'!$G1231,'Formulario PPGR2'!$H$9:$V$269,15,FALSE),"")</f>
        <v/>
      </c>
      <c r="J1231" s="509"/>
      <c r="K1231" s="507" t="str">
        <f>IF(Tabla1[[#This Row],[Insumos]]="","",_xlfn.XLOOKUP(Tabla1[[#This Row],[Insumos]],Tabla10[Insumo],Tabla10[InsumoAbrev],"",0))</f>
        <v/>
      </c>
      <c r="L1231" s="508"/>
      <c r="M1231" s="505" t="str">
        <f>IF(Tabla1[[#This Row],[Descripción]]="","",_xlfn.XLOOKUP(Tabla1[[#This Row],[Descripción]],Tabla10[Descripción],Tabla10[Unidad de Medida],"",0))</f>
        <v/>
      </c>
      <c r="N1231" s="295"/>
      <c r="O1231" s="506" t="str">
        <f>IF(Tabla1[[#This Row],[Descripción]]="","",_xlfn.XLOOKUP(Tabla1[[#This Row],[Descripción]],Tabla10[Descripción],Tabla10[Precio Unitario],0))</f>
        <v/>
      </c>
      <c r="P1231" s="506" t="str">
        <f>IF(Tabla1[[#This Row],[Cantidad de Insumos]]="","",Tabla1[[#This Row],[Precio Unitario]]*Tabla1[[#This Row],[Cantidad de Insumos]])</f>
        <v/>
      </c>
      <c r="Q1231" s="506" t="str">
        <f>IF(Tabla1[[#This Row],[Descripción]]="","",_xlfn.XLOOKUP(Tabla1[[#This Row],[Descripción]],Tabla10[Descripción],Tabla10[CODIGO PRESUPUESTARIO],0))</f>
        <v/>
      </c>
      <c r="R1231" s="507"/>
    </row>
    <row r="1232" spans="2:18" x14ac:dyDescent="0.3">
      <c r="B1232" s="190" t="str">
        <f>IF('Formulario PPGR3'!$G1232="","",CONCATENATE('Formulario PPGR3'!$C1232,".",'Formulario PPGR3'!$D1232,".",'Formulario PPGR3'!$E1232,".",'Formulario PPGR3'!$F1232))</f>
        <v/>
      </c>
      <c r="C1232" s="190" t="str">
        <f>IF('Formulario PPGR3'!$G1232="","",'Formulario PPGR1'!#REF!)</f>
        <v/>
      </c>
      <c r="D1232" s="190" t="str">
        <f>IF('Formulario PPGR3'!$G1232="","",'Formulario PPGR1'!#REF!)</f>
        <v/>
      </c>
      <c r="E1232" s="190" t="str">
        <f>IF('Formulario PPGR3'!$G1232="","",'Formulario PPGR1'!#REF!)</f>
        <v/>
      </c>
      <c r="F1232" s="190" t="str">
        <f>IF('Formulario PPGR3'!$G1232="","",'Formulario PPGR1'!#REF!)</f>
        <v/>
      </c>
      <c r="G1232" s="241"/>
      <c r="H1232" s="503" t="str">
        <f>IF(Tabla1[[#This Row],[Código_Actividad]]="","",_xlfn.XLOOKUP(Tabla1[[#This Row],[Código_Actividad]],Tabla2[Código],Tabla2[Actividades Programables Presupuestables],"",0))</f>
        <v/>
      </c>
      <c r="I1232" s="504" t="str">
        <f>IFERROR(VLOOKUP('Formulario PPGR3'!$G1232,'Formulario PPGR2'!$H$9:$V$269,15,FALSE),"")</f>
        <v/>
      </c>
      <c r="J1232" s="509"/>
      <c r="K1232" s="507" t="str">
        <f>IF(Tabla1[[#This Row],[Insumos]]="","",_xlfn.XLOOKUP(Tabla1[[#This Row],[Insumos]],Tabla10[Insumo],Tabla10[InsumoAbrev],"",0))</f>
        <v/>
      </c>
      <c r="L1232" s="508"/>
      <c r="M1232" s="505" t="str">
        <f>IF(Tabla1[[#This Row],[Descripción]]="","",_xlfn.XLOOKUP(Tabla1[[#This Row],[Descripción]],Tabla10[Descripción],Tabla10[Unidad de Medida],"",0))</f>
        <v/>
      </c>
      <c r="N1232" s="295"/>
      <c r="O1232" s="506" t="str">
        <f>IF(Tabla1[[#This Row],[Descripción]]="","",_xlfn.XLOOKUP(Tabla1[[#This Row],[Descripción]],Tabla10[Descripción],Tabla10[Precio Unitario],0))</f>
        <v/>
      </c>
      <c r="P1232" s="506" t="str">
        <f>IF(Tabla1[[#This Row],[Cantidad de Insumos]]="","",Tabla1[[#This Row],[Precio Unitario]]*Tabla1[[#This Row],[Cantidad de Insumos]])</f>
        <v/>
      </c>
      <c r="Q1232" s="506" t="str">
        <f>IF(Tabla1[[#This Row],[Descripción]]="","",_xlfn.XLOOKUP(Tabla1[[#This Row],[Descripción]],Tabla10[Descripción],Tabla10[CODIGO PRESUPUESTARIO],0))</f>
        <v/>
      </c>
      <c r="R1232" s="507"/>
    </row>
    <row r="1233" spans="2:18" x14ac:dyDescent="0.3">
      <c r="B1233" s="190" t="str">
        <f>IF('Formulario PPGR3'!$G1233="","",CONCATENATE('Formulario PPGR3'!$C1233,".",'Formulario PPGR3'!$D1233,".",'Formulario PPGR3'!$E1233,".",'Formulario PPGR3'!$F1233))</f>
        <v/>
      </c>
      <c r="C1233" s="190" t="str">
        <f>IF('Formulario PPGR3'!$G1233="","",'Formulario PPGR1'!#REF!)</f>
        <v/>
      </c>
      <c r="D1233" s="190" t="str">
        <f>IF('Formulario PPGR3'!$G1233="","",'Formulario PPGR1'!#REF!)</f>
        <v/>
      </c>
      <c r="E1233" s="190" t="str">
        <f>IF('Formulario PPGR3'!$G1233="","",'Formulario PPGR1'!#REF!)</f>
        <v/>
      </c>
      <c r="F1233" s="190" t="str">
        <f>IF('Formulario PPGR3'!$G1233="","",'Formulario PPGR1'!#REF!)</f>
        <v/>
      </c>
      <c r="G1233" s="241"/>
      <c r="H1233" s="503" t="str">
        <f>IF(Tabla1[[#This Row],[Código_Actividad]]="","",_xlfn.XLOOKUP(Tabla1[[#This Row],[Código_Actividad]],Tabla2[Código],Tabla2[Actividades Programables Presupuestables],"",0))</f>
        <v/>
      </c>
      <c r="I1233" s="504" t="str">
        <f>IFERROR(VLOOKUP('Formulario PPGR3'!$G1233,'Formulario PPGR2'!$H$9:$V$269,15,FALSE),"")</f>
        <v/>
      </c>
      <c r="J1233" s="509"/>
      <c r="K1233" s="507" t="str">
        <f>IF(Tabla1[[#This Row],[Insumos]]="","",_xlfn.XLOOKUP(Tabla1[[#This Row],[Insumos]],Tabla10[Insumo],Tabla10[InsumoAbrev],"",0))</f>
        <v/>
      </c>
      <c r="L1233" s="508"/>
      <c r="M1233" s="505" t="str">
        <f>IF(Tabla1[[#This Row],[Descripción]]="","",_xlfn.XLOOKUP(Tabla1[[#This Row],[Descripción]],Tabla10[Descripción],Tabla10[Unidad de Medida],"",0))</f>
        <v/>
      </c>
      <c r="N1233" s="295"/>
      <c r="O1233" s="506" t="str">
        <f>IF(Tabla1[[#This Row],[Descripción]]="","",_xlfn.XLOOKUP(Tabla1[[#This Row],[Descripción]],Tabla10[Descripción],Tabla10[Precio Unitario],0))</f>
        <v/>
      </c>
      <c r="P1233" s="506" t="str">
        <f>IF(Tabla1[[#This Row],[Cantidad de Insumos]]="","",Tabla1[[#This Row],[Precio Unitario]]*Tabla1[[#This Row],[Cantidad de Insumos]])</f>
        <v/>
      </c>
      <c r="Q1233" s="506" t="str">
        <f>IF(Tabla1[[#This Row],[Descripción]]="","",_xlfn.XLOOKUP(Tabla1[[#This Row],[Descripción]],Tabla10[Descripción],Tabla10[CODIGO PRESUPUESTARIO],0))</f>
        <v/>
      </c>
      <c r="R1233" s="507"/>
    </row>
    <row r="1234" spans="2:18" x14ac:dyDescent="0.3">
      <c r="B1234" s="190" t="str">
        <f>IF('Formulario PPGR3'!$G1234="","",CONCATENATE('Formulario PPGR3'!$C1234,".",'Formulario PPGR3'!$D1234,".",'Formulario PPGR3'!$E1234,".",'Formulario PPGR3'!$F1234))</f>
        <v/>
      </c>
      <c r="C1234" s="190" t="str">
        <f>IF('Formulario PPGR3'!$G1234="","",'Formulario PPGR1'!#REF!)</f>
        <v/>
      </c>
      <c r="D1234" s="190" t="str">
        <f>IF('Formulario PPGR3'!$G1234="","",'Formulario PPGR1'!#REF!)</f>
        <v/>
      </c>
      <c r="E1234" s="190" t="str">
        <f>IF('Formulario PPGR3'!$G1234="","",'Formulario PPGR1'!#REF!)</f>
        <v/>
      </c>
      <c r="F1234" s="190" t="str">
        <f>IF('Formulario PPGR3'!$G1234="","",'Formulario PPGR1'!#REF!)</f>
        <v/>
      </c>
      <c r="G1234" s="241"/>
      <c r="H1234" s="503" t="str">
        <f>IF(Tabla1[[#This Row],[Código_Actividad]]="","",_xlfn.XLOOKUP(Tabla1[[#This Row],[Código_Actividad]],Tabla2[Código],Tabla2[Actividades Programables Presupuestables],"",0))</f>
        <v/>
      </c>
      <c r="I1234" s="504" t="str">
        <f>IFERROR(VLOOKUP('Formulario PPGR3'!$G1234,'Formulario PPGR2'!$H$9:$V$269,15,FALSE),"")</f>
        <v/>
      </c>
      <c r="J1234" s="509"/>
      <c r="K1234" s="507" t="str">
        <f>IF(Tabla1[[#This Row],[Insumos]]="","",_xlfn.XLOOKUP(Tabla1[[#This Row],[Insumos]],Tabla10[Insumo],Tabla10[InsumoAbrev],"",0))</f>
        <v/>
      </c>
      <c r="L1234" s="508"/>
      <c r="M1234" s="505" t="str">
        <f>IF(Tabla1[[#This Row],[Descripción]]="","",_xlfn.XLOOKUP(Tabla1[[#This Row],[Descripción]],Tabla10[Descripción],Tabla10[Unidad de Medida],"",0))</f>
        <v/>
      </c>
      <c r="N1234" s="295"/>
      <c r="O1234" s="506" t="str">
        <f>IF(Tabla1[[#This Row],[Descripción]]="","",_xlfn.XLOOKUP(Tabla1[[#This Row],[Descripción]],Tabla10[Descripción],Tabla10[Precio Unitario],0))</f>
        <v/>
      </c>
      <c r="P1234" s="506" t="str">
        <f>IF(Tabla1[[#This Row],[Cantidad de Insumos]]="","",Tabla1[[#This Row],[Precio Unitario]]*Tabla1[[#This Row],[Cantidad de Insumos]])</f>
        <v/>
      </c>
      <c r="Q1234" s="506" t="str">
        <f>IF(Tabla1[[#This Row],[Descripción]]="","",_xlfn.XLOOKUP(Tabla1[[#This Row],[Descripción]],Tabla10[Descripción],Tabla10[CODIGO PRESUPUESTARIO],0))</f>
        <v/>
      </c>
      <c r="R1234" s="507"/>
    </row>
    <row r="1235" spans="2:18" x14ac:dyDescent="0.3">
      <c r="B1235" s="190" t="str">
        <f>IF('Formulario PPGR3'!$G1235="","",CONCATENATE('Formulario PPGR3'!$C1235,".",'Formulario PPGR3'!$D1235,".",'Formulario PPGR3'!$E1235,".",'Formulario PPGR3'!$F1235))</f>
        <v/>
      </c>
      <c r="C1235" s="190" t="str">
        <f>IF('Formulario PPGR3'!$G1235="","",'Formulario PPGR1'!#REF!)</f>
        <v/>
      </c>
      <c r="D1235" s="190" t="str">
        <f>IF('Formulario PPGR3'!$G1235="","",'Formulario PPGR1'!#REF!)</f>
        <v/>
      </c>
      <c r="E1235" s="190" t="str">
        <f>IF('Formulario PPGR3'!$G1235="","",'Formulario PPGR1'!#REF!)</f>
        <v/>
      </c>
      <c r="F1235" s="190" t="str">
        <f>IF('Formulario PPGR3'!$G1235="","",'Formulario PPGR1'!#REF!)</f>
        <v/>
      </c>
      <c r="G1235" s="241"/>
      <c r="H1235" s="503" t="str">
        <f>IF(Tabla1[[#This Row],[Código_Actividad]]="","",_xlfn.XLOOKUP(Tabla1[[#This Row],[Código_Actividad]],Tabla2[Código],Tabla2[Actividades Programables Presupuestables],"",0))</f>
        <v/>
      </c>
      <c r="I1235" s="504" t="str">
        <f>IFERROR(VLOOKUP('Formulario PPGR3'!$G1235,'Formulario PPGR2'!$H$9:$V$269,15,FALSE),"")</f>
        <v/>
      </c>
      <c r="J1235" s="509"/>
      <c r="K1235" s="507" t="str">
        <f>IF(Tabla1[[#This Row],[Insumos]]="","",_xlfn.XLOOKUP(Tabla1[[#This Row],[Insumos]],Tabla10[Insumo],Tabla10[InsumoAbrev],"",0))</f>
        <v/>
      </c>
      <c r="L1235" s="508"/>
      <c r="M1235" s="505" t="str">
        <f>IF(Tabla1[[#This Row],[Descripción]]="","",_xlfn.XLOOKUP(Tabla1[[#This Row],[Descripción]],Tabla10[Descripción],Tabla10[Unidad de Medida],"",0))</f>
        <v/>
      </c>
      <c r="N1235" s="295"/>
      <c r="O1235" s="506" t="str">
        <f>IF(Tabla1[[#This Row],[Descripción]]="","",_xlfn.XLOOKUP(Tabla1[[#This Row],[Descripción]],Tabla10[Descripción],Tabla10[Precio Unitario],0))</f>
        <v/>
      </c>
      <c r="P1235" s="506" t="str">
        <f>IF(Tabla1[[#This Row],[Cantidad de Insumos]]="","",Tabla1[[#This Row],[Precio Unitario]]*Tabla1[[#This Row],[Cantidad de Insumos]])</f>
        <v/>
      </c>
      <c r="Q1235" s="506" t="str">
        <f>IF(Tabla1[[#This Row],[Descripción]]="","",_xlfn.XLOOKUP(Tabla1[[#This Row],[Descripción]],Tabla10[Descripción],Tabla10[CODIGO PRESUPUESTARIO],0))</f>
        <v/>
      </c>
      <c r="R1235" s="507"/>
    </row>
    <row r="1236" spans="2:18" x14ac:dyDescent="0.3">
      <c r="B1236" s="190" t="str">
        <f>IF('Formulario PPGR3'!$G1236="","",CONCATENATE('Formulario PPGR3'!$C1236,".",'Formulario PPGR3'!$D1236,".",'Formulario PPGR3'!$E1236,".",'Formulario PPGR3'!$F1236))</f>
        <v/>
      </c>
      <c r="C1236" s="190" t="str">
        <f>IF('Formulario PPGR3'!$G1236="","",'Formulario PPGR1'!#REF!)</f>
        <v/>
      </c>
      <c r="D1236" s="190" t="str">
        <f>IF('Formulario PPGR3'!$G1236="","",'Formulario PPGR1'!#REF!)</f>
        <v/>
      </c>
      <c r="E1236" s="190" t="str">
        <f>IF('Formulario PPGR3'!$G1236="","",'Formulario PPGR1'!#REF!)</f>
        <v/>
      </c>
      <c r="F1236" s="190" t="str">
        <f>IF('Formulario PPGR3'!$G1236="","",'Formulario PPGR1'!#REF!)</f>
        <v/>
      </c>
      <c r="G1236" s="241"/>
      <c r="H1236" s="503" t="str">
        <f>IF(Tabla1[[#This Row],[Código_Actividad]]="","",_xlfn.XLOOKUP(Tabla1[[#This Row],[Código_Actividad]],Tabla2[Código],Tabla2[Actividades Programables Presupuestables],"",0))</f>
        <v/>
      </c>
      <c r="I1236" s="504" t="str">
        <f>IFERROR(VLOOKUP('Formulario PPGR3'!$G1236,'Formulario PPGR2'!$H$9:$V$269,15,FALSE),"")</f>
        <v/>
      </c>
      <c r="J1236" s="509"/>
      <c r="K1236" s="507" t="str">
        <f>IF(Tabla1[[#This Row],[Insumos]]="","",_xlfn.XLOOKUP(Tabla1[[#This Row],[Insumos]],Tabla10[Insumo],Tabla10[InsumoAbrev],"",0))</f>
        <v/>
      </c>
      <c r="L1236" s="508"/>
      <c r="M1236" s="505" t="str">
        <f>IF(Tabla1[[#This Row],[Descripción]]="","",_xlfn.XLOOKUP(Tabla1[[#This Row],[Descripción]],Tabla10[Descripción],Tabla10[Unidad de Medida],"",0))</f>
        <v/>
      </c>
      <c r="N1236" s="295"/>
      <c r="O1236" s="506" t="str">
        <f>IF(Tabla1[[#This Row],[Descripción]]="","",_xlfn.XLOOKUP(Tabla1[[#This Row],[Descripción]],Tabla10[Descripción],Tabla10[Precio Unitario],0))</f>
        <v/>
      </c>
      <c r="P1236" s="506" t="str">
        <f>IF(Tabla1[[#This Row],[Cantidad de Insumos]]="","",Tabla1[[#This Row],[Precio Unitario]]*Tabla1[[#This Row],[Cantidad de Insumos]])</f>
        <v/>
      </c>
      <c r="Q1236" s="506" t="str">
        <f>IF(Tabla1[[#This Row],[Descripción]]="","",_xlfn.XLOOKUP(Tabla1[[#This Row],[Descripción]],Tabla10[Descripción],Tabla10[CODIGO PRESUPUESTARIO],0))</f>
        <v/>
      </c>
      <c r="R1236" s="507"/>
    </row>
    <row r="1237" spans="2:18" x14ac:dyDescent="0.3">
      <c r="B1237" s="190" t="str">
        <f>IF('Formulario PPGR3'!$G1237="","",CONCATENATE('Formulario PPGR3'!$C1237,".",'Formulario PPGR3'!$D1237,".",'Formulario PPGR3'!$E1237,".",'Formulario PPGR3'!$F1237))</f>
        <v/>
      </c>
      <c r="C1237" s="190" t="str">
        <f>IF('Formulario PPGR3'!$G1237="","",'Formulario PPGR1'!#REF!)</f>
        <v/>
      </c>
      <c r="D1237" s="190" t="str">
        <f>IF('Formulario PPGR3'!$G1237="","",'Formulario PPGR1'!#REF!)</f>
        <v/>
      </c>
      <c r="E1237" s="190" t="str">
        <f>IF('Formulario PPGR3'!$G1237="","",'Formulario PPGR1'!#REF!)</f>
        <v/>
      </c>
      <c r="F1237" s="190" t="str">
        <f>IF('Formulario PPGR3'!$G1237="","",'Formulario PPGR1'!#REF!)</f>
        <v/>
      </c>
      <c r="G1237" s="241"/>
      <c r="H1237" s="503" t="str">
        <f>IF(Tabla1[[#This Row],[Código_Actividad]]="","",_xlfn.XLOOKUP(Tabla1[[#This Row],[Código_Actividad]],Tabla2[Código],Tabla2[Actividades Programables Presupuestables],"",0))</f>
        <v/>
      </c>
      <c r="I1237" s="504" t="str">
        <f>IFERROR(VLOOKUP('Formulario PPGR3'!$G1237,'Formulario PPGR2'!$H$9:$V$269,15,FALSE),"")</f>
        <v/>
      </c>
      <c r="J1237" s="509"/>
      <c r="K1237" s="507" t="str">
        <f>IF(Tabla1[[#This Row],[Insumos]]="","",_xlfn.XLOOKUP(Tabla1[[#This Row],[Insumos]],Tabla10[Insumo],Tabla10[InsumoAbrev],"",0))</f>
        <v/>
      </c>
      <c r="L1237" s="508"/>
      <c r="M1237" s="505" t="str">
        <f>IF(Tabla1[[#This Row],[Descripción]]="","",_xlfn.XLOOKUP(Tabla1[[#This Row],[Descripción]],Tabla10[Descripción],Tabla10[Unidad de Medida],"",0))</f>
        <v/>
      </c>
      <c r="N1237" s="295"/>
      <c r="O1237" s="506" t="str">
        <f>IF(Tabla1[[#This Row],[Descripción]]="","",_xlfn.XLOOKUP(Tabla1[[#This Row],[Descripción]],Tabla10[Descripción],Tabla10[Precio Unitario],0))</f>
        <v/>
      </c>
      <c r="P1237" s="506" t="str">
        <f>IF(Tabla1[[#This Row],[Cantidad de Insumos]]="","",Tabla1[[#This Row],[Precio Unitario]]*Tabla1[[#This Row],[Cantidad de Insumos]])</f>
        <v/>
      </c>
      <c r="Q1237" s="506" t="str">
        <f>IF(Tabla1[[#This Row],[Descripción]]="","",_xlfn.XLOOKUP(Tabla1[[#This Row],[Descripción]],Tabla10[Descripción],Tabla10[CODIGO PRESUPUESTARIO],0))</f>
        <v/>
      </c>
      <c r="R1237" s="507"/>
    </row>
    <row r="1238" spans="2:18" x14ac:dyDescent="0.3">
      <c r="B1238" s="190" t="str">
        <f>IF('Formulario PPGR3'!$G1238="","",CONCATENATE('Formulario PPGR3'!$C1238,".",'Formulario PPGR3'!$D1238,".",'Formulario PPGR3'!$E1238,".",'Formulario PPGR3'!$F1238))</f>
        <v/>
      </c>
      <c r="C1238" s="190" t="str">
        <f>IF('Formulario PPGR3'!$G1238="","",'Formulario PPGR1'!#REF!)</f>
        <v/>
      </c>
      <c r="D1238" s="190" t="str">
        <f>IF('Formulario PPGR3'!$G1238="","",'Formulario PPGR1'!#REF!)</f>
        <v/>
      </c>
      <c r="E1238" s="190" t="str">
        <f>IF('Formulario PPGR3'!$G1238="","",'Formulario PPGR1'!#REF!)</f>
        <v/>
      </c>
      <c r="F1238" s="190" t="str">
        <f>IF('Formulario PPGR3'!$G1238="","",'Formulario PPGR1'!#REF!)</f>
        <v/>
      </c>
      <c r="G1238" s="241"/>
      <c r="H1238" s="503" t="str">
        <f>IF(Tabla1[[#This Row],[Código_Actividad]]="","",_xlfn.XLOOKUP(Tabla1[[#This Row],[Código_Actividad]],Tabla2[Código],Tabla2[Actividades Programables Presupuestables],"",0))</f>
        <v/>
      </c>
      <c r="I1238" s="504" t="str">
        <f>IFERROR(VLOOKUP('Formulario PPGR3'!$G1238,'Formulario PPGR2'!$H$9:$V$269,15,FALSE),"")</f>
        <v/>
      </c>
      <c r="J1238" s="509"/>
      <c r="K1238" s="507" t="str">
        <f>IF(Tabla1[[#This Row],[Insumos]]="","",_xlfn.XLOOKUP(Tabla1[[#This Row],[Insumos]],Tabla10[Insumo],Tabla10[InsumoAbrev],"",0))</f>
        <v/>
      </c>
      <c r="L1238" s="508"/>
      <c r="M1238" s="505" t="str">
        <f>IF(Tabla1[[#This Row],[Descripción]]="","",_xlfn.XLOOKUP(Tabla1[[#This Row],[Descripción]],Tabla10[Descripción],Tabla10[Unidad de Medida],"",0))</f>
        <v/>
      </c>
      <c r="N1238" s="295"/>
      <c r="O1238" s="506" t="str">
        <f>IF(Tabla1[[#This Row],[Descripción]]="","",_xlfn.XLOOKUP(Tabla1[[#This Row],[Descripción]],Tabla10[Descripción],Tabla10[Precio Unitario],0))</f>
        <v/>
      </c>
      <c r="P1238" s="506" t="str">
        <f>IF(Tabla1[[#This Row],[Cantidad de Insumos]]="","",Tabla1[[#This Row],[Precio Unitario]]*Tabla1[[#This Row],[Cantidad de Insumos]])</f>
        <v/>
      </c>
      <c r="Q1238" s="506" t="str">
        <f>IF(Tabla1[[#This Row],[Descripción]]="","",_xlfn.XLOOKUP(Tabla1[[#This Row],[Descripción]],Tabla10[Descripción],Tabla10[CODIGO PRESUPUESTARIO],0))</f>
        <v/>
      </c>
      <c r="R1238" s="507"/>
    </row>
    <row r="1239" spans="2:18" x14ac:dyDescent="0.3">
      <c r="B1239" s="190" t="str">
        <f>IF('Formulario PPGR3'!$G1239="","",CONCATENATE('Formulario PPGR3'!$C1239,".",'Formulario PPGR3'!$D1239,".",'Formulario PPGR3'!$E1239,".",'Formulario PPGR3'!$F1239))</f>
        <v/>
      </c>
      <c r="C1239" s="190" t="str">
        <f>IF('Formulario PPGR3'!$G1239="","",'Formulario PPGR1'!#REF!)</f>
        <v/>
      </c>
      <c r="D1239" s="190" t="str">
        <f>IF('Formulario PPGR3'!$G1239="","",'Formulario PPGR1'!#REF!)</f>
        <v/>
      </c>
      <c r="E1239" s="190" t="str">
        <f>IF('Formulario PPGR3'!$G1239="","",'Formulario PPGR1'!#REF!)</f>
        <v/>
      </c>
      <c r="F1239" s="190" t="str">
        <f>IF('Formulario PPGR3'!$G1239="","",'Formulario PPGR1'!#REF!)</f>
        <v/>
      </c>
      <c r="G1239" s="241"/>
      <c r="H1239" s="503" t="str">
        <f>IF(Tabla1[[#This Row],[Código_Actividad]]="","",_xlfn.XLOOKUP(Tabla1[[#This Row],[Código_Actividad]],Tabla2[Código],Tabla2[Actividades Programables Presupuestables],"",0))</f>
        <v/>
      </c>
      <c r="I1239" s="504" t="str">
        <f>IFERROR(VLOOKUP('Formulario PPGR3'!$G1239,'Formulario PPGR2'!$H$9:$V$269,15,FALSE),"")</f>
        <v/>
      </c>
      <c r="J1239" s="509"/>
      <c r="K1239" s="507" t="str">
        <f>IF(Tabla1[[#This Row],[Insumos]]="","",_xlfn.XLOOKUP(Tabla1[[#This Row],[Insumos]],Tabla10[Insumo],Tabla10[InsumoAbrev],"",0))</f>
        <v/>
      </c>
      <c r="L1239" s="508"/>
      <c r="M1239" s="505" t="str">
        <f>IF(Tabla1[[#This Row],[Descripción]]="","",_xlfn.XLOOKUP(Tabla1[[#This Row],[Descripción]],Tabla10[Descripción],Tabla10[Unidad de Medida],"",0))</f>
        <v/>
      </c>
      <c r="N1239" s="295"/>
      <c r="O1239" s="506" t="str">
        <f>IF(Tabla1[[#This Row],[Descripción]]="","",_xlfn.XLOOKUP(Tabla1[[#This Row],[Descripción]],Tabla10[Descripción],Tabla10[Precio Unitario],0))</f>
        <v/>
      </c>
      <c r="P1239" s="506" t="str">
        <f>IF(Tabla1[[#This Row],[Cantidad de Insumos]]="","",Tabla1[[#This Row],[Precio Unitario]]*Tabla1[[#This Row],[Cantidad de Insumos]])</f>
        <v/>
      </c>
      <c r="Q1239" s="506" t="str">
        <f>IF(Tabla1[[#This Row],[Descripción]]="","",_xlfn.XLOOKUP(Tabla1[[#This Row],[Descripción]],Tabla10[Descripción],Tabla10[CODIGO PRESUPUESTARIO],0))</f>
        <v/>
      </c>
      <c r="R1239" s="507"/>
    </row>
    <row r="1240" spans="2:18" x14ac:dyDescent="0.3">
      <c r="B1240" s="190" t="str">
        <f>IF('Formulario PPGR3'!$G1240="","",CONCATENATE('Formulario PPGR3'!$C1240,".",'Formulario PPGR3'!$D1240,".",'Formulario PPGR3'!$E1240,".",'Formulario PPGR3'!$F1240))</f>
        <v/>
      </c>
      <c r="C1240" s="190" t="str">
        <f>IF('Formulario PPGR3'!$G1240="","",'Formulario PPGR1'!#REF!)</f>
        <v/>
      </c>
      <c r="D1240" s="190" t="str">
        <f>IF('Formulario PPGR3'!$G1240="","",'Formulario PPGR1'!#REF!)</f>
        <v/>
      </c>
      <c r="E1240" s="190" t="str">
        <f>IF('Formulario PPGR3'!$G1240="","",'Formulario PPGR1'!#REF!)</f>
        <v/>
      </c>
      <c r="F1240" s="190" t="str">
        <f>IF('Formulario PPGR3'!$G1240="","",'Formulario PPGR1'!#REF!)</f>
        <v/>
      </c>
      <c r="G1240" s="241"/>
      <c r="H1240" s="503" t="str">
        <f>IF(Tabla1[[#This Row],[Código_Actividad]]="","",_xlfn.XLOOKUP(Tabla1[[#This Row],[Código_Actividad]],Tabla2[Código],Tabla2[Actividades Programables Presupuestables],"",0))</f>
        <v/>
      </c>
      <c r="I1240" s="504" t="str">
        <f>IFERROR(VLOOKUP('Formulario PPGR3'!$G1240,'Formulario PPGR2'!$H$9:$V$269,15,FALSE),"")</f>
        <v/>
      </c>
      <c r="J1240" s="509"/>
      <c r="K1240" s="507" t="str">
        <f>IF(Tabla1[[#This Row],[Insumos]]="","",_xlfn.XLOOKUP(Tabla1[[#This Row],[Insumos]],Tabla10[Insumo],Tabla10[InsumoAbrev],"",0))</f>
        <v/>
      </c>
      <c r="L1240" s="508"/>
      <c r="M1240" s="505" t="str">
        <f>IF(Tabla1[[#This Row],[Descripción]]="","",_xlfn.XLOOKUP(Tabla1[[#This Row],[Descripción]],Tabla10[Descripción],Tabla10[Unidad de Medida],"",0))</f>
        <v/>
      </c>
      <c r="N1240" s="295"/>
      <c r="O1240" s="506" t="str">
        <f>IF(Tabla1[[#This Row],[Descripción]]="","",_xlfn.XLOOKUP(Tabla1[[#This Row],[Descripción]],Tabla10[Descripción],Tabla10[Precio Unitario],0))</f>
        <v/>
      </c>
      <c r="P1240" s="506" t="str">
        <f>IF(Tabla1[[#This Row],[Cantidad de Insumos]]="","",Tabla1[[#This Row],[Precio Unitario]]*Tabla1[[#This Row],[Cantidad de Insumos]])</f>
        <v/>
      </c>
      <c r="Q1240" s="506" t="str">
        <f>IF(Tabla1[[#This Row],[Descripción]]="","",_xlfn.XLOOKUP(Tabla1[[#This Row],[Descripción]],Tabla10[Descripción],Tabla10[CODIGO PRESUPUESTARIO],0))</f>
        <v/>
      </c>
      <c r="R1240" s="507"/>
    </row>
    <row r="1241" spans="2:18" x14ac:dyDescent="0.3">
      <c r="B1241" s="190" t="str">
        <f>IF('Formulario PPGR3'!$G1241="","",CONCATENATE('Formulario PPGR3'!$C1241,".",'Formulario PPGR3'!$D1241,".",'Formulario PPGR3'!$E1241,".",'Formulario PPGR3'!$F1241))</f>
        <v/>
      </c>
      <c r="C1241" s="190" t="str">
        <f>IF('Formulario PPGR3'!$G1241="","",'Formulario PPGR1'!#REF!)</f>
        <v/>
      </c>
      <c r="D1241" s="190" t="str">
        <f>IF('Formulario PPGR3'!$G1241="","",'Formulario PPGR1'!#REF!)</f>
        <v/>
      </c>
      <c r="E1241" s="190" t="str">
        <f>IF('Formulario PPGR3'!$G1241="","",'Formulario PPGR1'!#REF!)</f>
        <v/>
      </c>
      <c r="F1241" s="190" t="str">
        <f>IF('Formulario PPGR3'!$G1241="","",'Formulario PPGR1'!#REF!)</f>
        <v/>
      </c>
      <c r="G1241" s="241"/>
      <c r="H1241" s="503" t="str">
        <f>IF(Tabla1[[#This Row],[Código_Actividad]]="","",_xlfn.XLOOKUP(Tabla1[[#This Row],[Código_Actividad]],Tabla2[Código],Tabla2[Actividades Programables Presupuestables],"",0))</f>
        <v/>
      </c>
      <c r="I1241" s="504" t="str">
        <f>IFERROR(VLOOKUP('Formulario PPGR3'!$G1241,'Formulario PPGR2'!$H$9:$V$269,15,FALSE),"")</f>
        <v/>
      </c>
      <c r="J1241" s="509"/>
      <c r="K1241" s="507" t="str">
        <f>IF(Tabla1[[#This Row],[Insumos]]="","",_xlfn.XLOOKUP(Tabla1[[#This Row],[Insumos]],Tabla10[Insumo],Tabla10[InsumoAbrev],"",0))</f>
        <v/>
      </c>
      <c r="L1241" s="508"/>
      <c r="M1241" s="505" t="str">
        <f>IF(Tabla1[[#This Row],[Descripción]]="","",_xlfn.XLOOKUP(Tabla1[[#This Row],[Descripción]],Tabla10[Descripción],Tabla10[Unidad de Medida],"",0))</f>
        <v/>
      </c>
      <c r="N1241" s="295"/>
      <c r="O1241" s="506" t="str">
        <f>IF(Tabla1[[#This Row],[Descripción]]="","",_xlfn.XLOOKUP(Tabla1[[#This Row],[Descripción]],Tabla10[Descripción],Tabla10[Precio Unitario],0))</f>
        <v/>
      </c>
      <c r="P1241" s="506" t="str">
        <f>IF(Tabla1[[#This Row],[Cantidad de Insumos]]="","",Tabla1[[#This Row],[Precio Unitario]]*Tabla1[[#This Row],[Cantidad de Insumos]])</f>
        <v/>
      </c>
      <c r="Q1241" s="506" t="str">
        <f>IF(Tabla1[[#This Row],[Descripción]]="","",_xlfn.XLOOKUP(Tabla1[[#This Row],[Descripción]],Tabla10[Descripción],Tabla10[CODIGO PRESUPUESTARIO],0))</f>
        <v/>
      </c>
      <c r="R1241" s="507"/>
    </row>
    <row r="1242" spans="2:18" x14ac:dyDescent="0.3">
      <c r="B1242" s="190" t="str">
        <f>IF('Formulario PPGR3'!$G1242="","",CONCATENATE('Formulario PPGR3'!$C1242,".",'Formulario PPGR3'!$D1242,".",'Formulario PPGR3'!$E1242,".",'Formulario PPGR3'!$F1242))</f>
        <v/>
      </c>
      <c r="C1242" s="190" t="str">
        <f>IF('Formulario PPGR3'!$G1242="","",'Formulario PPGR1'!#REF!)</f>
        <v/>
      </c>
      <c r="D1242" s="190" t="str">
        <f>IF('Formulario PPGR3'!$G1242="","",'Formulario PPGR1'!#REF!)</f>
        <v/>
      </c>
      <c r="E1242" s="190" t="str">
        <f>IF('Formulario PPGR3'!$G1242="","",'Formulario PPGR1'!#REF!)</f>
        <v/>
      </c>
      <c r="F1242" s="190" t="str">
        <f>IF('Formulario PPGR3'!$G1242="","",'Formulario PPGR1'!#REF!)</f>
        <v/>
      </c>
      <c r="G1242" s="241"/>
      <c r="H1242" s="503" t="str">
        <f>IF(Tabla1[[#This Row],[Código_Actividad]]="","",_xlfn.XLOOKUP(Tabla1[[#This Row],[Código_Actividad]],Tabla2[Código],Tabla2[Actividades Programables Presupuestables],"",0))</f>
        <v/>
      </c>
      <c r="I1242" s="504" t="str">
        <f>IFERROR(VLOOKUP('Formulario PPGR3'!$G1242,'Formulario PPGR2'!$H$9:$V$269,15,FALSE),"")</f>
        <v/>
      </c>
      <c r="J1242" s="509"/>
      <c r="K1242" s="507" t="str">
        <f>IF(Tabla1[[#This Row],[Insumos]]="","",_xlfn.XLOOKUP(Tabla1[[#This Row],[Insumos]],Tabla10[Insumo],Tabla10[InsumoAbrev],"",0))</f>
        <v/>
      </c>
      <c r="L1242" s="508"/>
      <c r="M1242" s="505" t="str">
        <f>IF(Tabla1[[#This Row],[Descripción]]="","",_xlfn.XLOOKUP(Tabla1[[#This Row],[Descripción]],Tabla10[Descripción],Tabla10[Unidad de Medida],"",0))</f>
        <v/>
      </c>
      <c r="N1242" s="295"/>
      <c r="O1242" s="506" t="str">
        <f>IF(Tabla1[[#This Row],[Descripción]]="","",_xlfn.XLOOKUP(Tabla1[[#This Row],[Descripción]],Tabla10[Descripción],Tabla10[Precio Unitario],0))</f>
        <v/>
      </c>
      <c r="P1242" s="506" t="str">
        <f>IF(Tabla1[[#This Row],[Cantidad de Insumos]]="","",Tabla1[[#This Row],[Precio Unitario]]*Tabla1[[#This Row],[Cantidad de Insumos]])</f>
        <v/>
      </c>
      <c r="Q1242" s="506" t="str">
        <f>IF(Tabla1[[#This Row],[Descripción]]="","",_xlfn.XLOOKUP(Tabla1[[#This Row],[Descripción]],Tabla10[Descripción],Tabla10[CODIGO PRESUPUESTARIO],0))</f>
        <v/>
      </c>
      <c r="R1242" s="507"/>
    </row>
    <row r="1243" spans="2:18" x14ac:dyDescent="0.3">
      <c r="B1243" s="190" t="str">
        <f>IF('Formulario PPGR3'!$G1243="","",CONCATENATE('Formulario PPGR3'!$C1243,".",'Formulario PPGR3'!$D1243,".",'Formulario PPGR3'!$E1243,".",'Formulario PPGR3'!$F1243))</f>
        <v/>
      </c>
      <c r="C1243" s="190" t="str">
        <f>IF('Formulario PPGR3'!$G1243="","",'Formulario PPGR1'!#REF!)</f>
        <v/>
      </c>
      <c r="D1243" s="190" t="str">
        <f>IF('Formulario PPGR3'!$G1243="","",'Formulario PPGR1'!#REF!)</f>
        <v/>
      </c>
      <c r="E1243" s="190" t="str">
        <f>IF('Formulario PPGR3'!$G1243="","",'Formulario PPGR1'!#REF!)</f>
        <v/>
      </c>
      <c r="F1243" s="190" t="str">
        <f>IF('Formulario PPGR3'!$G1243="","",'Formulario PPGR1'!#REF!)</f>
        <v/>
      </c>
      <c r="G1243" s="241"/>
      <c r="H1243" s="503" t="str">
        <f>IF(Tabla1[[#This Row],[Código_Actividad]]="","",_xlfn.XLOOKUP(Tabla1[[#This Row],[Código_Actividad]],Tabla2[Código],Tabla2[Actividades Programables Presupuestables],"",0))</f>
        <v/>
      </c>
      <c r="I1243" s="504" t="str">
        <f>IFERROR(VLOOKUP('Formulario PPGR3'!$G1243,'Formulario PPGR2'!$H$9:$V$269,15,FALSE),"")</f>
        <v/>
      </c>
      <c r="J1243" s="509"/>
      <c r="K1243" s="507" t="str">
        <f>IF(Tabla1[[#This Row],[Insumos]]="","",_xlfn.XLOOKUP(Tabla1[[#This Row],[Insumos]],Tabla10[Insumo],Tabla10[InsumoAbrev],"",0))</f>
        <v/>
      </c>
      <c r="L1243" s="508"/>
      <c r="M1243" s="505" t="str">
        <f>IF(Tabla1[[#This Row],[Descripción]]="","",_xlfn.XLOOKUP(Tabla1[[#This Row],[Descripción]],Tabla10[Descripción],Tabla10[Unidad de Medida],"",0))</f>
        <v/>
      </c>
      <c r="N1243" s="295"/>
      <c r="O1243" s="506" t="str">
        <f>IF(Tabla1[[#This Row],[Descripción]]="","",_xlfn.XLOOKUP(Tabla1[[#This Row],[Descripción]],Tabla10[Descripción],Tabla10[Precio Unitario],0))</f>
        <v/>
      </c>
      <c r="P1243" s="506" t="str">
        <f>IF(Tabla1[[#This Row],[Cantidad de Insumos]]="","",Tabla1[[#This Row],[Precio Unitario]]*Tabla1[[#This Row],[Cantidad de Insumos]])</f>
        <v/>
      </c>
      <c r="Q1243" s="506" t="str">
        <f>IF(Tabla1[[#This Row],[Descripción]]="","",_xlfn.XLOOKUP(Tabla1[[#This Row],[Descripción]],Tabla10[Descripción],Tabla10[CODIGO PRESUPUESTARIO],0))</f>
        <v/>
      </c>
      <c r="R1243" s="507"/>
    </row>
    <row r="1244" spans="2:18" x14ac:dyDescent="0.3">
      <c r="B1244" s="190" t="str">
        <f>IF('Formulario PPGR3'!$G1244="","",CONCATENATE('Formulario PPGR3'!$C1244,".",'Formulario PPGR3'!$D1244,".",'Formulario PPGR3'!$E1244,".",'Formulario PPGR3'!$F1244))</f>
        <v/>
      </c>
      <c r="C1244" s="190" t="str">
        <f>IF('Formulario PPGR3'!$G1244="","",'Formulario PPGR1'!#REF!)</f>
        <v/>
      </c>
      <c r="D1244" s="190" t="str">
        <f>IF('Formulario PPGR3'!$G1244="","",'Formulario PPGR1'!#REF!)</f>
        <v/>
      </c>
      <c r="E1244" s="190" t="str">
        <f>IF('Formulario PPGR3'!$G1244="","",'Formulario PPGR1'!#REF!)</f>
        <v/>
      </c>
      <c r="F1244" s="190" t="str">
        <f>IF('Formulario PPGR3'!$G1244="","",'Formulario PPGR1'!#REF!)</f>
        <v/>
      </c>
      <c r="G1244" s="241"/>
      <c r="H1244" s="503" t="str">
        <f>IF(Tabla1[[#This Row],[Código_Actividad]]="","",_xlfn.XLOOKUP(Tabla1[[#This Row],[Código_Actividad]],Tabla2[Código],Tabla2[Actividades Programables Presupuestables],"",0))</f>
        <v/>
      </c>
      <c r="I1244" s="504" t="str">
        <f>IFERROR(VLOOKUP('Formulario PPGR3'!$G1244,'Formulario PPGR2'!$H$9:$V$269,15,FALSE),"")</f>
        <v/>
      </c>
      <c r="J1244" s="509"/>
      <c r="K1244" s="507" t="str">
        <f>IF(Tabla1[[#This Row],[Insumos]]="","",_xlfn.XLOOKUP(Tabla1[[#This Row],[Insumos]],Tabla10[Insumo],Tabla10[InsumoAbrev],"",0))</f>
        <v/>
      </c>
      <c r="L1244" s="508"/>
      <c r="M1244" s="505" t="str">
        <f>IF(Tabla1[[#This Row],[Descripción]]="","",_xlfn.XLOOKUP(Tabla1[[#This Row],[Descripción]],Tabla10[Descripción],Tabla10[Unidad de Medida],"",0))</f>
        <v/>
      </c>
      <c r="N1244" s="295"/>
      <c r="O1244" s="506" t="str">
        <f>IF(Tabla1[[#This Row],[Descripción]]="","",_xlfn.XLOOKUP(Tabla1[[#This Row],[Descripción]],Tabla10[Descripción],Tabla10[Precio Unitario],0))</f>
        <v/>
      </c>
      <c r="P1244" s="506" t="str">
        <f>IF(Tabla1[[#This Row],[Cantidad de Insumos]]="","",Tabla1[[#This Row],[Precio Unitario]]*Tabla1[[#This Row],[Cantidad de Insumos]])</f>
        <v/>
      </c>
      <c r="Q1244" s="506" t="str">
        <f>IF(Tabla1[[#This Row],[Descripción]]="","",_xlfn.XLOOKUP(Tabla1[[#This Row],[Descripción]],Tabla10[Descripción],Tabla10[CODIGO PRESUPUESTARIO],0))</f>
        <v/>
      </c>
      <c r="R1244" s="507"/>
    </row>
    <row r="1245" spans="2:18" x14ac:dyDescent="0.3">
      <c r="B1245" s="190" t="str">
        <f>IF('Formulario PPGR3'!$G1245="","",CONCATENATE('Formulario PPGR3'!$C1245,".",'Formulario PPGR3'!$D1245,".",'Formulario PPGR3'!$E1245,".",'Formulario PPGR3'!$F1245))</f>
        <v/>
      </c>
      <c r="C1245" s="190" t="str">
        <f>IF('Formulario PPGR3'!$G1245="","",'Formulario PPGR1'!#REF!)</f>
        <v/>
      </c>
      <c r="D1245" s="190" t="str">
        <f>IF('Formulario PPGR3'!$G1245="","",'Formulario PPGR1'!#REF!)</f>
        <v/>
      </c>
      <c r="E1245" s="190" t="str">
        <f>IF('Formulario PPGR3'!$G1245="","",'Formulario PPGR1'!#REF!)</f>
        <v/>
      </c>
      <c r="F1245" s="190" t="str">
        <f>IF('Formulario PPGR3'!$G1245="","",'Formulario PPGR1'!#REF!)</f>
        <v/>
      </c>
      <c r="G1245" s="241"/>
      <c r="H1245" s="503" t="str">
        <f>IF(Tabla1[[#This Row],[Código_Actividad]]="","",_xlfn.XLOOKUP(Tabla1[[#This Row],[Código_Actividad]],Tabla2[Código],Tabla2[Actividades Programables Presupuestables],"",0))</f>
        <v/>
      </c>
      <c r="I1245" s="504" t="str">
        <f>IFERROR(VLOOKUP('Formulario PPGR3'!$G1245,'Formulario PPGR2'!$H$9:$V$269,15,FALSE),"")</f>
        <v/>
      </c>
      <c r="J1245" s="509"/>
      <c r="K1245" s="507" t="str">
        <f>IF(Tabla1[[#This Row],[Insumos]]="","",_xlfn.XLOOKUP(Tabla1[[#This Row],[Insumos]],Tabla10[Insumo],Tabla10[InsumoAbrev],"",0))</f>
        <v/>
      </c>
      <c r="L1245" s="508"/>
      <c r="M1245" s="505" t="str">
        <f>IF(Tabla1[[#This Row],[Descripción]]="","",_xlfn.XLOOKUP(Tabla1[[#This Row],[Descripción]],Tabla10[Descripción],Tabla10[Unidad de Medida],"",0))</f>
        <v/>
      </c>
      <c r="N1245" s="295"/>
      <c r="O1245" s="506" t="str">
        <f>IF(Tabla1[[#This Row],[Descripción]]="","",_xlfn.XLOOKUP(Tabla1[[#This Row],[Descripción]],Tabla10[Descripción],Tabla10[Precio Unitario],0))</f>
        <v/>
      </c>
      <c r="P1245" s="506" t="str">
        <f>IF(Tabla1[[#This Row],[Cantidad de Insumos]]="","",Tabla1[[#This Row],[Precio Unitario]]*Tabla1[[#This Row],[Cantidad de Insumos]])</f>
        <v/>
      </c>
      <c r="Q1245" s="506" t="str">
        <f>IF(Tabla1[[#This Row],[Descripción]]="","",_xlfn.XLOOKUP(Tabla1[[#This Row],[Descripción]],Tabla10[Descripción],Tabla10[CODIGO PRESUPUESTARIO],0))</f>
        <v/>
      </c>
      <c r="R1245" s="507"/>
    </row>
    <row r="1246" spans="2:18" x14ac:dyDescent="0.3">
      <c r="B1246" s="190" t="str">
        <f>IF('Formulario PPGR3'!$G1246="","",CONCATENATE('Formulario PPGR3'!$C1246,".",'Formulario PPGR3'!$D1246,".",'Formulario PPGR3'!$E1246,".",'Formulario PPGR3'!$F1246))</f>
        <v/>
      </c>
      <c r="C1246" s="190" t="str">
        <f>IF('Formulario PPGR3'!$G1246="","",'Formulario PPGR1'!#REF!)</f>
        <v/>
      </c>
      <c r="D1246" s="190" t="str">
        <f>IF('Formulario PPGR3'!$G1246="","",'Formulario PPGR1'!#REF!)</f>
        <v/>
      </c>
      <c r="E1246" s="190" t="str">
        <f>IF('Formulario PPGR3'!$G1246="","",'Formulario PPGR1'!#REF!)</f>
        <v/>
      </c>
      <c r="F1246" s="190" t="str">
        <f>IF('Formulario PPGR3'!$G1246="","",'Formulario PPGR1'!#REF!)</f>
        <v/>
      </c>
      <c r="G1246" s="241"/>
      <c r="H1246" s="503" t="str">
        <f>IF(Tabla1[[#This Row],[Código_Actividad]]="","",_xlfn.XLOOKUP(Tabla1[[#This Row],[Código_Actividad]],Tabla2[Código],Tabla2[Actividades Programables Presupuestables],"",0))</f>
        <v/>
      </c>
      <c r="I1246" s="504" t="str">
        <f>IFERROR(VLOOKUP('Formulario PPGR3'!$G1246,'Formulario PPGR2'!$H$9:$V$269,15,FALSE),"")</f>
        <v/>
      </c>
      <c r="J1246" s="509"/>
      <c r="K1246" s="507" t="str">
        <f>IF(Tabla1[[#This Row],[Insumos]]="","",_xlfn.XLOOKUP(Tabla1[[#This Row],[Insumos]],Tabla10[Insumo],Tabla10[InsumoAbrev],"",0))</f>
        <v/>
      </c>
      <c r="L1246" s="508"/>
      <c r="M1246" s="505" t="str">
        <f>IF(Tabla1[[#This Row],[Descripción]]="","",_xlfn.XLOOKUP(Tabla1[[#This Row],[Descripción]],Tabla10[Descripción],Tabla10[Unidad de Medida],"",0))</f>
        <v/>
      </c>
      <c r="N1246" s="295"/>
      <c r="O1246" s="506" t="str">
        <f>IF(Tabla1[[#This Row],[Descripción]]="","",_xlfn.XLOOKUP(Tabla1[[#This Row],[Descripción]],Tabla10[Descripción],Tabla10[Precio Unitario],0))</f>
        <v/>
      </c>
      <c r="P1246" s="506" t="str">
        <f>IF(Tabla1[[#This Row],[Cantidad de Insumos]]="","",Tabla1[[#This Row],[Precio Unitario]]*Tabla1[[#This Row],[Cantidad de Insumos]])</f>
        <v/>
      </c>
      <c r="Q1246" s="506" t="str">
        <f>IF(Tabla1[[#This Row],[Descripción]]="","",_xlfn.XLOOKUP(Tabla1[[#This Row],[Descripción]],Tabla10[Descripción],Tabla10[CODIGO PRESUPUESTARIO],0))</f>
        <v/>
      </c>
      <c r="R1246" s="507"/>
    </row>
    <row r="1247" spans="2:18" x14ac:dyDescent="0.3">
      <c r="B1247" s="190" t="str">
        <f>IF('Formulario PPGR3'!$G1247="","",CONCATENATE('Formulario PPGR3'!$C1247,".",'Formulario PPGR3'!$D1247,".",'Formulario PPGR3'!$E1247,".",'Formulario PPGR3'!$F1247))</f>
        <v/>
      </c>
      <c r="C1247" s="190" t="str">
        <f>IF('Formulario PPGR3'!$G1247="","",'Formulario PPGR1'!#REF!)</f>
        <v/>
      </c>
      <c r="D1247" s="190" t="str">
        <f>IF('Formulario PPGR3'!$G1247="","",'Formulario PPGR1'!#REF!)</f>
        <v/>
      </c>
      <c r="E1247" s="190" t="str">
        <f>IF('Formulario PPGR3'!$G1247="","",'Formulario PPGR1'!#REF!)</f>
        <v/>
      </c>
      <c r="F1247" s="190" t="str">
        <f>IF('Formulario PPGR3'!$G1247="","",'Formulario PPGR1'!#REF!)</f>
        <v/>
      </c>
      <c r="G1247" s="241"/>
      <c r="H1247" s="503" t="str">
        <f>IF(Tabla1[[#This Row],[Código_Actividad]]="","",_xlfn.XLOOKUP(Tabla1[[#This Row],[Código_Actividad]],Tabla2[Código],Tabla2[Actividades Programables Presupuestables],"",0))</f>
        <v/>
      </c>
      <c r="I1247" s="504" t="str">
        <f>IFERROR(VLOOKUP('Formulario PPGR3'!$G1247,'Formulario PPGR2'!$H$9:$V$269,15,FALSE),"")</f>
        <v/>
      </c>
      <c r="J1247" s="509"/>
      <c r="K1247" s="507" t="str">
        <f>IF(Tabla1[[#This Row],[Insumos]]="","",_xlfn.XLOOKUP(Tabla1[[#This Row],[Insumos]],Tabla10[Insumo],Tabla10[InsumoAbrev],"",0))</f>
        <v/>
      </c>
      <c r="L1247" s="508"/>
      <c r="M1247" s="505" t="str">
        <f>IF(Tabla1[[#This Row],[Descripción]]="","",_xlfn.XLOOKUP(Tabla1[[#This Row],[Descripción]],Tabla10[Descripción],Tabla10[Unidad de Medida],"",0))</f>
        <v/>
      </c>
      <c r="N1247" s="295"/>
      <c r="O1247" s="506" t="str">
        <f>IF(Tabla1[[#This Row],[Descripción]]="","",_xlfn.XLOOKUP(Tabla1[[#This Row],[Descripción]],Tabla10[Descripción],Tabla10[Precio Unitario],0))</f>
        <v/>
      </c>
      <c r="P1247" s="506" t="str">
        <f>IF(Tabla1[[#This Row],[Cantidad de Insumos]]="","",Tabla1[[#This Row],[Precio Unitario]]*Tabla1[[#This Row],[Cantidad de Insumos]])</f>
        <v/>
      </c>
      <c r="Q1247" s="506" t="str">
        <f>IF(Tabla1[[#This Row],[Descripción]]="","",_xlfn.XLOOKUP(Tabla1[[#This Row],[Descripción]],Tabla10[Descripción],Tabla10[CODIGO PRESUPUESTARIO],0))</f>
        <v/>
      </c>
      <c r="R1247" s="507"/>
    </row>
    <row r="1248" spans="2:18" x14ac:dyDescent="0.3">
      <c r="B1248" s="190" t="str">
        <f>IF('Formulario PPGR3'!$G1248="","",CONCATENATE('Formulario PPGR3'!$C1248,".",'Formulario PPGR3'!$D1248,".",'Formulario PPGR3'!$E1248,".",'Formulario PPGR3'!$F1248))</f>
        <v/>
      </c>
      <c r="C1248" s="190" t="str">
        <f>IF('Formulario PPGR3'!$G1248="","",'Formulario PPGR1'!#REF!)</f>
        <v/>
      </c>
      <c r="D1248" s="190" t="str">
        <f>IF('Formulario PPGR3'!$G1248="","",'Formulario PPGR1'!#REF!)</f>
        <v/>
      </c>
      <c r="E1248" s="190" t="str">
        <f>IF('Formulario PPGR3'!$G1248="","",'Formulario PPGR1'!#REF!)</f>
        <v/>
      </c>
      <c r="F1248" s="190" t="str">
        <f>IF('Formulario PPGR3'!$G1248="","",'Formulario PPGR1'!#REF!)</f>
        <v/>
      </c>
      <c r="G1248" s="241"/>
      <c r="H1248" s="503" t="str">
        <f>IF(Tabla1[[#This Row],[Código_Actividad]]="","",_xlfn.XLOOKUP(Tabla1[[#This Row],[Código_Actividad]],Tabla2[Código],Tabla2[Actividades Programables Presupuestables],"",0))</f>
        <v/>
      </c>
      <c r="I1248" s="504" t="str">
        <f>IFERROR(VLOOKUP('Formulario PPGR3'!$G1248,'Formulario PPGR2'!$H$9:$V$269,15,FALSE),"")</f>
        <v/>
      </c>
      <c r="J1248" s="509"/>
      <c r="K1248" s="507" t="str">
        <f>IF(Tabla1[[#This Row],[Insumos]]="","",_xlfn.XLOOKUP(Tabla1[[#This Row],[Insumos]],Tabla10[Insumo],Tabla10[InsumoAbrev],"",0))</f>
        <v/>
      </c>
      <c r="L1248" s="508"/>
      <c r="M1248" s="505" t="str">
        <f>IF(Tabla1[[#This Row],[Descripción]]="","",_xlfn.XLOOKUP(Tabla1[[#This Row],[Descripción]],Tabla10[Descripción],Tabla10[Unidad de Medida],"",0))</f>
        <v/>
      </c>
      <c r="N1248" s="295"/>
      <c r="O1248" s="506" t="str">
        <f>IF(Tabla1[[#This Row],[Descripción]]="","",_xlfn.XLOOKUP(Tabla1[[#This Row],[Descripción]],Tabla10[Descripción],Tabla10[Precio Unitario],0))</f>
        <v/>
      </c>
      <c r="P1248" s="506" t="str">
        <f>IF(Tabla1[[#This Row],[Cantidad de Insumos]]="","",Tabla1[[#This Row],[Precio Unitario]]*Tabla1[[#This Row],[Cantidad de Insumos]])</f>
        <v/>
      </c>
      <c r="Q1248" s="506" t="str">
        <f>IF(Tabla1[[#This Row],[Descripción]]="","",_xlfn.XLOOKUP(Tabla1[[#This Row],[Descripción]],Tabla10[Descripción],Tabla10[CODIGO PRESUPUESTARIO],0))</f>
        <v/>
      </c>
      <c r="R1248" s="507"/>
    </row>
    <row r="1249" spans="2:18" x14ac:dyDescent="0.3">
      <c r="B1249" s="190" t="str">
        <f>IF('Formulario PPGR3'!$G1249="","",CONCATENATE('Formulario PPGR3'!$C1249,".",'Formulario PPGR3'!$D1249,".",'Formulario PPGR3'!$E1249,".",'Formulario PPGR3'!$F1249))</f>
        <v/>
      </c>
      <c r="C1249" s="190" t="str">
        <f>IF('Formulario PPGR3'!$G1249="","",'Formulario PPGR1'!#REF!)</f>
        <v/>
      </c>
      <c r="D1249" s="190" t="str">
        <f>IF('Formulario PPGR3'!$G1249="","",'Formulario PPGR1'!#REF!)</f>
        <v/>
      </c>
      <c r="E1249" s="190" t="str">
        <f>IF('Formulario PPGR3'!$G1249="","",'Formulario PPGR1'!#REF!)</f>
        <v/>
      </c>
      <c r="F1249" s="190" t="str">
        <f>IF('Formulario PPGR3'!$G1249="","",'Formulario PPGR1'!#REF!)</f>
        <v/>
      </c>
      <c r="G1249" s="241"/>
      <c r="H1249" s="503" t="str">
        <f>IF(Tabla1[[#This Row],[Código_Actividad]]="","",_xlfn.XLOOKUP(Tabla1[[#This Row],[Código_Actividad]],Tabla2[Código],Tabla2[Actividades Programables Presupuestables],"",0))</f>
        <v/>
      </c>
      <c r="I1249" s="504" t="str">
        <f>IFERROR(VLOOKUP('Formulario PPGR3'!$G1249,'Formulario PPGR2'!$H$9:$V$269,15,FALSE),"")</f>
        <v/>
      </c>
      <c r="J1249" s="509"/>
      <c r="K1249" s="507" t="str">
        <f>IF(Tabla1[[#This Row],[Insumos]]="","",_xlfn.XLOOKUP(Tabla1[[#This Row],[Insumos]],Tabla10[Insumo],Tabla10[InsumoAbrev],"",0))</f>
        <v/>
      </c>
      <c r="L1249" s="508"/>
      <c r="M1249" s="505" t="str">
        <f>IF(Tabla1[[#This Row],[Descripción]]="","",_xlfn.XLOOKUP(Tabla1[[#This Row],[Descripción]],Tabla10[Descripción],Tabla10[Unidad de Medida],"",0))</f>
        <v/>
      </c>
      <c r="N1249" s="295"/>
      <c r="O1249" s="506" t="str">
        <f>IF(Tabla1[[#This Row],[Descripción]]="","",_xlfn.XLOOKUP(Tabla1[[#This Row],[Descripción]],Tabla10[Descripción],Tabla10[Precio Unitario],0))</f>
        <v/>
      </c>
      <c r="P1249" s="506" t="str">
        <f>IF(Tabla1[[#This Row],[Cantidad de Insumos]]="","",Tabla1[[#This Row],[Precio Unitario]]*Tabla1[[#This Row],[Cantidad de Insumos]])</f>
        <v/>
      </c>
      <c r="Q1249" s="506" t="str">
        <f>IF(Tabla1[[#This Row],[Descripción]]="","",_xlfn.XLOOKUP(Tabla1[[#This Row],[Descripción]],Tabla10[Descripción],Tabla10[CODIGO PRESUPUESTARIO],0))</f>
        <v/>
      </c>
      <c r="R1249" s="507"/>
    </row>
    <row r="1250" spans="2:18" x14ac:dyDescent="0.3">
      <c r="B1250" s="190" t="str">
        <f>IF('Formulario PPGR3'!$G1250="","",CONCATENATE('Formulario PPGR3'!$C1250,".",'Formulario PPGR3'!$D1250,".",'Formulario PPGR3'!$E1250,".",'Formulario PPGR3'!$F1250))</f>
        <v/>
      </c>
      <c r="C1250" s="190" t="str">
        <f>IF('Formulario PPGR3'!$G1250="","",'Formulario PPGR1'!#REF!)</f>
        <v/>
      </c>
      <c r="D1250" s="190" t="str">
        <f>IF('Formulario PPGR3'!$G1250="","",'Formulario PPGR1'!#REF!)</f>
        <v/>
      </c>
      <c r="E1250" s="190" t="str">
        <f>IF('Formulario PPGR3'!$G1250="","",'Formulario PPGR1'!#REF!)</f>
        <v/>
      </c>
      <c r="F1250" s="190" t="str">
        <f>IF('Formulario PPGR3'!$G1250="","",'Formulario PPGR1'!#REF!)</f>
        <v/>
      </c>
      <c r="G1250" s="241"/>
      <c r="H1250" s="503" t="str">
        <f>IF(Tabla1[[#This Row],[Código_Actividad]]="","",_xlfn.XLOOKUP(Tabla1[[#This Row],[Código_Actividad]],Tabla2[Código],Tabla2[Actividades Programables Presupuestables],"",0))</f>
        <v/>
      </c>
      <c r="I1250" s="504" t="str">
        <f>IFERROR(VLOOKUP('Formulario PPGR3'!$G1250,'Formulario PPGR2'!$H$9:$V$269,15,FALSE),"")</f>
        <v/>
      </c>
      <c r="J1250" s="509"/>
      <c r="K1250" s="507" t="str">
        <f>IF(Tabla1[[#This Row],[Insumos]]="","",_xlfn.XLOOKUP(Tabla1[[#This Row],[Insumos]],Tabla10[Insumo],Tabla10[InsumoAbrev],"",0))</f>
        <v/>
      </c>
      <c r="L1250" s="508"/>
      <c r="M1250" s="505" t="str">
        <f>IF(Tabla1[[#This Row],[Descripción]]="","",_xlfn.XLOOKUP(Tabla1[[#This Row],[Descripción]],Tabla10[Descripción],Tabla10[Unidad de Medida],"",0))</f>
        <v/>
      </c>
      <c r="N1250" s="295"/>
      <c r="O1250" s="506" t="str">
        <f>IF(Tabla1[[#This Row],[Descripción]]="","",_xlfn.XLOOKUP(Tabla1[[#This Row],[Descripción]],Tabla10[Descripción],Tabla10[Precio Unitario],0))</f>
        <v/>
      </c>
      <c r="P1250" s="506" t="str">
        <f>IF(Tabla1[[#This Row],[Cantidad de Insumos]]="","",Tabla1[[#This Row],[Precio Unitario]]*Tabla1[[#This Row],[Cantidad de Insumos]])</f>
        <v/>
      </c>
      <c r="Q1250" s="506" t="str">
        <f>IF(Tabla1[[#This Row],[Descripción]]="","",_xlfn.XLOOKUP(Tabla1[[#This Row],[Descripción]],Tabla10[Descripción],Tabla10[CODIGO PRESUPUESTARIO],0))</f>
        <v/>
      </c>
      <c r="R1250" s="507"/>
    </row>
    <row r="1251" spans="2:18" x14ac:dyDescent="0.3">
      <c r="B1251" s="190" t="str">
        <f>IF('Formulario PPGR3'!$G1251="","",CONCATENATE('Formulario PPGR3'!$C1251,".",'Formulario PPGR3'!$D1251,".",'Formulario PPGR3'!$E1251,".",'Formulario PPGR3'!$F1251))</f>
        <v/>
      </c>
      <c r="C1251" s="190" t="str">
        <f>IF('Formulario PPGR3'!$G1251="","",'Formulario PPGR1'!#REF!)</f>
        <v/>
      </c>
      <c r="D1251" s="190" t="str">
        <f>IF('Formulario PPGR3'!$G1251="","",'Formulario PPGR1'!#REF!)</f>
        <v/>
      </c>
      <c r="E1251" s="190" t="str">
        <f>IF('Formulario PPGR3'!$G1251="","",'Formulario PPGR1'!#REF!)</f>
        <v/>
      </c>
      <c r="F1251" s="190" t="str">
        <f>IF('Formulario PPGR3'!$G1251="","",'Formulario PPGR1'!#REF!)</f>
        <v/>
      </c>
      <c r="G1251" s="241"/>
      <c r="H1251" s="503" t="str">
        <f>IF(Tabla1[[#This Row],[Código_Actividad]]="","",_xlfn.XLOOKUP(Tabla1[[#This Row],[Código_Actividad]],Tabla2[Código],Tabla2[Actividades Programables Presupuestables],"",0))</f>
        <v/>
      </c>
      <c r="I1251" s="504" t="str">
        <f>IFERROR(VLOOKUP('Formulario PPGR3'!$G1251,'Formulario PPGR2'!$H$9:$V$269,15,FALSE),"")</f>
        <v/>
      </c>
      <c r="J1251" s="509"/>
      <c r="K1251" s="507" t="str">
        <f>IF(Tabla1[[#This Row],[Insumos]]="","",_xlfn.XLOOKUP(Tabla1[[#This Row],[Insumos]],Tabla10[Insumo],Tabla10[InsumoAbrev],"",0))</f>
        <v/>
      </c>
      <c r="L1251" s="508"/>
      <c r="M1251" s="505" t="str">
        <f>IF(Tabla1[[#This Row],[Descripción]]="","",_xlfn.XLOOKUP(Tabla1[[#This Row],[Descripción]],Tabla10[Descripción],Tabla10[Unidad de Medida],"",0))</f>
        <v/>
      </c>
      <c r="N1251" s="295"/>
      <c r="O1251" s="506" t="str">
        <f>IF(Tabla1[[#This Row],[Descripción]]="","",_xlfn.XLOOKUP(Tabla1[[#This Row],[Descripción]],Tabla10[Descripción],Tabla10[Precio Unitario],0))</f>
        <v/>
      </c>
      <c r="P1251" s="506" t="str">
        <f>IF(Tabla1[[#This Row],[Cantidad de Insumos]]="","",Tabla1[[#This Row],[Precio Unitario]]*Tabla1[[#This Row],[Cantidad de Insumos]])</f>
        <v/>
      </c>
      <c r="Q1251" s="506" t="str">
        <f>IF(Tabla1[[#This Row],[Descripción]]="","",_xlfn.XLOOKUP(Tabla1[[#This Row],[Descripción]],Tabla10[Descripción],Tabla10[CODIGO PRESUPUESTARIO],0))</f>
        <v/>
      </c>
      <c r="R1251" s="507"/>
    </row>
    <row r="1252" spans="2:18" x14ac:dyDescent="0.3">
      <c r="B1252" s="190" t="str">
        <f>IF('Formulario PPGR3'!$G1252="","",CONCATENATE('Formulario PPGR3'!$C1252,".",'Formulario PPGR3'!$D1252,".",'Formulario PPGR3'!$E1252,".",'Formulario PPGR3'!$F1252))</f>
        <v/>
      </c>
      <c r="C1252" s="190" t="str">
        <f>IF('Formulario PPGR3'!$G1252="","",'Formulario PPGR1'!#REF!)</f>
        <v/>
      </c>
      <c r="D1252" s="190" t="str">
        <f>IF('Formulario PPGR3'!$G1252="","",'Formulario PPGR1'!#REF!)</f>
        <v/>
      </c>
      <c r="E1252" s="190" t="str">
        <f>IF('Formulario PPGR3'!$G1252="","",'Formulario PPGR1'!#REF!)</f>
        <v/>
      </c>
      <c r="F1252" s="190" t="str">
        <f>IF('Formulario PPGR3'!$G1252="","",'Formulario PPGR1'!#REF!)</f>
        <v/>
      </c>
      <c r="G1252" s="241"/>
      <c r="H1252" s="503" t="str">
        <f>IF(Tabla1[[#This Row],[Código_Actividad]]="","",_xlfn.XLOOKUP(Tabla1[[#This Row],[Código_Actividad]],Tabla2[Código],Tabla2[Actividades Programables Presupuestables],"",0))</f>
        <v/>
      </c>
      <c r="I1252" s="504" t="str">
        <f>IFERROR(VLOOKUP('Formulario PPGR3'!$G1252,'Formulario PPGR2'!$H$9:$V$269,15,FALSE),"")</f>
        <v/>
      </c>
      <c r="J1252" s="509"/>
      <c r="K1252" s="507" t="str">
        <f>IF(Tabla1[[#This Row],[Insumos]]="","",_xlfn.XLOOKUP(Tabla1[[#This Row],[Insumos]],Tabla10[Insumo],Tabla10[InsumoAbrev],"",0))</f>
        <v/>
      </c>
      <c r="L1252" s="508"/>
      <c r="M1252" s="505" t="str">
        <f>IF(Tabla1[[#This Row],[Descripción]]="","",_xlfn.XLOOKUP(Tabla1[[#This Row],[Descripción]],Tabla10[Descripción],Tabla10[Unidad de Medida],"",0))</f>
        <v/>
      </c>
      <c r="N1252" s="295"/>
      <c r="O1252" s="506" t="str">
        <f>IF(Tabla1[[#This Row],[Descripción]]="","",_xlfn.XLOOKUP(Tabla1[[#This Row],[Descripción]],Tabla10[Descripción],Tabla10[Precio Unitario],0))</f>
        <v/>
      </c>
      <c r="P1252" s="506" t="str">
        <f>IF(Tabla1[[#This Row],[Cantidad de Insumos]]="","",Tabla1[[#This Row],[Precio Unitario]]*Tabla1[[#This Row],[Cantidad de Insumos]])</f>
        <v/>
      </c>
      <c r="Q1252" s="506" t="str">
        <f>IF(Tabla1[[#This Row],[Descripción]]="","",_xlfn.XLOOKUP(Tabla1[[#This Row],[Descripción]],Tabla10[Descripción],Tabla10[CODIGO PRESUPUESTARIO],0))</f>
        <v/>
      </c>
      <c r="R1252" s="507"/>
    </row>
    <row r="1253" spans="2:18" x14ac:dyDescent="0.3">
      <c r="B1253" s="190" t="str">
        <f>IF('Formulario PPGR3'!$G1253="","",CONCATENATE('Formulario PPGR3'!$C1253,".",'Formulario PPGR3'!$D1253,".",'Formulario PPGR3'!$E1253,".",'Formulario PPGR3'!$F1253))</f>
        <v/>
      </c>
      <c r="C1253" s="190" t="str">
        <f>IF('Formulario PPGR3'!$G1253="","",'Formulario PPGR1'!#REF!)</f>
        <v/>
      </c>
      <c r="D1253" s="190" t="str">
        <f>IF('Formulario PPGR3'!$G1253="","",'Formulario PPGR1'!#REF!)</f>
        <v/>
      </c>
      <c r="E1253" s="190" t="str">
        <f>IF('Formulario PPGR3'!$G1253="","",'Formulario PPGR1'!#REF!)</f>
        <v/>
      </c>
      <c r="F1253" s="190" t="str">
        <f>IF('Formulario PPGR3'!$G1253="","",'Formulario PPGR1'!#REF!)</f>
        <v/>
      </c>
      <c r="G1253" s="241"/>
      <c r="H1253" s="503" t="str">
        <f>IF(Tabla1[[#This Row],[Código_Actividad]]="","",_xlfn.XLOOKUP(Tabla1[[#This Row],[Código_Actividad]],Tabla2[Código],Tabla2[Actividades Programables Presupuestables],"",0))</f>
        <v/>
      </c>
      <c r="I1253" s="504" t="str">
        <f>IFERROR(VLOOKUP('Formulario PPGR3'!$G1253,'Formulario PPGR2'!$H$9:$V$269,15,FALSE),"")</f>
        <v/>
      </c>
      <c r="J1253" s="509"/>
      <c r="K1253" s="507" t="str">
        <f>IF(Tabla1[[#This Row],[Insumos]]="","",_xlfn.XLOOKUP(Tabla1[[#This Row],[Insumos]],Tabla10[Insumo],Tabla10[InsumoAbrev],"",0))</f>
        <v/>
      </c>
      <c r="L1253" s="508"/>
      <c r="M1253" s="505" t="str">
        <f>IF(Tabla1[[#This Row],[Descripción]]="","",_xlfn.XLOOKUP(Tabla1[[#This Row],[Descripción]],Tabla10[Descripción],Tabla10[Unidad de Medida],"",0))</f>
        <v/>
      </c>
      <c r="N1253" s="295"/>
      <c r="O1253" s="506" t="str">
        <f>IF(Tabla1[[#This Row],[Descripción]]="","",_xlfn.XLOOKUP(Tabla1[[#This Row],[Descripción]],Tabla10[Descripción],Tabla10[Precio Unitario],0))</f>
        <v/>
      </c>
      <c r="P1253" s="506" t="str">
        <f>IF(Tabla1[[#This Row],[Cantidad de Insumos]]="","",Tabla1[[#This Row],[Precio Unitario]]*Tabla1[[#This Row],[Cantidad de Insumos]])</f>
        <v/>
      </c>
      <c r="Q1253" s="506" t="str">
        <f>IF(Tabla1[[#This Row],[Descripción]]="","",_xlfn.XLOOKUP(Tabla1[[#This Row],[Descripción]],Tabla10[Descripción],Tabla10[CODIGO PRESUPUESTARIO],0))</f>
        <v/>
      </c>
      <c r="R1253" s="507"/>
    </row>
    <row r="1254" spans="2:18" x14ac:dyDescent="0.3">
      <c r="B1254" s="190" t="str">
        <f>IF('Formulario PPGR3'!$G1254="","",CONCATENATE('Formulario PPGR3'!$C1254,".",'Formulario PPGR3'!$D1254,".",'Formulario PPGR3'!$E1254,".",'Formulario PPGR3'!$F1254))</f>
        <v/>
      </c>
      <c r="C1254" s="190" t="str">
        <f>IF('Formulario PPGR3'!$G1254="","",'Formulario PPGR1'!#REF!)</f>
        <v/>
      </c>
      <c r="D1254" s="190" t="str">
        <f>IF('Formulario PPGR3'!$G1254="","",'Formulario PPGR1'!#REF!)</f>
        <v/>
      </c>
      <c r="E1254" s="190" t="str">
        <f>IF('Formulario PPGR3'!$G1254="","",'Formulario PPGR1'!#REF!)</f>
        <v/>
      </c>
      <c r="F1254" s="190" t="str">
        <f>IF('Formulario PPGR3'!$G1254="","",'Formulario PPGR1'!#REF!)</f>
        <v/>
      </c>
      <c r="G1254" s="241"/>
      <c r="H1254" s="503" t="str">
        <f>IF(Tabla1[[#This Row],[Código_Actividad]]="","",_xlfn.XLOOKUP(Tabla1[[#This Row],[Código_Actividad]],Tabla2[Código],Tabla2[Actividades Programables Presupuestables],"",0))</f>
        <v/>
      </c>
      <c r="I1254" s="504" t="str">
        <f>IFERROR(VLOOKUP('Formulario PPGR3'!$G1254,'Formulario PPGR2'!$H$9:$V$269,15,FALSE),"")</f>
        <v/>
      </c>
      <c r="J1254" s="509"/>
      <c r="K1254" s="507" t="str">
        <f>IF(Tabla1[[#This Row],[Insumos]]="","",_xlfn.XLOOKUP(Tabla1[[#This Row],[Insumos]],Tabla10[Insumo],Tabla10[InsumoAbrev],"",0))</f>
        <v/>
      </c>
      <c r="L1254" s="508"/>
      <c r="M1254" s="505" t="str">
        <f>IF(Tabla1[[#This Row],[Descripción]]="","",_xlfn.XLOOKUP(Tabla1[[#This Row],[Descripción]],Tabla10[Descripción],Tabla10[Unidad de Medida],"",0))</f>
        <v/>
      </c>
      <c r="N1254" s="295"/>
      <c r="O1254" s="506" t="str">
        <f>IF(Tabla1[[#This Row],[Descripción]]="","",_xlfn.XLOOKUP(Tabla1[[#This Row],[Descripción]],Tabla10[Descripción],Tabla10[Precio Unitario],0))</f>
        <v/>
      </c>
      <c r="P1254" s="506" t="str">
        <f>IF(Tabla1[[#This Row],[Cantidad de Insumos]]="","",Tabla1[[#This Row],[Precio Unitario]]*Tabla1[[#This Row],[Cantidad de Insumos]])</f>
        <v/>
      </c>
      <c r="Q1254" s="506" t="str">
        <f>IF(Tabla1[[#This Row],[Descripción]]="","",_xlfn.XLOOKUP(Tabla1[[#This Row],[Descripción]],Tabla10[Descripción],Tabla10[CODIGO PRESUPUESTARIO],0))</f>
        <v/>
      </c>
      <c r="R1254" s="507"/>
    </row>
    <row r="1255" spans="2:18" x14ac:dyDescent="0.3">
      <c r="B1255" s="190" t="str">
        <f>IF('Formulario PPGR3'!$G1255="","",CONCATENATE('Formulario PPGR3'!$C1255,".",'Formulario PPGR3'!$D1255,".",'Formulario PPGR3'!$E1255,".",'Formulario PPGR3'!$F1255))</f>
        <v/>
      </c>
      <c r="C1255" s="190" t="str">
        <f>IF('Formulario PPGR3'!$G1255="","",'Formulario PPGR1'!#REF!)</f>
        <v/>
      </c>
      <c r="D1255" s="190" t="str">
        <f>IF('Formulario PPGR3'!$G1255="","",'Formulario PPGR1'!#REF!)</f>
        <v/>
      </c>
      <c r="E1255" s="190" t="str">
        <f>IF('Formulario PPGR3'!$G1255="","",'Formulario PPGR1'!#REF!)</f>
        <v/>
      </c>
      <c r="F1255" s="190" t="str">
        <f>IF('Formulario PPGR3'!$G1255="","",'Formulario PPGR1'!#REF!)</f>
        <v/>
      </c>
      <c r="G1255" s="241"/>
      <c r="H1255" s="503" t="str">
        <f>IF(Tabla1[[#This Row],[Código_Actividad]]="","",_xlfn.XLOOKUP(Tabla1[[#This Row],[Código_Actividad]],Tabla2[Código],Tabla2[Actividades Programables Presupuestables],"",0))</f>
        <v/>
      </c>
      <c r="I1255" s="504" t="str">
        <f>IFERROR(VLOOKUP('Formulario PPGR3'!$G1255,'Formulario PPGR2'!$H$9:$V$269,15,FALSE),"")</f>
        <v/>
      </c>
      <c r="J1255" s="509"/>
      <c r="K1255" s="507" t="str">
        <f>IF(Tabla1[[#This Row],[Insumos]]="","",_xlfn.XLOOKUP(Tabla1[[#This Row],[Insumos]],Tabla10[Insumo],Tabla10[InsumoAbrev],"",0))</f>
        <v/>
      </c>
      <c r="L1255" s="508"/>
      <c r="M1255" s="505" t="str">
        <f>IF(Tabla1[[#This Row],[Descripción]]="","",_xlfn.XLOOKUP(Tabla1[[#This Row],[Descripción]],Tabla10[Descripción],Tabla10[Unidad de Medida],"",0))</f>
        <v/>
      </c>
      <c r="N1255" s="295"/>
      <c r="O1255" s="506" t="str">
        <f>IF(Tabla1[[#This Row],[Descripción]]="","",_xlfn.XLOOKUP(Tabla1[[#This Row],[Descripción]],Tabla10[Descripción],Tabla10[Precio Unitario],0))</f>
        <v/>
      </c>
      <c r="P1255" s="506" t="str">
        <f>IF(Tabla1[[#This Row],[Cantidad de Insumos]]="","",Tabla1[[#This Row],[Precio Unitario]]*Tabla1[[#This Row],[Cantidad de Insumos]])</f>
        <v/>
      </c>
      <c r="Q1255" s="506" t="str">
        <f>IF(Tabla1[[#This Row],[Descripción]]="","",_xlfn.XLOOKUP(Tabla1[[#This Row],[Descripción]],Tabla10[Descripción],Tabla10[CODIGO PRESUPUESTARIO],0))</f>
        <v/>
      </c>
      <c r="R1255" s="507"/>
    </row>
    <row r="1256" spans="2:18" x14ac:dyDescent="0.3">
      <c r="B1256" s="190" t="str">
        <f>IF('Formulario PPGR3'!$G1256="","",CONCATENATE('Formulario PPGR3'!$C1256,".",'Formulario PPGR3'!$D1256,".",'Formulario PPGR3'!$E1256,".",'Formulario PPGR3'!$F1256))</f>
        <v/>
      </c>
      <c r="C1256" s="190" t="str">
        <f>IF('Formulario PPGR3'!$G1256="","",'Formulario PPGR1'!#REF!)</f>
        <v/>
      </c>
      <c r="D1256" s="190" t="str">
        <f>IF('Formulario PPGR3'!$G1256="","",'Formulario PPGR1'!#REF!)</f>
        <v/>
      </c>
      <c r="E1256" s="190" t="str">
        <f>IF('Formulario PPGR3'!$G1256="","",'Formulario PPGR1'!#REF!)</f>
        <v/>
      </c>
      <c r="F1256" s="190" t="str">
        <f>IF('Formulario PPGR3'!$G1256="","",'Formulario PPGR1'!#REF!)</f>
        <v/>
      </c>
      <c r="G1256" s="241"/>
      <c r="H1256" s="503" t="str">
        <f>IF(Tabla1[[#This Row],[Código_Actividad]]="","",_xlfn.XLOOKUP(Tabla1[[#This Row],[Código_Actividad]],Tabla2[Código],Tabla2[Actividades Programables Presupuestables],"",0))</f>
        <v/>
      </c>
      <c r="I1256" s="504" t="str">
        <f>IFERROR(VLOOKUP('Formulario PPGR3'!$G1256,'Formulario PPGR2'!$H$9:$V$269,15,FALSE),"")</f>
        <v/>
      </c>
      <c r="J1256" s="509"/>
      <c r="K1256" s="507" t="str">
        <f>IF(Tabla1[[#This Row],[Insumos]]="","",_xlfn.XLOOKUP(Tabla1[[#This Row],[Insumos]],Tabla10[Insumo],Tabla10[InsumoAbrev],"",0))</f>
        <v/>
      </c>
      <c r="L1256" s="508"/>
      <c r="M1256" s="505" t="str">
        <f>IF(Tabla1[[#This Row],[Descripción]]="","",_xlfn.XLOOKUP(Tabla1[[#This Row],[Descripción]],Tabla10[Descripción],Tabla10[Unidad de Medida],"",0))</f>
        <v/>
      </c>
      <c r="N1256" s="295"/>
      <c r="O1256" s="506" t="str">
        <f>IF(Tabla1[[#This Row],[Descripción]]="","",_xlfn.XLOOKUP(Tabla1[[#This Row],[Descripción]],Tabla10[Descripción],Tabla10[Precio Unitario],0))</f>
        <v/>
      </c>
      <c r="P1256" s="506" t="str">
        <f>IF(Tabla1[[#This Row],[Cantidad de Insumos]]="","",Tabla1[[#This Row],[Precio Unitario]]*Tabla1[[#This Row],[Cantidad de Insumos]])</f>
        <v/>
      </c>
      <c r="Q1256" s="506" t="str">
        <f>IF(Tabla1[[#This Row],[Descripción]]="","",_xlfn.XLOOKUP(Tabla1[[#This Row],[Descripción]],Tabla10[Descripción],Tabla10[CODIGO PRESUPUESTARIO],0))</f>
        <v/>
      </c>
      <c r="R1256" s="507"/>
    </row>
    <row r="1257" spans="2:18" x14ac:dyDescent="0.3">
      <c r="B1257" s="190" t="str">
        <f>IF('Formulario PPGR3'!$G1257="","",CONCATENATE('Formulario PPGR3'!$C1257,".",'Formulario PPGR3'!$D1257,".",'Formulario PPGR3'!$E1257,".",'Formulario PPGR3'!$F1257))</f>
        <v/>
      </c>
      <c r="C1257" s="190" t="str">
        <f>IF('Formulario PPGR3'!$G1257="","",'Formulario PPGR1'!#REF!)</f>
        <v/>
      </c>
      <c r="D1257" s="190" t="str">
        <f>IF('Formulario PPGR3'!$G1257="","",'Formulario PPGR1'!#REF!)</f>
        <v/>
      </c>
      <c r="E1257" s="190" t="str">
        <f>IF('Formulario PPGR3'!$G1257="","",'Formulario PPGR1'!#REF!)</f>
        <v/>
      </c>
      <c r="F1257" s="190" t="str">
        <f>IF('Formulario PPGR3'!$G1257="","",'Formulario PPGR1'!#REF!)</f>
        <v/>
      </c>
      <c r="G1257" s="241"/>
      <c r="H1257" s="503" t="str">
        <f>IF(Tabla1[[#This Row],[Código_Actividad]]="","",_xlfn.XLOOKUP(Tabla1[[#This Row],[Código_Actividad]],Tabla2[Código],Tabla2[Actividades Programables Presupuestables],"",0))</f>
        <v/>
      </c>
      <c r="I1257" s="504" t="str">
        <f>IFERROR(VLOOKUP('Formulario PPGR3'!$G1257,'Formulario PPGR2'!$H$9:$V$269,15,FALSE),"")</f>
        <v/>
      </c>
      <c r="J1257" s="509"/>
      <c r="K1257" s="507" t="str">
        <f>IF(Tabla1[[#This Row],[Insumos]]="","",_xlfn.XLOOKUP(Tabla1[[#This Row],[Insumos]],Tabla10[Insumo],Tabla10[InsumoAbrev],"",0))</f>
        <v/>
      </c>
      <c r="L1257" s="508"/>
      <c r="M1257" s="505" t="str">
        <f>IF(Tabla1[[#This Row],[Descripción]]="","",_xlfn.XLOOKUP(Tabla1[[#This Row],[Descripción]],Tabla10[Descripción],Tabla10[Unidad de Medida],"",0))</f>
        <v/>
      </c>
      <c r="N1257" s="295"/>
      <c r="O1257" s="506" t="str">
        <f>IF(Tabla1[[#This Row],[Descripción]]="","",_xlfn.XLOOKUP(Tabla1[[#This Row],[Descripción]],Tabla10[Descripción],Tabla10[Precio Unitario],0))</f>
        <v/>
      </c>
      <c r="P1257" s="506" t="str">
        <f>IF(Tabla1[[#This Row],[Cantidad de Insumos]]="","",Tabla1[[#This Row],[Precio Unitario]]*Tabla1[[#This Row],[Cantidad de Insumos]])</f>
        <v/>
      </c>
      <c r="Q1257" s="506" t="str">
        <f>IF(Tabla1[[#This Row],[Descripción]]="","",_xlfn.XLOOKUP(Tabla1[[#This Row],[Descripción]],Tabla10[Descripción],Tabla10[CODIGO PRESUPUESTARIO],0))</f>
        <v/>
      </c>
      <c r="R1257" s="507"/>
    </row>
    <row r="1258" spans="2:18" x14ac:dyDescent="0.3">
      <c r="B1258" s="190" t="str">
        <f>IF('Formulario PPGR3'!$G1258="","",CONCATENATE('Formulario PPGR3'!$C1258,".",'Formulario PPGR3'!$D1258,".",'Formulario PPGR3'!$E1258,".",'Formulario PPGR3'!$F1258))</f>
        <v/>
      </c>
      <c r="C1258" s="190" t="str">
        <f>IF('Formulario PPGR3'!$G1258="","",'Formulario PPGR1'!#REF!)</f>
        <v/>
      </c>
      <c r="D1258" s="190" t="str">
        <f>IF('Formulario PPGR3'!$G1258="","",'Formulario PPGR1'!#REF!)</f>
        <v/>
      </c>
      <c r="E1258" s="190" t="str">
        <f>IF('Formulario PPGR3'!$G1258="","",'Formulario PPGR1'!#REF!)</f>
        <v/>
      </c>
      <c r="F1258" s="190" t="str">
        <f>IF('Formulario PPGR3'!$G1258="","",'Formulario PPGR1'!#REF!)</f>
        <v/>
      </c>
      <c r="G1258" s="241"/>
      <c r="H1258" s="503" t="str">
        <f>IF(Tabla1[[#This Row],[Código_Actividad]]="","",_xlfn.XLOOKUP(Tabla1[[#This Row],[Código_Actividad]],Tabla2[Código],Tabla2[Actividades Programables Presupuestables],"",0))</f>
        <v/>
      </c>
      <c r="I1258" s="504" t="str">
        <f>IFERROR(VLOOKUP('Formulario PPGR3'!$G1258,'Formulario PPGR2'!$H$9:$V$269,15,FALSE),"")</f>
        <v/>
      </c>
      <c r="J1258" s="509"/>
      <c r="K1258" s="507" t="str">
        <f>IF(Tabla1[[#This Row],[Insumos]]="","",_xlfn.XLOOKUP(Tabla1[[#This Row],[Insumos]],Tabla10[Insumo],Tabla10[InsumoAbrev],"",0))</f>
        <v/>
      </c>
      <c r="L1258" s="508"/>
      <c r="M1258" s="505" t="str">
        <f>IF(Tabla1[[#This Row],[Descripción]]="","",_xlfn.XLOOKUP(Tabla1[[#This Row],[Descripción]],Tabla10[Descripción],Tabla10[Unidad de Medida],"",0))</f>
        <v/>
      </c>
      <c r="N1258" s="295"/>
      <c r="O1258" s="506" t="str">
        <f>IF(Tabla1[[#This Row],[Descripción]]="","",_xlfn.XLOOKUP(Tabla1[[#This Row],[Descripción]],Tabla10[Descripción],Tabla10[Precio Unitario],0))</f>
        <v/>
      </c>
      <c r="P1258" s="506" t="str">
        <f>IF(Tabla1[[#This Row],[Cantidad de Insumos]]="","",Tabla1[[#This Row],[Precio Unitario]]*Tabla1[[#This Row],[Cantidad de Insumos]])</f>
        <v/>
      </c>
      <c r="Q1258" s="506" t="str">
        <f>IF(Tabla1[[#This Row],[Descripción]]="","",_xlfn.XLOOKUP(Tabla1[[#This Row],[Descripción]],Tabla10[Descripción],Tabla10[CODIGO PRESUPUESTARIO],0))</f>
        <v/>
      </c>
      <c r="R1258" s="507"/>
    </row>
    <row r="1259" spans="2:18" x14ac:dyDescent="0.3">
      <c r="B1259" s="190" t="str">
        <f>IF('Formulario PPGR3'!$G1259="","",CONCATENATE('Formulario PPGR3'!$C1259,".",'Formulario PPGR3'!$D1259,".",'Formulario PPGR3'!$E1259,".",'Formulario PPGR3'!$F1259))</f>
        <v/>
      </c>
      <c r="C1259" s="190" t="str">
        <f>IF('Formulario PPGR3'!$G1259="","",'Formulario PPGR1'!#REF!)</f>
        <v/>
      </c>
      <c r="D1259" s="190" t="str">
        <f>IF('Formulario PPGR3'!$G1259="","",'Formulario PPGR1'!#REF!)</f>
        <v/>
      </c>
      <c r="E1259" s="190" t="str">
        <f>IF('Formulario PPGR3'!$G1259="","",'Formulario PPGR1'!#REF!)</f>
        <v/>
      </c>
      <c r="F1259" s="190" t="str">
        <f>IF('Formulario PPGR3'!$G1259="","",'Formulario PPGR1'!#REF!)</f>
        <v/>
      </c>
      <c r="G1259" s="241"/>
      <c r="H1259" s="503" t="str">
        <f>IF(Tabla1[[#This Row],[Código_Actividad]]="","",_xlfn.XLOOKUP(Tabla1[[#This Row],[Código_Actividad]],Tabla2[Código],Tabla2[Actividades Programables Presupuestables],"",0))</f>
        <v/>
      </c>
      <c r="I1259" s="504" t="str">
        <f>IFERROR(VLOOKUP('Formulario PPGR3'!$G1259,'Formulario PPGR2'!$H$9:$V$269,15,FALSE),"")</f>
        <v/>
      </c>
      <c r="J1259" s="509"/>
      <c r="K1259" s="507" t="str">
        <f>IF(Tabla1[[#This Row],[Insumos]]="","",_xlfn.XLOOKUP(Tabla1[[#This Row],[Insumos]],Tabla10[Insumo],Tabla10[InsumoAbrev],"",0))</f>
        <v/>
      </c>
      <c r="L1259" s="508"/>
      <c r="M1259" s="505" t="str">
        <f>IF(Tabla1[[#This Row],[Descripción]]="","",_xlfn.XLOOKUP(Tabla1[[#This Row],[Descripción]],Tabla10[Descripción],Tabla10[Unidad de Medida],"",0))</f>
        <v/>
      </c>
      <c r="N1259" s="295"/>
      <c r="O1259" s="506" t="str">
        <f>IF(Tabla1[[#This Row],[Descripción]]="","",_xlfn.XLOOKUP(Tabla1[[#This Row],[Descripción]],Tabla10[Descripción],Tabla10[Precio Unitario],0))</f>
        <v/>
      </c>
      <c r="P1259" s="506" t="str">
        <f>IF(Tabla1[[#This Row],[Cantidad de Insumos]]="","",Tabla1[[#This Row],[Precio Unitario]]*Tabla1[[#This Row],[Cantidad de Insumos]])</f>
        <v/>
      </c>
      <c r="Q1259" s="506" t="str">
        <f>IF(Tabla1[[#This Row],[Descripción]]="","",_xlfn.XLOOKUP(Tabla1[[#This Row],[Descripción]],Tabla10[Descripción],Tabla10[CODIGO PRESUPUESTARIO],0))</f>
        <v/>
      </c>
      <c r="R1259" s="507"/>
    </row>
    <row r="1260" spans="2:18" x14ac:dyDescent="0.3">
      <c r="B1260" s="190" t="str">
        <f>IF('Formulario PPGR3'!$G1260="","",CONCATENATE('Formulario PPGR3'!$C1260,".",'Formulario PPGR3'!$D1260,".",'Formulario PPGR3'!$E1260,".",'Formulario PPGR3'!$F1260))</f>
        <v/>
      </c>
      <c r="C1260" s="190" t="str">
        <f>IF('Formulario PPGR3'!$G1260="","",'Formulario PPGR1'!#REF!)</f>
        <v/>
      </c>
      <c r="D1260" s="190" t="str">
        <f>IF('Formulario PPGR3'!$G1260="","",'Formulario PPGR1'!#REF!)</f>
        <v/>
      </c>
      <c r="E1260" s="190" t="str">
        <f>IF('Formulario PPGR3'!$G1260="","",'Formulario PPGR1'!#REF!)</f>
        <v/>
      </c>
      <c r="F1260" s="190" t="str">
        <f>IF('Formulario PPGR3'!$G1260="","",'Formulario PPGR1'!#REF!)</f>
        <v/>
      </c>
      <c r="G1260" s="241"/>
      <c r="H1260" s="503" t="str">
        <f>IF(Tabla1[[#This Row],[Código_Actividad]]="","",_xlfn.XLOOKUP(Tabla1[[#This Row],[Código_Actividad]],Tabla2[Código],Tabla2[Actividades Programables Presupuestables],"",0))</f>
        <v/>
      </c>
      <c r="I1260" s="504" t="str">
        <f>IFERROR(VLOOKUP('Formulario PPGR3'!$G1260,'Formulario PPGR2'!$H$9:$V$269,15,FALSE),"")</f>
        <v/>
      </c>
      <c r="J1260" s="509"/>
      <c r="K1260" s="507" t="str">
        <f>IF(Tabla1[[#This Row],[Insumos]]="","",_xlfn.XLOOKUP(Tabla1[[#This Row],[Insumos]],Tabla10[Insumo],Tabla10[InsumoAbrev],"",0))</f>
        <v/>
      </c>
      <c r="L1260" s="508"/>
      <c r="M1260" s="505" t="str">
        <f>IF(Tabla1[[#This Row],[Descripción]]="","",_xlfn.XLOOKUP(Tabla1[[#This Row],[Descripción]],Tabla10[Descripción],Tabla10[Unidad de Medida],"",0))</f>
        <v/>
      </c>
      <c r="N1260" s="295"/>
      <c r="O1260" s="506" t="str">
        <f>IF(Tabla1[[#This Row],[Descripción]]="","",_xlfn.XLOOKUP(Tabla1[[#This Row],[Descripción]],Tabla10[Descripción],Tabla10[Precio Unitario],0))</f>
        <v/>
      </c>
      <c r="P1260" s="506" t="str">
        <f>IF(Tabla1[[#This Row],[Cantidad de Insumos]]="","",Tabla1[[#This Row],[Precio Unitario]]*Tabla1[[#This Row],[Cantidad de Insumos]])</f>
        <v/>
      </c>
      <c r="Q1260" s="506" t="str">
        <f>IF(Tabla1[[#This Row],[Descripción]]="","",_xlfn.XLOOKUP(Tabla1[[#This Row],[Descripción]],Tabla10[Descripción],Tabla10[CODIGO PRESUPUESTARIO],0))</f>
        <v/>
      </c>
      <c r="R1260" s="507"/>
    </row>
    <row r="1261" spans="2:18" x14ac:dyDescent="0.3">
      <c r="B1261" s="190" t="str">
        <f>IF('Formulario PPGR3'!$G1261="","",CONCATENATE('Formulario PPGR3'!$C1261,".",'Formulario PPGR3'!$D1261,".",'Formulario PPGR3'!$E1261,".",'Formulario PPGR3'!$F1261))</f>
        <v/>
      </c>
      <c r="C1261" s="190" t="str">
        <f>IF('Formulario PPGR3'!$G1261="","",'Formulario PPGR1'!#REF!)</f>
        <v/>
      </c>
      <c r="D1261" s="190" t="str">
        <f>IF('Formulario PPGR3'!$G1261="","",'Formulario PPGR1'!#REF!)</f>
        <v/>
      </c>
      <c r="E1261" s="190" t="str">
        <f>IF('Formulario PPGR3'!$G1261="","",'Formulario PPGR1'!#REF!)</f>
        <v/>
      </c>
      <c r="F1261" s="190" t="str">
        <f>IF('Formulario PPGR3'!$G1261="","",'Formulario PPGR1'!#REF!)</f>
        <v/>
      </c>
      <c r="G1261" s="241"/>
      <c r="H1261" s="503" t="str">
        <f>IF(Tabla1[[#This Row],[Código_Actividad]]="","",_xlfn.XLOOKUP(Tabla1[[#This Row],[Código_Actividad]],Tabla2[Código],Tabla2[Actividades Programables Presupuestables],"",0))</f>
        <v/>
      </c>
      <c r="I1261" s="504" t="str">
        <f>IFERROR(VLOOKUP('Formulario PPGR3'!$G1261,'Formulario PPGR2'!$H$9:$V$269,15,FALSE),"")</f>
        <v/>
      </c>
      <c r="J1261" s="509"/>
      <c r="K1261" s="507" t="str">
        <f>IF(Tabla1[[#This Row],[Insumos]]="","",_xlfn.XLOOKUP(Tabla1[[#This Row],[Insumos]],Tabla10[Insumo],Tabla10[InsumoAbrev],"",0))</f>
        <v/>
      </c>
      <c r="L1261" s="508"/>
      <c r="M1261" s="505" t="str">
        <f>IF(Tabla1[[#This Row],[Descripción]]="","",_xlfn.XLOOKUP(Tabla1[[#This Row],[Descripción]],Tabla10[Descripción],Tabla10[Unidad de Medida],"",0))</f>
        <v/>
      </c>
      <c r="N1261" s="295"/>
      <c r="O1261" s="506" t="str">
        <f>IF(Tabla1[[#This Row],[Descripción]]="","",_xlfn.XLOOKUP(Tabla1[[#This Row],[Descripción]],Tabla10[Descripción],Tabla10[Precio Unitario],0))</f>
        <v/>
      </c>
      <c r="P1261" s="506" t="str">
        <f>IF(Tabla1[[#This Row],[Cantidad de Insumos]]="","",Tabla1[[#This Row],[Precio Unitario]]*Tabla1[[#This Row],[Cantidad de Insumos]])</f>
        <v/>
      </c>
      <c r="Q1261" s="506" t="str">
        <f>IF(Tabla1[[#This Row],[Descripción]]="","",_xlfn.XLOOKUP(Tabla1[[#This Row],[Descripción]],Tabla10[Descripción],Tabla10[CODIGO PRESUPUESTARIO],0))</f>
        <v/>
      </c>
      <c r="R1261" s="507"/>
    </row>
    <row r="1262" spans="2:18" x14ac:dyDescent="0.3">
      <c r="B1262" s="190" t="str">
        <f>IF('Formulario PPGR3'!$G1262="","",CONCATENATE('Formulario PPGR3'!$C1262,".",'Formulario PPGR3'!$D1262,".",'Formulario PPGR3'!$E1262,".",'Formulario PPGR3'!$F1262))</f>
        <v/>
      </c>
      <c r="C1262" s="190" t="str">
        <f>IF('Formulario PPGR3'!$G1262="","",'Formulario PPGR1'!#REF!)</f>
        <v/>
      </c>
      <c r="D1262" s="190" t="str">
        <f>IF('Formulario PPGR3'!$G1262="","",'Formulario PPGR1'!#REF!)</f>
        <v/>
      </c>
      <c r="E1262" s="190" t="str">
        <f>IF('Formulario PPGR3'!$G1262="","",'Formulario PPGR1'!#REF!)</f>
        <v/>
      </c>
      <c r="F1262" s="190" t="str">
        <f>IF('Formulario PPGR3'!$G1262="","",'Formulario PPGR1'!#REF!)</f>
        <v/>
      </c>
      <c r="G1262" s="241"/>
      <c r="H1262" s="503" t="str">
        <f>IF(Tabla1[[#This Row],[Código_Actividad]]="","",_xlfn.XLOOKUP(Tabla1[[#This Row],[Código_Actividad]],Tabla2[Código],Tabla2[Actividades Programables Presupuestables],"",0))</f>
        <v/>
      </c>
      <c r="I1262" s="504" t="str">
        <f>IFERROR(VLOOKUP('Formulario PPGR3'!$G1262,'Formulario PPGR2'!$H$9:$V$269,15,FALSE),"")</f>
        <v/>
      </c>
      <c r="J1262" s="509"/>
      <c r="K1262" s="507" t="str">
        <f>IF(Tabla1[[#This Row],[Insumos]]="","",_xlfn.XLOOKUP(Tabla1[[#This Row],[Insumos]],Tabla10[Insumo],Tabla10[InsumoAbrev],"",0))</f>
        <v/>
      </c>
      <c r="L1262" s="508"/>
      <c r="M1262" s="505" t="str">
        <f>IF(Tabla1[[#This Row],[Descripción]]="","",_xlfn.XLOOKUP(Tabla1[[#This Row],[Descripción]],Tabla10[Descripción],Tabla10[Unidad de Medida],"",0))</f>
        <v/>
      </c>
      <c r="N1262" s="295"/>
      <c r="O1262" s="506" t="str">
        <f>IF(Tabla1[[#This Row],[Descripción]]="","",_xlfn.XLOOKUP(Tabla1[[#This Row],[Descripción]],Tabla10[Descripción],Tabla10[Precio Unitario],0))</f>
        <v/>
      </c>
      <c r="P1262" s="506" t="str">
        <f>IF(Tabla1[[#This Row],[Cantidad de Insumos]]="","",Tabla1[[#This Row],[Precio Unitario]]*Tabla1[[#This Row],[Cantidad de Insumos]])</f>
        <v/>
      </c>
      <c r="Q1262" s="506" t="str">
        <f>IF(Tabla1[[#This Row],[Descripción]]="","",_xlfn.XLOOKUP(Tabla1[[#This Row],[Descripción]],Tabla10[Descripción],Tabla10[CODIGO PRESUPUESTARIO],0))</f>
        <v/>
      </c>
      <c r="R1262" s="507"/>
    </row>
    <row r="1263" spans="2:18" x14ac:dyDescent="0.3">
      <c r="B1263" s="190" t="str">
        <f>IF('Formulario PPGR3'!$G1263="","",CONCATENATE('Formulario PPGR3'!$C1263,".",'Formulario PPGR3'!$D1263,".",'Formulario PPGR3'!$E1263,".",'Formulario PPGR3'!$F1263))</f>
        <v/>
      </c>
      <c r="C1263" s="190" t="str">
        <f>IF('Formulario PPGR3'!$G1263="","",'Formulario PPGR1'!#REF!)</f>
        <v/>
      </c>
      <c r="D1263" s="190" t="str">
        <f>IF('Formulario PPGR3'!$G1263="","",'Formulario PPGR1'!#REF!)</f>
        <v/>
      </c>
      <c r="E1263" s="190" t="str">
        <f>IF('Formulario PPGR3'!$G1263="","",'Formulario PPGR1'!#REF!)</f>
        <v/>
      </c>
      <c r="F1263" s="190" t="str">
        <f>IF('Formulario PPGR3'!$G1263="","",'Formulario PPGR1'!#REF!)</f>
        <v/>
      </c>
      <c r="G1263" s="241"/>
      <c r="H1263" s="503" t="str">
        <f>IF(Tabla1[[#This Row],[Código_Actividad]]="","",_xlfn.XLOOKUP(Tabla1[[#This Row],[Código_Actividad]],Tabla2[Código],Tabla2[Actividades Programables Presupuestables],"",0))</f>
        <v/>
      </c>
      <c r="I1263" s="504" t="str">
        <f>IFERROR(VLOOKUP('Formulario PPGR3'!$G1263,'Formulario PPGR2'!$H$9:$V$269,15,FALSE),"")</f>
        <v/>
      </c>
      <c r="J1263" s="509"/>
      <c r="K1263" s="507" t="str">
        <f>IF(Tabla1[[#This Row],[Insumos]]="","",_xlfn.XLOOKUP(Tabla1[[#This Row],[Insumos]],Tabla10[Insumo],Tabla10[InsumoAbrev],"",0))</f>
        <v/>
      </c>
      <c r="L1263" s="508"/>
      <c r="M1263" s="505" t="str">
        <f>IF(Tabla1[[#This Row],[Descripción]]="","",_xlfn.XLOOKUP(Tabla1[[#This Row],[Descripción]],Tabla10[Descripción],Tabla10[Unidad de Medida],"",0))</f>
        <v/>
      </c>
      <c r="N1263" s="295"/>
      <c r="O1263" s="506" t="str">
        <f>IF(Tabla1[[#This Row],[Descripción]]="","",_xlfn.XLOOKUP(Tabla1[[#This Row],[Descripción]],Tabla10[Descripción],Tabla10[Precio Unitario],0))</f>
        <v/>
      </c>
      <c r="P1263" s="506" t="str">
        <f>IF(Tabla1[[#This Row],[Cantidad de Insumos]]="","",Tabla1[[#This Row],[Precio Unitario]]*Tabla1[[#This Row],[Cantidad de Insumos]])</f>
        <v/>
      </c>
      <c r="Q1263" s="506" t="str">
        <f>IF(Tabla1[[#This Row],[Descripción]]="","",_xlfn.XLOOKUP(Tabla1[[#This Row],[Descripción]],Tabla10[Descripción],Tabla10[CODIGO PRESUPUESTARIO],0))</f>
        <v/>
      </c>
      <c r="R1263" s="507"/>
    </row>
    <row r="1264" spans="2:18" x14ac:dyDescent="0.3">
      <c r="B1264" s="190" t="str">
        <f>IF('Formulario PPGR3'!$G1264="","",CONCATENATE('Formulario PPGR3'!$C1264,".",'Formulario PPGR3'!$D1264,".",'Formulario PPGR3'!$E1264,".",'Formulario PPGR3'!$F1264))</f>
        <v/>
      </c>
      <c r="C1264" s="190" t="str">
        <f>IF('Formulario PPGR3'!$G1264="","",'Formulario PPGR1'!#REF!)</f>
        <v/>
      </c>
      <c r="D1264" s="190" t="str">
        <f>IF('Formulario PPGR3'!$G1264="","",'Formulario PPGR1'!#REF!)</f>
        <v/>
      </c>
      <c r="E1264" s="190" t="str">
        <f>IF('Formulario PPGR3'!$G1264="","",'Formulario PPGR1'!#REF!)</f>
        <v/>
      </c>
      <c r="F1264" s="190" t="str">
        <f>IF('Formulario PPGR3'!$G1264="","",'Formulario PPGR1'!#REF!)</f>
        <v/>
      </c>
      <c r="G1264" s="241"/>
      <c r="H1264" s="503" t="str">
        <f>IF(Tabla1[[#This Row],[Código_Actividad]]="","",_xlfn.XLOOKUP(Tabla1[[#This Row],[Código_Actividad]],Tabla2[Código],Tabla2[Actividades Programables Presupuestables],"",0))</f>
        <v/>
      </c>
      <c r="I1264" s="504" t="str">
        <f>IFERROR(VLOOKUP('Formulario PPGR3'!$G1264,'Formulario PPGR2'!$H$9:$V$269,15,FALSE),"")</f>
        <v/>
      </c>
      <c r="J1264" s="509"/>
      <c r="K1264" s="507" t="str">
        <f>IF(Tabla1[[#This Row],[Insumos]]="","",_xlfn.XLOOKUP(Tabla1[[#This Row],[Insumos]],Tabla10[Insumo],Tabla10[InsumoAbrev],"",0))</f>
        <v/>
      </c>
      <c r="L1264" s="508"/>
      <c r="M1264" s="505" t="str">
        <f>IF(Tabla1[[#This Row],[Descripción]]="","",_xlfn.XLOOKUP(Tabla1[[#This Row],[Descripción]],Tabla10[Descripción],Tabla10[Unidad de Medida],"",0))</f>
        <v/>
      </c>
      <c r="N1264" s="295"/>
      <c r="O1264" s="506" t="str">
        <f>IF(Tabla1[[#This Row],[Descripción]]="","",_xlfn.XLOOKUP(Tabla1[[#This Row],[Descripción]],Tabla10[Descripción],Tabla10[Precio Unitario],0))</f>
        <v/>
      </c>
      <c r="P1264" s="506" t="str">
        <f>IF(Tabla1[[#This Row],[Cantidad de Insumos]]="","",Tabla1[[#This Row],[Precio Unitario]]*Tabla1[[#This Row],[Cantidad de Insumos]])</f>
        <v/>
      </c>
      <c r="Q1264" s="506" t="str">
        <f>IF(Tabla1[[#This Row],[Descripción]]="","",_xlfn.XLOOKUP(Tabla1[[#This Row],[Descripción]],Tabla10[Descripción],Tabla10[CODIGO PRESUPUESTARIO],0))</f>
        <v/>
      </c>
      <c r="R1264" s="507"/>
    </row>
    <row r="1265" spans="2:18" x14ac:dyDescent="0.3">
      <c r="B1265" s="190" t="str">
        <f>IF('Formulario PPGR3'!$G1265="","",CONCATENATE('Formulario PPGR3'!$C1265,".",'Formulario PPGR3'!$D1265,".",'Formulario PPGR3'!$E1265,".",'Formulario PPGR3'!$F1265))</f>
        <v/>
      </c>
      <c r="C1265" s="190" t="str">
        <f>IF('Formulario PPGR3'!$G1265="","",'Formulario PPGR1'!#REF!)</f>
        <v/>
      </c>
      <c r="D1265" s="190" t="str">
        <f>IF('Formulario PPGR3'!$G1265="","",'Formulario PPGR1'!#REF!)</f>
        <v/>
      </c>
      <c r="E1265" s="190" t="str">
        <f>IF('Formulario PPGR3'!$G1265="","",'Formulario PPGR1'!#REF!)</f>
        <v/>
      </c>
      <c r="F1265" s="190" t="str">
        <f>IF('Formulario PPGR3'!$G1265="","",'Formulario PPGR1'!#REF!)</f>
        <v/>
      </c>
      <c r="G1265" s="241"/>
      <c r="H1265" s="503" t="str">
        <f>IF(Tabla1[[#This Row],[Código_Actividad]]="","",_xlfn.XLOOKUP(Tabla1[[#This Row],[Código_Actividad]],Tabla2[Código],Tabla2[Actividades Programables Presupuestables],"",0))</f>
        <v/>
      </c>
      <c r="I1265" s="504" t="str">
        <f>IFERROR(VLOOKUP('Formulario PPGR3'!$G1265,'Formulario PPGR2'!$H$9:$V$269,15,FALSE),"")</f>
        <v/>
      </c>
      <c r="J1265" s="509"/>
      <c r="K1265" s="507" t="str">
        <f>IF(Tabla1[[#This Row],[Insumos]]="","",_xlfn.XLOOKUP(Tabla1[[#This Row],[Insumos]],Tabla10[Insumo],Tabla10[InsumoAbrev],"",0))</f>
        <v/>
      </c>
      <c r="L1265" s="508"/>
      <c r="M1265" s="505" t="str">
        <f>IF(Tabla1[[#This Row],[Descripción]]="","",_xlfn.XLOOKUP(Tabla1[[#This Row],[Descripción]],Tabla10[Descripción],Tabla10[Unidad de Medida],"",0))</f>
        <v/>
      </c>
      <c r="N1265" s="295"/>
      <c r="O1265" s="506" t="str">
        <f>IF(Tabla1[[#This Row],[Descripción]]="","",_xlfn.XLOOKUP(Tabla1[[#This Row],[Descripción]],Tabla10[Descripción],Tabla10[Precio Unitario],0))</f>
        <v/>
      </c>
      <c r="P1265" s="506" t="str">
        <f>IF(Tabla1[[#This Row],[Cantidad de Insumos]]="","",Tabla1[[#This Row],[Precio Unitario]]*Tabla1[[#This Row],[Cantidad de Insumos]])</f>
        <v/>
      </c>
      <c r="Q1265" s="506" t="str">
        <f>IF(Tabla1[[#This Row],[Descripción]]="","",_xlfn.XLOOKUP(Tabla1[[#This Row],[Descripción]],Tabla10[Descripción],Tabla10[CODIGO PRESUPUESTARIO],0))</f>
        <v/>
      </c>
      <c r="R1265" s="507"/>
    </row>
    <row r="1266" spans="2:18" x14ac:dyDescent="0.3">
      <c r="B1266" s="190" t="str">
        <f>IF('Formulario PPGR3'!$G1266="","",CONCATENATE('Formulario PPGR3'!$C1266,".",'Formulario PPGR3'!$D1266,".",'Formulario PPGR3'!$E1266,".",'Formulario PPGR3'!$F1266))</f>
        <v/>
      </c>
      <c r="C1266" s="190" t="str">
        <f>IF('Formulario PPGR3'!$G1266="","",'Formulario PPGR1'!#REF!)</f>
        <v/>
      </c>
      <c r="D1266" s="190" t="str">
        <f>IF('Formulario PPGR3'!$G1266="","",'Formulario PPGR1'!#REF!)</f>
        <v/>
      </c>
      <c r="E1266" s="190" t="str">
        <f>IF('Formulario PPGR3'!$G1266="","",'Formulario PPGR1'!#REF!)</f>
        <v/>
      </c>
      <c r="F1266" s="190" t="str">
        <f>IF('Formulario PPGR3'!$G1266="","",'Formulario PPGR1'!#REF!)</f>
        <v/>
      </c>
      <c r="G1266" s="241"/>
      <c r="H1266" s="503" t="str">
        <f>IF(Tabla1[[#This Row],[Código_Actividad]]="","",_xlfn.XLOOKUP(Tabla1[[#This Row],[Código_Actividad]],Tabla2[Código],Tabla2[Actividades Programables Presupuestables],"",0))</f>
        <v/>
      </c>
      <c r="I1266" s="504" t="str">
        <f>IFERROR(VLOOKUP('Formulario PPGR3'!$G1266,'Formulario PPGR2'!$H$9:$V$269,15,FALSE),"")</f>
        <v/>
      </c>
      <c r="J1266" s="509"/>
      <c r="K1266" s="507" t="str">
        <f>IF(Tabla1[[#This Row],[Insumos]]="","",_xlfn.XLOOKUP(Tabla1[[#This Row],[Insumos]],Tabla10[Insumo],Tabla10[InsumoAbrev],"",0))</f>
        <v/>
      </c>
      <c r="L1266" s="508"/>
      <c r="M1266" s="505" t="str">
        <f>IF(Tabla1[[#This Row],[Descripción]]="","",_xlfn.XLOOKUP(Tabla1[[#This Row],[Descripción]],Tabla10[Descripción],Tabla10[Unidad de Medida],"",0))</f>
        <v/>
      </c>
      <c r="N1266" s="295"/>
      <c r="O1266" s="506" t="str">
        <f>IF(Tabla1[[#This Row],[Descripción]]="","",_xlfn.XLOOKUP(Tabla1[[#This Row],[Descripción]],Tabla10[Descripción],Tabla10[Precio Unitario],0))</f>
        <v/>
      </c>
      <c r="P1266" s="506" t="str">
        <f>IF(Tabla1[[#This Row],[Cantidad de Insumos]]="","",Tabla1[[#This Row],[Precio Unitario]]*Tabla1[[#This Row],[Cantidad de Insumos]])</f>
        <v/>
      </c>
      <c r="Q1266" s="506" t="str">
        <f>IF(Tabla1[[#This Row],[Descripción]]="","",_xlfn.XLOOKUP(Tabla1[[#This Row],[Descripción]],Tabla10[Descripción],Tabla10[CODIGO PRESUPUESTARIO],0))</f>
        <v/>
      </c>
      <c r="R1266" s="507"/>
    </row>
    <row r="1267" spans="2:18" x14ac:dyDescent="0.3">
      <c r="B1267" s="190" t="str">
        <f>IF('Formulario PPGR3'!$G1267="","",CONCATENATE('Formulario PPGR3'!$C1267,".",'Formulario PPGR3'!$D1267,".",'Formulario PPGR3'!$E1267,".",'Formulario PPGR3'!$F1267))</f>
        <v/>
      </c>
      <c r="C1267" s="190" t="str">
        <f>IF('Formulario PPGR3'!$G1267="","",'Formulario PPGR1'!#REF!)</f>
        <v/>
      </c>
      <c r="D1267" s="190" t="str">
        <f>IF('Formulario PPGR3'!$G1267="","",'Formulario PPGR1'!#REF!)</f>
        <v/>
      </c>
      <c r="E1267" s="190" t="str">
        <f>IF('Formulario PPGR3'!$G1267="","",'Formulario PPGR1'!#REF!)</f>
        <v/>
      </c>
      <c r="F1267" s="190" t="str">
        <f>IF('Formulario PPGR3'!$G1267="","",'Formulario PPGR1'!#REF!)</f>
        <v/>
      </c>
      <c r="G1267" s="241"/>
      <c r="H1267" s="503" t="str">
        <f>IF(Tabla1[[#This Row],[Código_Actividad]]="","",_xlfn.XLOOKUP(Tabla1[[#This Row],[Código_Actividad]],Tabla2[Código],Tabla2[Actividades Programables Presupuestables],"",0))</f>
        <v/>
      </c>
      <c r="I1267" s="504" t="str">
        <f>IFERROR(VLOOKUP('Formulario PPGR3'!$G1267,'Formulario PPGR2'!$H$9:$V$269,15,FALSE),"")</f>
        <v/>
      </c>
      <c r="J1267" s="509"/>
      <c r="K1267" s="507" t="str">
        <f>IF(Tabla1[[#This Row],[Insumos]]="","",_xlfn.XLOOKUP(Tabla1[[#This Row],[Insumos]],Tabla10[Insumo],Tabla10[InsumoAbrev],"",0))</f>
        <v/>
      </c>
      <c r="L1267" s="508"/>
      <c r="M1267" s="505" t="str">
        <f>IF(Tabla1[[#This Row],[Descripción]]="","",_xlfn.XLOOKUP(Tabla1[[#This Row],[Descripción]],Tabla10[Descripción],Tabla10[Unidad de Medida],"",0))</f>
        <v/>
      </c>
      <c r="N1267" s="295"/>
      <c r="O1267" s="506" t="str">
        <f>IF(Tabla1[[#This Row],[Descripción]]="","",_xlfn.XLOOKUP(Tabla1[[#This Row],[Descripción]],Tabla10[Descripción],Tabla10[Precio Unitario],0))</f>
        <v/>
      </c>
      <c r="P1267" s="506" t="str">
        <f>IF(Tabla1[[#This Row],[Cantidad de Insumos]]="","",Tabla1[[#This Row],[Precio Unitario]]*Tabla1[[#This Row],[Cantidad de Insumos]])</f>
        <v/>
      </c>
      <c r="Q1267" s="506" t="str">
        <f>IF(Tabla1[[#This Row],[Descripción]]="","",_xlfn.XLOOKUP(Tabla1[[#This Row],[Descripción]],Tabla10[Descripción],Tabla10[CODIGO PRESUPUESTARIO],0))</f>
        <v/>
      </c>
      <c r="R1267" s="507"/>
    </row>
    <row r="1268" spans="2:18" x14ac:dyDescent="0.3">
      <c r="B1268" s="190" t="str">
        <f>IF('Formulario PPGR3'!$G1268="","",CONCATENATE('Formulario PPGR3'!$C1268,".",'Formulario PPGR3'!$D1268,".",'Formulario PPGR3'!$E1268,".",'Formulario PPGR3'!$F1268))</f>
        <v/>
      </c>
      <c r="C1268" s="190" t="str">
        <f>IF('Formulario PPGR3'!$G1268="","",'Formulario PPGR1'!#REF!)</f>
        <v/>
      </c>
      <c r="D1268" s="190" t="str">
        <f>IF('Formulario PPGR3'!$G1268="","",'Formulario PPGR1'!#REF!)</f>
        <v/>
      </c>
      <c r="E1268" s="190" t="str">
        <f>IF('Formulario PPGR3'!$G1268="","",'Formulario PPGR1'!#REF!)</f>
        <v/>
      </c>
      <c r="F1268" s="190" t="str">
        <f>IF('Formulario PPGR3'!$G1268="","",'Formulario PPGR1'!#REF!)</f>
        <v/>
      </c>
      <c r="G1268" s="241"/>
      <c r="H1268" s="503" t="str">
        <f>IF(Tabla1[[#This Row],[Código_Actividad]]="","",_xlfn.XLOOKUP(Tabla1[[#This Row],[Código_Actividad]],Tabla2[Código],Tabla2[Actividades Programables Presupuestables],"",0))</f>
        <v/>
      </c>
      <c r="I1268" s="504" t="str">
        <f>IFERROR(VLOOKUP('Formulario PPGR3'!$G1268,'Formulario PPGR2'!$H$9:$V$269,15,FALSE),"")</f>
        <v/>
      </c>
      <c r="J1268" s="509"/>
      <c r="K1268" s="507" t="str">
        <f>IF(Tabla1[[#This Row],[Insumos]]="","",_xlfn.XLOOKUP(Tabla1[[#This Row],[Insumos]],Tabla10[Insumo],Tabla10[InsumoAbrev],"",0))</f>
        <v/>
      </c>
      <c r="L1268" s="508"/>
      <c r="M1268" s="505" t="str">
        <f>IF(Tabla1[[#This Row],[Descripción]]="","",_xlfn.XLOOKUP(Tabla1[[#This Row],[Descripción]],Tabla10[Descripción],Tabla10[Unidad de Medida],"",0))</f>
        <v/>
      </c>
      <c r="N1268" s="295"/>
      <c r="O1268" s="506" t="str">
        <f>IF(Tabla1[[#This Row],[Descripción]]="","",_xlfn.XLOOKUP(Tabla1[[#This Row],[Descripción]],Tabla10[Descripción],Tabla10[Precio Unitario],0))</f>
        <v/>
      </c>
      <c r="P1268" s="506" t="str">
        <f>IF(Tabla1[[#This Row],[Cantidad de Insumos]]="","",Tabla1[[#This Row],[Precio Unitario]]*Tabla1[[#This Row],[Cantidad de Insumos]])</f>
        <v/>
      </c>
      <c r="Q1268" s="506" t="str">
        <f>IF(Tabla1[[#This Row],[Descripción]]="","",_xlfn.XLOOKUP(Tabla1[[#This Row],[Descripción]],Tabla10[Descripción],Tabla10[CODIGO PRESUPUESTARIO],0))</f>
        <v/>
      </c>
      <c r="R1268" s="507"/>
    </row>
    <row r="1269" spans="2:18" x14ac:dyDescent="0.3">
      <c r="B1269" s="190" t="str">
        <f>IF('Formulario PPGR3'!$G1269="","",CONCATENATE('Formulario PPGR3'!$C1269,".",'Formulario PPGR3'!$D1269,".",'Formulario PPGR3'!$E1269,".",'Formulario PPGR3'!$F1269))</f>
        <v/>
      </c>
      <c r="C1269" s="190" t="str">
        <f>IF('Formulario PPGR3'!$G1269="","",'Formulario PPGR1'!#REF!)</f>
        <v/>
      </c>
      <c r="D1269" s="190" t="str">
        <f>IF('Formulario PPGR3'!$G1269="","",'Formulario PPGR1'!#REF!)</f>
        <v/>
      </c>
      <c r="E1269" s="190" t="str">
        <f>IF('Formulario PPGR3'!$G1269="","",'Formulario PPGR1'!#REF!)</f>
        <v/>
      </c>
      <c r="F1269" s="190" t="str">
        <f>IF('Formulario PPGR3'!$G1269="","",'Formulario PPGR1'!#REF!)</f>
        <v/>
      </c>
      <c r="G1269" s="241"/>
      <c r="H1269" s="503" t="str">
        <f>IF(Tabla1[[#This Row],[Código_Actividad]]="","",_xlfn.XLOOKUP(Tabla1[[#This Row],[Código_Actividad]],Tabla2[Código],Tabla2[Actividades Programables Presupuestables],"",0))</f>
        <v/>
      </c>
      <c r="I1269" s="504" t="str">
        <f>IFERROR(VLOOKUP('Formulario PPGR3'!$G1269,'Formulario PPGR2'!$H$9:$V$269,15,FALSE),"")</f>
        <v/>
      </c>
      <c r="J1269" s="509"/>
      <c r="K1269" s="507" t="str">
        <f>IF(Tabla1[[#This Row],[Insumos]]="","",_xlfn.XLOOKUP(Tabla1[[#This Row],[Insumos]],Tabla10[Insumo],Tabla10[InsumoAbrev],"",0))</f>
        <v/>
      </c>
      <c r="L1269" s="508"/>
      <c r="M1269" s="505" t="str">
        <f>IF(Tabla1[[#This Row],[Descripción]]="","",_xlfn.XLOOKUP(Tabla1[[#This Row],[Descripción]],Tabla10[Descripción],Tabla10[Unidad de Medida],"",0))</f>
        <v/>
      </c>
      <c r="N1269" s="295"/>
      <c r="O1269" s="506" t="str">
        <f>IF(Tabla1[[#This Row],[Descripción]]="","",_xlfn.XLOOKUP(Tabla1[[#This Row],[Descripción]],Tabla10[Descripción],Tabla10[Precio Unitario],0))</f>
        <v/>
      </c>
      <c r="P1269" s="506" t="str">
        <f>IF(Tabla1[[#This Row],[Cantidad de Insumos]]="","",Tabla1[[#This Row],[Precio Unitario]]*Tabla1[[#This Row],[Cantidad de Insumos]])</f>
        <v/>
      </c>
      <c r="Q1269" s="506" t="str">
        <f>IF(Tabla1[[#This Row],[Descripción]]="","",_xlfn.XLOOKUP(Tabla1[[#This Row],[Descripción]],Tabla10[Descripción],Tabla10[CODIGO PRESUPUESTARIO],0))</f>
        <v/>
      </c>
      <c r="R1269" s="507"/>
    </row>
    <row r="1270" spans="2:18" x14ac:dyDescent="0.3">
      <c r="B1270" s="190" t="str">
        <f>IF('Formulario PPGR3'!$G1270="","",CONCATENATE('Formulario PPGR3'!$C1270,".",'Formulario PPGR3'!$D1270,".",'Formulario PPGR3'!$E1270,".",'Formulario PPGR3'!$F1270))</f>
        <v/>
      </c>
      <c r="C1270" s="190" t="str">
        <f>IF('Formulario PPGR3'!$G1270="","",'Formulario PPGR1'!#REF!)</f>
        <v/>
      </c>
      <c r="D1270" s="190" t="str">
        <f>IF('Formulario PPGR3'!$G1270="","",'Formulario PPGR1'!#REF!)</f>
        <v/>
      </c>
      <c r="E1270" s="190" t="str">
        <f>IF('Formulario PPGR3'!$G1270="","",'Formulario PPGR1'!#REF!)</f>
        <v/>
      </c>
      <c r="F1270" s="190" t="str">
        <f>IF('Formulario PPGR3'!$G1270="","",'Formulario PPGR1'!#REF!)</f>
        <v/>
      </c>
      <c r="G1270" s="241"/>
      <c r="H1270" s="503" t="str">
        <f>IF(Tabla1[[#This Row],[Código_Actividad]]="","",_xlfn.XLOOKUP(Tabla1[[#This Row],[Código_Actividad]],Tabla2[Código],Tabla2[Actividades Programables Presupuestables],"",0))</f>
        <v/>
      </c>
      <c r="I1270" s="504" t="str">
        <f>IFERROR(VLOOKUP('Formulario PPGR3'!$G1270,'Formulario PPGR2'!$H$9:$V$269,15,FALSE),"")</f>
        <v/>
      </c>
      <c r="J1270" s="509"/>
      <c r="K1270" s="507" t="str">
        <f>IF(Tabla1[[#This Row],[Insumos]]="","",_xlfn.XLOOKUP(Tabla1[[#This Row],[Insumos]],Tabla10[Insumo],Tabla10[InsumoAbrev],"",0))</f>
        <v/>
      </c>
      <c r="L1270" s="508"/>
      <c r="M1270" s="505" t="str">
        <f>IF(Tabla1[[#This Row],[Descripción]]="","",_xlfn.XLOOKUP(Tabla1[[#This Row],[Descripción]],Tabla10[Descripción],Tabla10[Unidad de Medida],"",0))</f>
        <v/>
      </c>
      <c r="N1270" s="295"/>
      <c r="O1270" s="506" t="str">
        <f>IF(Tabla1[[#This Row],[Descripción]]="","",_xlfn.XLOOKUP(Tabla1[[#This Row],[Descripción]],Tabla10[Descripción],Tabla10[Precio Unitario],0))</f>
        <v/>
      </c>
      <c r="P1270" s="506" t="str">
        <f>IF(Tabla1[[#This Row],[Cantidad de Insumos]]="","",Tabla1[[#This Row],[Precio Unitario]]*Tabla1[[#This Row],[Cantidad de Insumos]])</f>
        <v/>
      </c>
      <c r="Q1270" s="506" t="str">
        <f>IF(Tabla1[[#This Row],[Descripción]]="","",_xlfn.XLOOKUP(Tabla1[[#This Row],[Descripción]],Tabla10[Descripción],Tabla10[CODIGO PRESUPUESTARIO],0))</f>
        <v/>
      </c>
      <c r="R1270" s="507"/>
    </row>
    <row r="1271" spans="2:18" x14ac:dyDescent="0.3">
      <c r="B1271" s="190" t="str">
        <f>IF('Formulario PPGR3'!$G1271="","",CONCATENATE('Formulario PPGR3'!$C1271,".",'Formulario PPGR3'!$D1271,".",'Formulario PPGR3'!$E1271,".",'Formulario PPGR3'!$F1271))</f>
        <v/>
      </c>
      <c r="C1271" s="190" t="str">
        <f>IF('Formulario PPGR3'!$G1271="","",'Formulario PPGR1'!#REF!)</f>
        <v/>
      </c>
      <c r="D1271" s="190" t="str">
        <f>IF('Formulario PPGR3'!$G1271="","",'Formulario PPGR1'!#REF!)</f>
        <v/>
      </c>
      <c r="E1271" s="190" t="str">
        <f>IF('Formulario PPGR3'!$G1271="","",'Formulario PPGR1'!#REF!)</f>
        <v/>
      </c>
      <c r="F1271" s="190" t="str">
        <f>IF('Formulario PPGR3'!$G1271="","",'Formulario PPGR1'!#REF!)</f>
        <v/>
      </c>
      <c r="G1271" s="241"/>
      <c r="H1271" s="503" t="str">
        <f>IF(Tabla1[[#This Row],[Código_Actividad]]="","",_xlfn.XLOOKUP(Tabla1[[#This Row],[Código_Actividad]],Tabla2[Código],Tabla2[Actividades Programables Presupuestables],"",0))</f>
        <v/>
      </c>
      <c r="I1271" s="504" t="str">
        <f>IFERROR(VLOOKUP('Formulario PPGR3'!$G1271,'Formulario PPGR2'!$H$9:$V$269,15,FALSE),"")</f>
        <v/>
      </c>
      <c r="J1271" s="509"/>
      <c r="K1271" s="507" t="str">
        <f>IF(Tabla1[[#This Row],[Insumos]]="","",_xlfn.XLOOKUP(Tabla1[[#This Row],[Insumos]],Tabla10[Insumo],Tabla10[InsumoAbrev],"",0))</f>
        <v/>
      </c>
      <c r="L1271" s="508"/>
      <c r="M1271" s="505" t="str">
        <f>IF(Tabla1[[#This Row],[Descripción]]="","",_xlfn.XLOOKUP(Tabla1[[#This Row],[Descripción]],Tabla10[Descripción],Tabla10[Unidad de Medida],"",0))</f>
        <v/>
      </c>
      <c r="N1271" s="295"/>
      <c r="O1271" s="506" t="str">
        <f>IF(Tabla1[[#This Row],[Descripción]]="","",_xlfn.XLOOKUP(Tabla1[[#This Row],[Descripción]],Tabla10[Descripción],Tabla10[Precio Unitario],0))</f>
        <v/>
      </c>
      <c r="P1271" s="506" t="str">
        <f>IF(Tabla1[[#This Row],[Cantidad de Insumos]]="","",Tabla1[[#This Row],[Precio Unitario]]*Tabla1[[#This Row],[Cantidad de Insumos]])</f>
        <v/>
      </c>
      <c r="Q1271" s="506" t="str">
        <f>IF(Tabla1[[#This Row],[Descripción]]="","",_xlfn.XLOOKUP(Tabla1[[#This Row],[Descripción]],Tabla10[Descripción],Tabla10[CODIGO PRESUPUESTARIO],0))</f>
        <v/>
      </c>
      <c r="R1271" s="507"/>
    </row>
    <row r="1272" spans="2:18" x14ac:dyDescent="0.3">
      <c r="B1272" s="190" t="str">
        <f>IF('Formulario PPGR3'!$G1272="","",CONCATENATE('Formulario PPGR3'!$C1272,".",'Formulario PPGR3'!$D1272,".",'Formulario PPGR3'!$E1272,".",'Formulario PPGR3'!$F1272))</f>
        <v/>
      </c>
      <c r="C1272" s="190" t="str">
        <f>IF('Formulario PPGR3'!$G1272="","",'Formulario PPGR1'!#REF!)</f>
        <v/>
      </c>
      <c r="D1272" s="190" t="str">
        <f>IF('Formulario PPGR3'!$G1272="","",'Formulario PPGR1'!#REF!)</f>
        <v/>
      </c>
      <c r="E1272" s="190" t="str">
        <f>IF('Formulario PPGR3'!$G1272="","",'Formulario PPGR1'!#REF!)</f>
        <v/>
      </c>
      <c r="F1272" s="190" t="str">
        <f>IF('Formulario PPGR3'!$G1272="","",'Formulario PPGR1'!#REF!)</f>
        <v/>
      </c>
      <c r="G1272" s="241"/>
      <c r="H1272" s="503" t="str">
        <f>IF(Tabla1[[#This Row],[Código_Actividad]]="","",_xlfn.XLOOKUP(Tabla1[[#This Row],[Código_Actividad]],Tabla2[Código],Tabla2[Actividades Programables Presupuestables],"",0))</f>
        <v/>
      </c>
      <c r="I1272" s="504" t="str">
        <f>IFERROR(VLOOKUP('Formulario PPGR3'!$G1272,'Formulario PPGR2'!$H$9:$V$269,15,FALSE),"")</f>
        <v/>
      </c>
      <c r="J1272" s="509"/>
      <c r="K1272" s="507" t="str">
        <f>IF(Tabla1[[#This Row],[Insumos]]="","",_xlfn.XLOOKUP(Tabla1[[#This Row],[Insumos]],Tabla10[Insumo],Tabla10[InsumoAbrev],"",0))</f>
        <v/>
      </c>
      <c r="L1272" s="508"/>
      <c r="M1272" s="505" t="str">
        <f>IF(Tabla1[[#This Row],[Descripción]]="","",_xlfn.XLOOKUP(Tabla1[[#This Row],[Descripción]],Tabla10[Descripción],Tabla10[Unidad de Medida],"",0))</f>
        <v/>
      </c>
      <c r="N1272" s="295"/>
      <c r="O1272" s="506" t="str">
        <f>IF(Tabla1[[#This Row],[Descripción]]="","",_xlfn.XLOOKUP(Tabla1[[#This Row],[Descripción]],Tabla10[Descripción],Tabla10[Precio Unitario],0))</f>
        <v/>
      </c>
      <c r="P1272" s="506" t="str">
        <f>IF(Tabla1[[#This Row],[Cantidad de Insumos]]="","",Tabla1[[#This Row],[Precio Unitario]]*Tabla1[[#This Row],[Cantidad de Insumos]])</f>
        <v/>
      </c>
      <c r="Q1272" s="506" t="str">
        <f>IF(Tabla1[[#This Row],[Descripción]]="","",_xlfn.XLOOKUP(Tabla1[[#This Row],[Descripción]],Tabla10[Descripción],Tabla10[CODIGO PRESUPUESTARIO],0))</f>
        <v/>
      </c>
      <c r="R1272" s="507"/>
    </row>
    <row r="1273" spans="2:18" x14ac:dyDescent="0.3">
      <c r="B1273" s="190" t="str">
        <f>IF('Formulario PPGR3'!$G1273="","",CONCATENATE('Formulario PPGR3'!$C1273,".",'Formulario PPGR3'!$D1273,".",'Formulario PPGR3'!$E1273,".",'Formulario PPGR3'!$F1273))</f>
        <v/>
      </c>
      <c r="C1273" s="190" t="str">
        <f>IF('Formulario PPGR3'!$G1273="","",'Formulario PPGR1'!#REF!)</f>
        <v/>
      </c>
      <c r="D1273" s="190" t="str">
        <f>IF('Formulario PPGR3'!$G1273="","",'Formulario PPGR1'!#REF!)</f>
        <v/>
      </c>
      <c r="E1273" s="190" t="str">
        <f>IF('Formulario PPGR3'!$G1273="","",'Formulario PPGR1'!#REF!)</f>
        <v/>
      </c>
      <c r="F1273" s="190" t="str">
        <f>IF('Formulario PPGR3'!$G1273="","",'Formulario PPGR1'!#REF!)</f>
        <v/>
      </c>
      <c r="G1273" s="241"/>
      <c r="H1273" s="503" t="str">
        <f>IF(Tabla1[[#This Row],[Código_Actividad]]="","",_xlfn.XLOOKUP(Tabla1[[#This Row],[Código_Actividad]],Tabla2[Código],Tabla2[Actividades Programables Presupuestables],"",0))</f>
        <v/>
      </c>
      <c r="I1273" s="504" t="str">
        <f>IFERROR(VLOOKUP('Formulario PPGR3'!$G1273,'Formulario PPGR2'!$H$9:$V$269,15,FALSE),"")</f>
        <v/>
      </c>
      <c r="J1273" s="509"/>
      <c r="K1273" s="507" t="str">
        <f>IF(Tabla1[[#This Row],[Insumos]]="","",_xlfn.XLOOKUP(Tabla1[[#This Row],[Insumos]],Tabla10[Insumo],Tabla10[InsumoAbrev],"",0))</f>
        <v/>
      </c>
      <c r="L1273" s="508"/>
      <c r="M1273" s="505" t="str">
        <f>IF(Tabla1[[#This Row],[Descripción]]="","",_xlfn.XLOOKUP(Tabla1[[#This Row],[Descripción]],Tabla10[Descripción],Tabla10[Unidad de Medida],"",0))</f>
        <v/>
      </c>
      <c r="N1273" s="295"/>
      <c r="O1273" s="506" t="str">
        <f>IF(Tabla1[[#This Row],[Descripción]]="","",_xlfn.XLOOKUP(Tabla1[[#This Row],[Descripción]],Tabla10[Descripción],Tabla10[Precio Unitario],0))</f>
        <v/>
      </c>
      <c r="P1273" s="506" t="str">
        <f>IF(Tabla1[[#This Row],[Cantidad de Insumos]]="","",Tabla1[[#This Row],[Precio Unitario]]*Tabla1[[#This Row],[Cantidad de Insumos]])</f>
        <v/>
      </c>
      <c r="Q1273" s="506" t="str">
        <f>IF(Tabla1[[#This Row],[Descripción]]="","",_xlfn.XLOOKUP(Tabla1[[#This Row],[Descripción]],Tabla10[Descripción],Tabla10[CODIGO PRESUPUESTARIO],0))</f>
        <v/>
      </c>
      <c r="R1273" s="507"/>
    </row>
    <row r="1274" spans="2:18" x14ac:dyDescent="0.3">
      <c r="B1274" s="190" t="str">
        <f>IF('Formulario PPGR3'!$G1274="","",CONCATENATE('Formulario PPGR3'!$C1274,".",'Formulario PPGR3'!$D1274,".",'Formulario PPGR3'!$E1274,".",'Formulario PPGR3'!$F1274))</f>
        <v/>
      </c>
      <c r="C1274" s="190" t="str">
        <f>IF('Formulario PPGR3'!$G1274="","",'Formulario PPGR1'!#REF!)</f>
        <v/>
      </c>
      <c r="D1274" s="190" t="str">
        <f>IF('Formulario PPGR3'!$G1274="","",'Formulario PPGR1'!#REF!)</f>
        <v/>
      </c>
      <c r="E1274" s="190" t="str">
        <f>IF('Formulario PPGR3'!$G1274="","",'Formulario PPGR1'!#REF!)</f>
        <v/>
      </c>
      <c r="F1274" s="190" t="str">
        <f>IF('Formulario PPGR3'!$G1274="","",'Formulario PPGR1'!#REF!)</f>
        <v/>
      </c>
      <c r="G1274" s="241"/>
      <c r="H1274" s="503" t="str">
        <f>IF(Tabla1[[#This Row],[Código_Actividad]]="","",_xlfn.XLOOKUP(Tabla1[[#This Row],[Código_Actividad]],Tabla2[Código],Tabla2[Actividades Programables Presupuestables],"",0))</f>
        <v/>
      </c>
      <c r="I1274" s="504" t="str">
        <f>IFERROR(VLOOKUP('Formulario PPGR3'!$G1274,'Formulario PPGR2'!$H$9:$V$269,15,FALSE),"")</f>
        <v/>
      </c>
      <c r="J1274" s="509"/>
      <c r="K1274" s="507" t="str">
        <f>IF(Tabla1[[#This Row],[Insumos]]="","",_xlfn.XLOOKUP(Tabla1[[#This Row],[Insumos]],Tabla10[Insumo],Tabla10[InsumoAbrev],"",0))</f>
        <v/>
      </c>
      <c r="L1274" s="508"/>
      <c r="M1274" s="505" t="str">
        <f>IF(Tabla1[[#This Row],[Descripción]]="","",_xlfn.XLOOKUP(Tabla1[[#This Row],[Descripción]],Tabla10[Descripción],Tabla10[Unidad de Medida],"",0))</f>
        <v/>
      </c>
      <c r="N1274" s="295"/>
      <c r="O1274" s="506" t="str">
        <f>IF(Tabla1[[#This Row],[Descripción]]="","",_xlfn.XLOOKUP(Tabla1[[#This Row],[Descripción]],Tabla10[Descripción],Tabla10[Precio Unitario],0))</f>
        <v/>
      </c>
      <c r="P1274" s="506" t="str">
        <f>IF(Tabla1[[#This Row],[Cantidad de Insumos]]="","",Tabla1[[#This Row],[Precio Unitario]]*Tabla1[[#This Row],[Cantidad de Insumos]])</f>
        <v/>
      </c>
      <c r="Q1274" s="506" t="str">
        <f>IF(Tabla1[[#This Row],[Descripción]]="","",_xlfn.XLOOKUP(Tabla1[[#This Row],[Descripción]],Tabla10[Descripción],Tabla10[CODIGO PRESUPUESTARIO],0))</f>
        <v/>
      </c>
      <c r="R1274" s="507"/>
    </row>
    <row r="1275" spans="2:18" x14ac:dyDescent="0.3">
      <c r="B1275" s="190" t="str">
        <f>IF('Formulario PPGR3'!$G1275="","",CONCATENATE('Formulario PPGR3'!$C1275,".",'Formulario PPGR3'!$D1275,".",'Formulario PPGR3'!$E1275,".",'Formulario PPGR3'!$F1275))</f>
        <v/>
      </c>
      <c r="C1275" s="190" t="str">
        <f>IF('Formulario PPGR3'!$G1275="","",'Formulario PPGR1'!#REF!)</f>
        <v/>
      </c>
      <c r="D1275" s="190" t="str">
        <f>IF('Formulario PPGR3'!$G1275="","",'Formulario PPGR1'!#REF!)</f>
        <v/>
      </c>
      <c r="E1275" s="190" t="str">
        <f>IF('Formulario PPGR3'!$G1275="","",'Formulario PPGR1'!#REF!)</f>
        <v/>
      </c>
      <c r="F1275" s="190" t="str">
        <f>IF('Formulario PPGR3'!$G1275="","",'Formulario PPGR1'!#REF!)</f>
        <v/>
      </c>
      <c r="G1275" s="241"/>
      <c r="H1275" s="503" t="str">
        <f>IF(Tabla1[[#This Row],[Código_Actividad]]="","",_xlfn.XLOOKUP(Tabla1[[#This Row],[Código_Actividad]],Tabla2[Código],Tabla2[Actividades Programables Presupuestables],"",0))</f>
        <v/>
      </c>
      <c r="I1275" s="504" t="str">
        <f>IFERROR(VLOOKUP('Formulario PPGR3'!$G1275,'Formulario PPGR2'!$H$9:$V$269,15,FALSE),"")</f>
        <v/>
      </c>
      <c r="J1275" s="509"/>
      <c r="K1275" s="507" t="str">
        <f>IF(Tabla1[[#This Row],[Insumos]]="","",_xlfn.XLOOKUP(Tabla1[[#This Row],[Insumos]],Tabla10[Insumo],Tabla10[InsumoAbrev],"",0))</f>
        <v/>
      </c>
      <c r="L1275" s="508"/>
      <c r="M1275" s="505" t="str">
        <f>IF(Tabla1[[#This Row],[Descripción]]="","",_xlfn.XLOOKUP(Tabla1[[#This Row],[Descripción]],Tabla10[Descripción],Tabla10[Unidad de Medida],"",0))</f>
        <v/>
      </c>
      <c r="N1275" s="295"/>
      <c r="O1275" s="506" t="str">
        <f>IF(Tabla1[[#This Row],[Descripción]]="","",_xlfn.XLOOKUP(Tabla1[[#This Row],[Descripción]],Tabla10[Descripción],Tabla10[Precio Unitario],0))</f>
        <v/>
      </c>
      <c r="P1275" s="506" t="str">
        <f>IF(Tabla1[[#This Row],[Cantidad de Insumos]]="","",Tabla1[[#This Row],[Precio Unitario]]*Tabla1[[#This Row],[Cantidad de Insumos]])</f>
        <v/>
      </c>
      <c r="Q1275" s="506" t="str">
        <f>IF(Tabla1[[#This Row],[Descripción]]="","",_xlfn.XLOOKUP(Tabla1[[#This Row],[Descripción]],Tabla10[Descripción],Tabla10[CODIGO PRESUPUESTARIO],0))</f>
        <v/>
      </c>
      <c r="R1275" s="507"/>
    </row>
    <row r="1276" spans="2:18" x14ac:dyDescent="0.3">
      <c r="B1276" s="190" t="str">
        <f>IF('Formulario PPGR3'!$G1276="","",CONCATENATE('Formulario PPGR3'!$C1276,".",'Formulario PPGR3'!$D1276,".",'Formulario PPGR3'!$E1276,".",'Formulario PPGR3'!$F1276))</f>
        <v/>
      </c>
      <c r="C1276" s="190" t="str">
        <f>IF('Formulario PPGR3'!$G1276="","",'Formulario PPGR1'!#REF!)</f>
        <v/>
      </c>
      <c r="D1276" s="190" t="str">
        <f>IF('Formulario PPGR3'!$G1276="","",'Formulario PPGR1'!#REF!)</f>
        <v/>
      </c>
      <c r="E1276" s="190" t="str">
        <f>IF('Formulario PPGR3'!$G1276="","",'Formulario PPGR1'!#REF!)</f>
        <v/>
      </c>
      <c r="F1276" s="190" t="str">
        <f>IF('Formulario PPGR3'!$G1276="","",'Formulario PPGR1'!#REF!)</f>
        <v/>
      </c>
      <c r="G1276" s="241"/>
      <c r="H1276" s="503" t="str">
        <f>IF(Tabla1[[#This Row],[Código_Actividad]]="","",_xlfn.XLOOKUP(Tabla1[[#This Row],[Código_Actividad]],Tabla2[Código],Tabla2[Actividades Programables Presupuestables],"",0))</f>
        <v/>
      </c>
      <c r="I1276" s="504" t="str">
        <f>IFERROR(VLOOKUP('Formulario PPGR3'!$G1276,'Formulario PPGR2'!$H$9:$V$269,15,FALSE),"")</f>
        <v/>
      </c>
      <c r="J1276" s="509"/>
      <c r="K1276" s="507" t="str">
        <f>IF(Tabla1[[#This Row],[Insumos]]="","",_xlfn.XLOOKUP(Tabla1[[#This Row],[Insumos]],Tabla10[Insumo],Tabla10[InsumoAbrev],"",0))</f>
        <v/>
      </c>
      <c r="L1276" s="508"/>
      <c r="M1276" s="505" t="str">
        <f>IF(Tabla1[[#This Row],[Descripción]]="","",_xlfn.XLOOKUP(Tabla1[[#This Row],[Descripción]],Tabla10[Descripción],Tabla10[Unidad de Medida],"",0))</f>
        <v/>
      </c>
      <c r="N1276" s="295"/>
      <c r="O1276" s="506" t="str">
        <f>IF(Tabla1[[#This Row],[Descripción]]="","",_xlfn.XLOOKUP(Tabla1[[#This Row],[Descripción]],Tabla10[Descripción],Tabla10[Precio Unitario],0))</f>
        <v/>
      </c>
      <c r="P1276" s="506" t="str">
        <f>IF(Tabla1[[#This Row],[Cantidad de Insumos]]="","",Tabla1[[#This Row],[Precio Unitario]]*Tabla1[[#This Row],[Cantidad de Insumos]])</f>
        <v/>
      </c>
      <c r="Q1276" s="506" t="str">
        <f>IF(Tabla1[[#This Row],[Descripción]]="","",_xlfn.XLOOKUP(Tabla1[[#This Row],[Descripción]],Tabla10[Descripción],Tabla10[CODIGO PRESUPUESTARIO],0))</f>
        <v/>
      </c>
      <c r="R1276" s="507"/>
    </row>
    <row r="1277" spans="2:18" x14ac:dyDescent="0.3">
      <c r="B1277" s="190" t="str">
        <f>IF('Formulario PPGR3'!$G1277="","",CONCATENATE('Formulario PPGR3'!$C1277,".",'Formulario PPGR3'!$D1277,".",'Formulario PPGR3'!$E1277,".",'Formulario PPGR3'!$F1277))</f>
        <v/>
      </c>
      <c r="C1277" s="190" t="str">
        <f>IF('Formulario PPGR3'!$G1277="","",'Formulario PPGR1'!#REF!)</f>
        <v/>
      </c>
      <c r="D1277" s="190" t="str">
        <f>IF('Formulario PPGR3'!$G1277="","",'Formulario PPGR1'!#REF!)</f>
        <v/>
      </c>
      <c r="E1277" s="190" t="str">
        <f>IF('Formulario PPGR3'!$G1277="","",'Formulario PPGR1'!#REF!)</f>
        <v/>
      </c>
      <c r="F1277" s="190" t="str">
        <f>IF('Formulario PPGR3'!$G1277="","",'Formulario PPGR1'!#REF!)</f>
        <v/>
      </c>
      <c r="G1277" s="241"/>
      <c r="H1277" s="503" t="str">
        <f>IF(Tabla1[[#This Row],[Código_Actividad]]="","",_xlfn.XLOOKUP(Tabla1[[#This Row],[Código_Actividad]],Tabla2[Código],Tabla2[Actividades Programables Presupuestables],"",0))</f>
        <v/>
      </c>
      <c r="I1277" s="504" t="str">
        <f>IFERROR(VLOOKUP('Formulario PPGR3'!$G1277,'Formulario PPGR2'!$H$9:$V$269,15,FALSE),"")</f>
        <v/>
      </c>
      <c r="J1277" s="509"/>
      <c r="K1277" s="507" t="str">
        <f>IF(Tabla1[[#This Row],[Insumos]]="","",_xlfn.XLOOKUP(Tabla1[[#This Row],[Insumos]],Tabla10[Insumo],Tabla10[InsumoAbrev],"",0))</f>
        <v/>
      </c>
      <c r="L1277" s="508"/>
      <c r="M1277" s="505" t="str">
        <f>IF(Tabla1[[#This Row],[Descripción]]="","",_xlfn.XLOOKUP(Tabla1[[#This Row],[Descripción]],Tabla10[Descripción],Tabla10[Unidad de Medida],"",0))</f>
        <v/>
      </c>
      <c r="N1277" s="295"/>
      <c r="O1277" s="506" t="str">
        <f>IF(Tabla1[[#This Row],[Descripción]]="","",_xlfn.XLOOKUP(Tabla1[[#This Row],[Descripción]],Tabla10[Descripción],Tabla10[Precio Unitario],0))</f>
        <v/>
      </c>
      <c r="P1277" s="506" t="str">
        <f>IF(Tabla1[[#This Row],[Cantidad de Insumos]]="","",Tabla1[[#This Row],[Precio Unitario]]*Tabla1[[#This Row],[Cantidad de Insumos]])</f>
        <v/>
      </c>
      <c r="Q1277" s="506" t="str">
        <f>IF(Tabla1[[#This Row],[Descripción]]="","",_xlfn.XLOOKUP(Tabla1[[#This Row],[Descripción]],Tabla10[Descripción],Tabla10[CODIGO PRESUPUESTARIO],0))</f>
        <v/>
      </c>
      <c r="R1277" s="507"/>
    </row>
    <row r="1278" spans="2:18" x14ac:dyDescent="0.3">
      <c r="B1278" s="190" t="str">
        <f>IF('Formulario PPGR3'!$G1278="","",CONCATENATE('Formulario PPGR3'!$C1278,".",'Formulario PPGR3'!$D1278,".",'Formulario PPGR3'!$E1278,".",'Formulario PPGR3'!$F1278))</f>
        <v/>
      </c>
      <c r="C1278" s="190" t="str">
        <f>IF('Formulario PPGR3'!$G1278="","",'Formulario PPGR1'!#REF!)</f>
        <v/>
      </c>
      <c r="D1278" s="190" t="str">
        <f>IF('Formulario PPGR3'!$G1278="","",'Formulario PPGR1'!#REF!)</f>
        <v/>
      </c>
      <c r="E1278" s="190" t="str">
        <f>IF('Formulario PPGR3'!$G1278="","",'Formulario PPGR1'!#REF!)</f>
        <v/>
      </c>
      <c r="F1278" s="190" t="str">
        <f>IF('Formulario PPGR3'!$G1278="","",'Formulario PPGR1'!#REF!)</f>
        <v/>
      </c>
      <c r="G1278" s="241"/>
      <c r="H1278" s="503" t="str">
        <f>IF(Tabla1[[#This Row],[Código_Actividad]]="","",_xlfn.XLOOKUP(Tabla1[[#This Row],[Código_Actividad]],Tabla2[Código],Tabla2[Actividades Programables Presupuestables],"",0))</f>
        <v/>
      </c>
      <c r="I1278" s="504" t="str">
        <f>IFERROR(VLOOKUP('Formulario PPGR3'!$G1278,'Formulario PPGR2'!$H$9:$V$269,15,FALSE),"")</f>
        <v/>
      </c>
      <c r="J1278" s="509"/>
      <c r="K1278" s="507" t="str">
        <f>IF(Tabla1[[#This Row],[Insumos]]="","",_xlfn.XLOOKUP(Tabla1[[#This Row],[Insumos]],Tabla10[Insumo],Tabla10[InsumoAbrev],"",0))</f>
        <v/>
      </c>
      <c r="L1278" s="508"/>
      <c r="M1278" s="505" t="str">
        <f>IF(Tabla1[[#This Row],[Descripción]]="","",_xlfn.XLOOKUP(Tabla1[[#This Row],[Descripción]],Tabla10[Descripción],Tabla10[Unidad de Medida],"",0))</f>
        <v/>
      </c>
      <c r="N1278" s="295"/>
      <c r="O1278" s="506" t="str">
        <f>IF(Tabla1[[#This Row],[Descripción]]="","",_xlfn.XLOOKUP(Tabla1[[#This Row],[Descripción]],Tabla10[Descripción],Tabla10[Precio Unitario],0))</f>
        <v/>
      </c>
      <c r="P1278" s="506" t="str">
        <f>IF(Tabla1[[#This Row],[Cantidad de Insumos]]="","",Tabla1[[#This Row],[Precio Unitario]]*Tabla1[[#This Row],[Cantidad de Insumos]])</f>
        <v/>
      </c>
      <c r="Q1278" s="506" t="str">
        <f>IF(Tabla1[[#This Row],[Descripción]]="","",_xlfn.XLOOKUP(Tabla1[[#This Row],[Descripción]],Tabla10[Descripción],Tabla10[CODIGO PRESUPUESTARIO],0))</f>
        <v/>
      </c>
      <c r="R1278" s="507"/>
    </row>
    <row r="1279" spans="2:18" x14ac:dyDescent="0.3">
      <c r="B1279" s="190" t="str">
        <f>IF('Formulario PPGR3'!$G1279="","",CONCATENATE('Formulario PPGR3'!$C1279,".",'Formulario PPGR3'!$D1279,".",'Formulario PPGR3'!$E1279,".",'Formulario PPGR3'!$F1279))</f>
        <v/>
      </c>
      <c r="C1279" s="190" t="str">
        <f>IF('Formulario PPGR3'!$G1279="","",'Formulario PPGR1'!#REF!)</f>
        <v/>
      </c>
      <c r="D1279" s="190" t="str">
        <f>IF('Formulario PPGR3'!$G1279="","",'Formulario PPGR1'!#REF!)</f>
        <v/>
      </c>
      <c r="E1279" s="190" t="str">
        <f>IF('Formulario PPGR3'!$G1279="","",'Formulario PPGR1'!#REF!)</f>
        <v/>
      </c>
      <c r="F1279" s="190" t="str">
        <f>IF('Formulario PPGR3'!$G1279="","",'Formulario PPGR1'!#REF!)</f>
        <v/>
      </c>
      <c r="G1279" s="241"/>
      <c r="H1279" s="503" t="str">
        <f>IF(Tabla1[[#This Row],[Código_Actividad]]="","",_xlfn.XLOOKUP(Tabla1[[#This Row],[Código_Actividad]],Tabla2[Código],Tabla2[Actividades Programables Presupuestables],"",0))</f>
        <v/>
      </c>
      <c r="I1279" s="504" t="str">
        <f>IFERROR(VLOOKUP('Formulario PPGR3'!$G1279,'Formulario PPGR2'!$H$9:$V$269,15,FALSE),"")</f>
        <v/>
      </c>
      <c r="J1279" s="509"/>
      <c r="K1279" s="507" t="str">
        <f>IF(Tabla1[[#This Row],[Insumos]]="","",_xlfn.XLOOKUP(Tabla1[[#This Row],[Insumos]],Tabla10[Insumo],Tabla10[InsumoAbrev],"",0))</f>
        <v/>
      </c>
      <c r="L1279" s="508"/>
      <c r="M1279" s="505" t="str">
        <f>IF(Tabla1[[#This Row],[Descripción]]="","",_xlfn.XLOOKUP(Tabla1[[#This Row],[Descripción]],Tabla10[Descripción],Tabla10[Unidad de Medida],"",0))</f>
        <v/>
      </c>
      <c r="N1279" s="295"/>
      <c r="O1279" s="506" t="str">
        <f>IF(Tabla1[[#This Row],[Descripción]]="","",_xlfn.XLOOKUP(Tabla1[[#This Row],[Descripción]],Tabla10[Descripción],Tabla10[Precio Unitario],0))</f>
        <v/>
      </c>
      <c r="P1279" s="506" t="str">
        <f>IF(Tabla1[[#This Row],[Cantidad de Insumos]]="","",Tabla1[[#This Row],[Precio Unitario]]*Tabla1[[#This Row],[Cantidad de Insumos]])</f>
        <v/>
      </c>
      <c r="Q1279" s="506" t="str">
        <f>IF(Tabla1[[#This Row],[Descripción]]="","",_xlfn.XLOOKUP(Tabla1[[#This Row],[Descripción]],Tabla10[Descripción],Tabla10[CODIGO PRESUPUESTARIO],0))</f>
        <v/>
      </c>
      <c r="R1279" s="507"/>
    </row>
    <row r="1280" spans="2:18" x14ac:dyDescent="0.3">
      <c r="B1280" s="190" t="str">
        <f>IF('Formulario PPGR3'!$G1280="","",CONCATENATE('Formulario PPGR3'!$C1280,".",'Formulario PPGR3'!$D1280,".",'Formulario PPGR3'!$E1280,".",'Formulario PPGR3'!$F1280))</f>
        <v/>
      </c>
      <c r="C1280" s="190" t="str">
        <f>IF('Formulario PPGR3'!$G1280="","",'Formulario PPGR1'!#REF!)</f>
        <v/>
      </c>
      <c r="D1280" s="190" t="str">
        <f>IF('Formulario PPGR3'!$G1280="","",'Formulario PPGR1'!#REF!)</f>
        <v/>
      </c>
      <c r="E1280" s="190" t="str">
        <f>IF('Formulario PPGR3'!$G1280="","",'Formulario PPGR1'!#REF!)</f>
        <v/>
      </c>
      <c r="F1280" s="190" t="str">
        <f>IF('Formulario PPGR3'!$G1280="","",'Formulario PPGR1'!#REF!)</f>
        <v/>
      </c>
      <c r="G1280" s="241"/>
      <c r="H1280" s="503" t="str">
        <f>IF(Tabla1[[#This Row],[Código_Actividad]]="","",_xlfn.XLOOKUP(Tabla1[[#This Row],[Código_Actividad]],Tabla2[Código],Tabla2[Actividades Programables Presupuestables],"",0))</f>
        <v/>
      </c>
      <c r="I1280" s="504" t="str">
        <f>IFERROR(VLOOKUP('Formulario PPGR3'!$G1280,'Formulario PPGR2'!$H$9:$V$269,15,FALSE),"")</f>
        <v/>
      </c>
      <c r="J1280" s="509"/>
      <c r="K1280" s="507" t="str">
        <f>IF(Tabla1[[#This Row],[Insumos]]="","",_xlfn.XLOOKUP(Tabla1[[#This Row],[Insumos]],Tabla10[Insumo],Tabla10[InsumoAbrev],"",0))</f>
        <v/>
      </c>
      <c r="L1280" s="508"/>
      <c r="M1280" s="505" t="str">
        <f>IF(Tabla1[[#This Row],[Descripción]]="","",_xlfn.XLOOKUP(Tabla1[[#This Row],[Descripción]],Tabla10[Descripción],Tabla10[Unidad de Medida],"",0))</f>
        <v/>
      </c>
      <c r="N1280" s="295"/>
      <c r="O1280" s="506" t="str">
        <f>IF(Tabla1[[#This Row],[Descripción]]="","",_xlfn.XLOOKUP(Tabla1[[#This Row],[Descripción]],Tabla10[Descripción],Tabla10[Precio Unitario],0))</f>
        <v/>
      </c>
      <c r="P1280" s="506" t="str">
        <f>IF(Tabla1[[#This Row],[Cantidad de Insumos]]="","",Tabla1[[#This Row],[Precio Unitario]]*Tabla1[[#This Row],[Cantidad de Insumos]])</f>
        <v/>
      </c>
      <c r="Q1280" s="506" t="str">
        <f>IF(Tabla1[[#This Row],[Descripción]]="","",_xlfn.XLOOKUP(Tabla1[[#This Row],[Descripción]],Tabla10[Descripción],Tabla10[CODIGO PRESUPUESTARIO],0))</f>
        <v/>
      </c>
      <c r="R1280" s="507"/>
    </row>
    <row r="1281" spans="2:18" x14ac:dyDescent="0.3">
      <c r="B1281" s="190" t="str">
        <f>IF('Formulario PPGR3'!$G1281="","",CONCATENATE('Formulario PPGR3'!$C1281,".",'Formulario PPGR3'!$D1281,".",'Formulario PPGR3'!$E1281,".",'Formulario PPGR3'!$F1281))</f>
        <v/>
      </c>
      <c r="C1281" s="190" t="str">
        <f>IF('Formulario PPGR3'!$G1281="","",'Formulario PPGR1'!#REF!)</f>
        <v/>
      </c>
      <c r="D1281" s="190" t="str">
        <f>IF('Formulario PPGR3'!$G1281="","",'Formulario PPGR1'!#REF!)</f>
        <v/>
      </c>
      <c r="E1281" s="190" t="str">
        <f>IF('Formulario PPGR3'!$G1281="","",'Formulario PPGR1'!#REF!)</f>
        <v/>
      </c>
      <c r="F1281" s="190" t="str">
        <f>IF('Formulario PPGR3'!$G1281="","",'Formulario PPGR1'!#REF!)</f>
        <v/>
      </c>
      <c r="G1281" s="241"/>
      <c r="H1281" s="503" t="str">
        <f>IF(Tabla1[[#This Row],[Código_Actividad]]="","",_xlfn.XLOOKUP(Tabla1[[#This Row],[Código_Actividad]],Tabla2[Código],Tabla2[Actividades Programables Presupuestables],"",0))</f>
        <v/>
      </c>
      <c r="I1281" s="504" t="str">
        <f>IFERROR(VLOOKUP('Formulario PPGR3'!$G1281,'Formulario PPGR2'!$H$9:$V$269,15,FALSE),"")</f>
        <v/>
      </c>
      <c r="J1281" s="509"/>
      <c r="K1281" s="507" t="str">
        <f>IF(Tabla1[[#This Row],[Insumos]]="","",_xlfn.XLOOKUP(Tabla1[[#This Row],[Insumos]],Tabla10[Insumo],Tabla10[InsumoAbrev],"",0))</f>
        <v/>
      </c>
      <c r="L1281" s="508"/>
      <c r="M1281" s="505" t="str">
        <f>IF(Tabla1[[#This Row],[Descripción]]="","",_xlfn.XLOOKUP(Tabla1[[#This Row],[Descripción]],Tabla10[Descripción],Tabla10[Unidad de Medida],"",0))</f>
        <v/>
      </c>
      <c r="N1281" s="295"/>
      <c r="O1281" s="506" t="str">
        <f>IF(Tabla1[[#This Row],[Descripción]]="","",_xlfn.XLOOKUP(Tabla1[[#This Row],[Descripción]],Tabla10[Descripción],Tabla10[Precio Unitario],0))</f>
        <v/>
      </c>
      <c r="P1281" s="506" t="str">
        <f>IF(Tabla1[[#This Row],[Cantidad de Insumos]]="","",Tabla1[[#This Row],[Precio Unitario]]*Tabla1[[#This Row],[Cantidad de Insumos]])</f>
        <v/>
      </c>
      <c r="Q1281" s="506" t="str">
        <f>IF(Tabla1[[#This Row],[Descripción]]="","",_xlfn.XLOOKUP(Tabla1[[#This Row],[Descripción]],Tabla10[Descripción],Tabla10[CODIGO PRESUPUESTARIO],0))</f>
        <v/>
      </c>
      <c r="R1281" s="507"/>
    </row>
    <row r="1282" spans="2:18" x14ac:dyDescent="0.3">
      <c r="B1282" s="190" t="str">
        <f>IF('Formulario PPGR3'!$G1282="","",CONCATENATE('Formulario PPGR3'!$C1282,".",'Formulario PPGR3'!$D1282,".",'Formulario PPGR3'!$E1282,".",'Formulario PPGR3'!$F1282))</f>
        <v/>
      </c>
      <c r="C1282" s="190" t="str">
        <f>IF('Formulario PPGR3'!$G1282="","",'Formulario PPGR1'!#REF!)</f>
        <v/>
      </c>
      <c r="D1282" s="190" t="str">
        <f>IF('Formulario PPGR3'!$G1282="","",'Formulario PPGR1'!#REF!)</f>
        <v/>
      </c>
      <c r="E1282" s="190" t="str">
        <f>IF('Formulario PPGR3'!$G1282="","",'Formulario PPGR1'!#REF!)</f>
        <v/>
      </c>
      <c r="F1282" s="190" t="str">
        <f>IF('Formulario PPGR3'!$G1282="","",'Formulario PPGR1'!#REF!)</f>
        <v/>
      </c>
      <c r="G1282" s="241"/>
      <c r="H1282" s="503" t="str">
        <f>IF(Tabla1[[#This Row],[Código_Actividad]]="","",_xlfn.XLOOKUP(Tabla1[[#This Row],[Código_Actividad]],Tabla2[Código],Tabla2[Actividades Programables Presupuestables],"",0))</f>
        <v/>
      </c>
      <c r="I1282" s="504" t="str">
        <f>IFERROR(VLOOKUP('Formulario PPGR3'!$G1282,'Formulario PPGR2'!$H$9:$V$269,15,FALSE),"")</f>
        <v/>
      </c>
      <c r="J1282" s="509"/>
      <c r="K1282" s="507" t="str">
        <f>IF(Tabla1[[#This Row],[Insumos]]="","",_xlfn.XLOOKUP(Tabla1[[#This Row],[Insumos]],Tabla10[Insumo],Tabla10[InsumoAbrev],"",0))</f>
        <v/>
      </c>
      <c r="L1282" s="508"/>
      <c r="M1282" s="505" t="str">
        <f>IF(Tabla1[[#This Row],[Descripción]]="","",_xlfn.XLOOKUP(Tabla1[[#This Row],[Descripción]],Tabla10[Descripción],Tabla10[Unidad de Medida],"",0))</f>
        <v/>
      </c>
      <c r="N1282" s="295"/>
      <c r="O1282" s="506" t="str">
        <f>IF(Tabla1[[#This Row],[Descripción]]="","",_xlfn.XLOOKUP(Tabla1[[#This Row],[Descripción]],Tabla10[Descripción],Tabla10[Precio Unitario],0))</f>
        <v/>
      </c>
      <c r="P1282" s="506" t="str">
        <f>IF(Tabla1[[#This Row],[Cantidad de Insumos]]="","",Tabla1[[#This Row],[Precio Unitario]]*Tabla1[[#This Row],[Cantidad de Insumos]])</f>
        <v/>
      </c>
      <c r="Q1282" s="506" t="str">
        <f>IF(Tabla1[[#This Row],[Descripción]]="","",_xlfn.XLOOKUP(Tabla1[[#This Row],[Descripción]],Tabla10[Descripción],Tabla10[CODIGO PRESUPUESTARIO],0))</f>
        <v/>
      </c>
      <c r="R1282" s="507"/>
    </row>
    <row r="1283" spans="2:18" x14ac:dyDescent="0.3">
      <c r="B1283" s="190" t="str">
        <f>IF('Formulario PPGR3'!$G1283="","",CONCATENATE('Formulario PPGR3'!$C1283,".",'Formulario PPGR3'!$D1283,".",'Formulario PPGR3'!$E1283,".",'Formulario PPGR3'!$F1283))</f>
        <v/>
      </c>
      <c r="C1283" s="190" t="str">
        <f>IF('Formulario PPGR3'!$G1283="","",'Formulario PPGR1'!#REF!)</f>
        <v/>
      </c>
      <c r="D1283" s="190" t="str">
        <f>IF('Formulario PPGR3'!$G1283="","",'Formulario PPGR1'!#REF!)</f>
        <v/>
      </c>
      <c r="E1283" s="190" t="str">
        <f>IF('Formulario PPGR3'!$G1283="","",'Formulario PPGR1'!#REF!)</f>
        <v/>
      </c>
      <c r="F1283" s="190" t="str">
        <f>IF('Formulario PPGR3'!$G1283="","",'Formulario PPGR1'!#REF!)</f>
        <v/>
      </c>
      <c r="G1283" s="241"/>
      <c r="H1283" s="503" t="str">
        <f>IF(Tabla1[[#This Row],[Código_Actividad]]="","",_xlfn.XLOOKUP(Tabla1[[#This Row],[Código_Actividad]],Tabla2[Código],Tabla2[Actividades Programables Presupuestables],"",0))</f>
        <v/>
      </c>
      <c r="I1283" s="504" t="str">
        <f>IFERROR(VLOOKUP('Formulario PPGR3'!$G1283,'Formulario PPGR2'!$H$9:$V$269,15,FALSE),"")</f>
        <v/>
      </c>
      <c r="J1283" s="509"/>
      <c r="K1283" s="507" t="str">
        <f>IF(Tabla1[[#This Row],[Insumos]]="","",_xlfn.XLOOKUP(Tabla1[[#This Row],[Insumos]],Tabla10[Insumo],Tabla10[InsumoAbrev],"",0))</f>
        <v/>
      </c>
      <c r="L1283" s="508"/>
      <c r="M1283" s="505" t="str">
        <f>IF(Tabla1[[#This Row],[Descripción]]="","",_xlfn.XLOOKUP(Tabla1[[#This Row],[Descripción]],Tabla10[Descripción],Tabla10[Unidad de Medida],"",0))</f>
        <v/>
      </c>
      <c r="N1283" s="295"/>
      <c r="O1283" s="506" t="str">
        <f>IF(Tabla1[[#This Row],[Descripción]]="","",_xlfn.XLOOKUP(Tabla1[[#This Row],[Descripción]],Tabla10[Descripción],Tabla10[Precio Unitario],0))</f>
        <v/>
      </c>
      <c r="P1283" s="506" t="str">
        <f>IF(Tabla1[[#This Row],[Cantidad de Insumos]]="","",Tabla1[[#This Row],[Precio Unitario]]*Tabla1[[#This Row],[Cantidad de Insumos]])</f>
        <v/>
      </c>
      <c r="Q1283" s="506" t="str">
        <f>IF(Tabla1[[#This Row],[Descripción]]="","",_xlfn.XLOOKUP(Tabla1[[#This Row],[Descripción]],Tabla10[Descripción],Tabla10[CODIGO PRESUPUESTARIO],0))</f>
        <v/>
      </c>
      <c r="R1283" s="507"/>
    </row>
    <row r="1284" spans="2:18" x14ac:dyDescent="0.3">
      <c r="B1284" s="190" t="str">
        <f>IF('Formulario PPGR3'!$G1284="","",CONCATENATE('Formulario PPGR3'!$C1284,".",'Formulario PPGR3'!$D1284,".",'Formulario PPGR3'!$E1284,".",'Formulario PPGR3'!$F1284))</f>
        <v/>
      </c>
      <c r="C1284" s="190" t="str">
        <f>IF('Formulario PPGR3'!$G1284="","",'Formulario PPGR1'!#REF!)</f>
        <v/>
      </c>
      <c r="D1284" s="190" t="str">
        <f>IF('Formulario PPGR3'!$G1284="","",'Formulario PPGR1'!#REF!)</f>
        <v/>
      </c>
      <c r="E1284" s="190" t="str">
        <f>IF('Formulario PPGR3'!$G1284="","",'Formulario PPGR1'!#REF!)</f>
        <v/>
      </c>
      <c r="F1284" s="190" t="str">
        <f>IF('Formulario PPGR3'!$G1284="","",'Formulario PPGR1'!#REF!)</f>
        <v/>
      </c>
      <c r="G1284" s="241"/>
      <c r="H1284" s="503" t="str">
        <f>IF(Tabla1[[#This Row],[Código_Actividad]]="","",_xlfn.XLOOKUP(Tabla1[[#This Row],[Código_Actividad]],Tabla2[Código],Tabla2[Actividades Programables Presupuestables],"",0))</f>
        <v/>
      </c>
      <c r="I1284" s="504" t="str">
        <f>IFERROR(VLOOKUP('Formulario PPGR3'!$G1284,'Formulario PPGR2'!$H$9:$V$269,15,FALSE),"")</f>
        <v/>
      </c>
      <c r="J1284" s="509"/>
      <c r="K1284" s="507" t="str">
        <f>IF(Tabla1[[#This Row],[Insumos]]="","",_xlfn.XLOOKUP(Tabla1[[#This Row],[Insumos]],Tabla10[Insumo],Tabla10[InsumoAbrev],"",0))</f>
        <v/>
      </c>
      <c r="L1284" s="508"/>
      <c r="M1284" s="505" t="str">
        <f>IF(Tabla1[[#This Row],[Descripción]]="","",_xlfn.XLOOKUP(Tabla1[[#This Row],[Descripción]],Tabla10[Descripción],Tabla10[Unidad de Medida],"",0))</f>
        <v/>
      </c>
      <c r="N1284" s="295"/>
      <c r="O1284" s="506" t="str">
        <f>IF(Tabla1[[#This Row],[Descripción]]="","",_xlfn.XLOOKUP(Tabla1[[#This Row],[Descripción]],Tabla10[Descripción],Tabla10[Precio Unitario],0))</f>
        <v/>
      </c>
      <c r="P1284" s="506" t="str">
        <f>IF(Tabla1[[#This Row],[Cantidad de Insumos]]="","",Tabla1[[#This Row],[Precio Unitario]]*Tabla1[[#This Row],[Cantidad de Insumos]])</f>
        <v/>
      </c>
      <c r="Q1284" s="506" t="str">
        <f>IF(Tabla1[[#This Row],[Descripción]]="","",_xlfn.XLOOKUP(Tabla1[[#This Row],[Descripción]],Tabla10[Descripción],Tabla10[CODIGO PRESUPUESTARIO],0))</f>
        <v/>
      </c>
      <c r="R1284" s="507"/>
    </row>
    <row r="1285" spans="2:18" x14ac:dyDescent="0.3">
      <c r="B1285" s="190" t="str">
        <f>IF('Formulario PPGR3'!$G1285="","",CONCATENATE('Formulario PPGR3'!$C1285,".",'Formulario PPGR3'!$D1285,".",'Formulario PPGR3'!$E1285,".",'Formulario PPGR3'!$F1285))</f>
        <v/>
      </c>
      <c r="C1285" s="190" t="str">
        <f>IF('Formulario PPGR3'!$G1285="","",'Formulario PPGR1'!#REF!)</f>
        <v/>
      </c>
      <c r="D1285" s="190" t="str">
        <f>IF('Formulario PPGR3'!$G1285="","",'Formulario PPGR1'!#REF!)</f>
        <v/>
      </c>
      <c r="E1285" s="190" t="str">
        <f>IF('Formulario PPGR3'!$G1285="","",'Formulario PPGR1'!#REF!)</f>
        <v/>
      </c>
      <c r="F1285" s="190" t="str">
        <f>IF('Formulario PPGR3'!$G1285="","",'Formulario PPGR1'!#REF!)</f>
        <v/>
      </c>
      <c r="G1285" s="241"/>
      <c r="H1285" s="503" t="str">
        <f>IF(Tabla1[[#This Row],[Código_Actividad]]="","",_xlfn.XLOOKUP(Tabla1[[#This Row],[Código_Actividad]],Tabla2[Código],Tabla2[Actividades Programables Presupuestables],"",0))</f>
        <v/>
      </c>
      <c r="I1285" s="504" t="str">
        <f>IFERROR(VLOOKUP('Formulario PPGR3'!$G1285,'Formulario PPGR2'!$H$9:$V$269,15,FALSE),"")</f>
        <v/>
      </c>
      <c r="J1285" s="509"/>
      <c r="K1285" s="507" t="str">
        <f>IF(Tabla1[[#This Row],[Insumos]]="","",_xlfn.XLOOKUP(Tabla1[[#This Row],[Insumos]],Tabla10[Insumo],Tabla10[InsumoAbrev],"",0))</f>
        <v/>
      </c>
      <c r="L1285" s="508"/>
      <c r="M1285" s="505" t="str">
        <f>IF(Tabla1[[#This Row],[Descripción]]="","",_xlfn.XLOOKUP(Tabla1[[#This Row],[Descripción]],Tabla10[Descripción],Tabla10[Unidad de Medida],"",0))</f>
        <v/>
      </c>
      <c r="N1285" s="295"/>
      <c r="O1285" s="506" t="str">
        <f>IF(Tabla1[[#This Row],[Descripción]]="","",_xlfn.XLOOKUP(Tabla1[[#This Row],[Descripción]],Tabla10[Descripción],Tabla10[Precio Unitario],0))</f>
        <v/>
      </c>
      <c r="P1285" s="506" t="str">
        <f>IF(Tabla1[[#This Row],[Cantidad de Insumos]]="","",Tabla1[[#This Row],[Precio Unitario]]*Tabla1[[#This Row],[Cantidad de Insumos]])</f>
        <v/>
      </c>
      <c r="Q1285" s="506" t="str">
        <f>IF(Tabla1[[#This Row],[Descripción]]="","",_xlfn.XLOOKUP(Tabla1[[#This Row],[Descripción]],Tabla10[Descripción],Tabla10[CODIGO PRESUPUESTARIO],0))</f>
        <v/>
      </c>
      <c r="R1285" s="507"/>
    </row>
    <row r="1286" spans="2:18" x14ac:dyDescent="0.3">
      <c r="B1286" s="190" t="str">
        <f>IF('Formulario PPGR3'!$G1286="","",CONCATENATE('Formulario PPGR3'!$C1286,".",'Formulario PPGR3'!$D1286,".",'Formulario PPGR3'!$E1286,".",'Formulario PPGR3'!$F1286))</f>
        <v/>
      </c>
      <c r="C1286" s="190" t="str">
        <f>IF('Formulario PPGR3'!$G1286="","",'Formulario PPGR1'!#REF!)</f>
        <v/>
      </c>
      <c r="D1286" s="190" t="str">
        <f>IF('Formulario PPGR3'!$G1286="","",'Formulario PPGR1'!#REF!)</f>
        <v/>
      </c>
      <c r="E1286" s="190" t="str">
        <f>IF('Formulario PPGR3'!$G1286="","",'Formulario PPGR1'!#REF!)</f>
        <v/>
      </c>
      <c r="F1286" s="190" t="str">
        <f>IF('Formulario PPGR3'!$G1286="","",'Formulario PPGR1'!#REF!)</f>
        <v/>
      </c>
      <c r="G1286" s="241"/>
      <c r="H1286" s="503" t="str">
        <f>IF(Tabla1[[#This Row],[Código_Actividad]]="","",_xlfn.XLOOKUP(Tabla1[[#This Row],[Código_Actividad]],Tabla2[Código],Tabla2[Actividades Programables Presupuestables],"",0))</f>
        <v/>
      </c>
      <c r="I1286" s="504" t="str">
        <f>IFERROR(VLOOKUP('Formulario PPGR3'!$G1286,'Formulario PPGR2'!$H$9:$V$269,15,FALSE),"")</f>
        <v/>
      </c>
      <c r="J1286" s="509"/>
      <c r="K1286" s="507" t="str">
        <f>IF(Tabla1[[#This Row],[Insumos]]="","",_xlfn.XLOOKUP(Tabla1[[#This Row],[Insumos]],Tabla10[Insumo],Tabla10[InsumoAbrev],"",0))</f>
        <v/>
      </c>
      <c r="L1286" s="508"/>
      <c r="M1286" s="505" t="str">
        <f>IF(Tabla1[[#This Row],[Descripción]]="","",_xlfn.XLOOKUP(Tabla1[[#This Row],[Descripción]],Tabla10[Descripción],Tabla10[Unidad de Medida],"",0))</f>
        <v/>
      </c>
      <c r="N1286" s="295"/>
      <c r="O1286" s="506" t="str">
        <f>IF(Tabla1[[#This Row],[Descripción]]="","",_xlfn.XLOOKUP(Tabla1[[#This Row],[Descripción]],Tabla10[Descripción],Tabla10[Precio Unitario],0))</f>
        <v/>
      </c>
      <c r="P1286" s="506" t="str">
        <f>IF(Tabla1[[#This Row],[Cantidad de Insumos]]="","",Tabla1[[#This Row],[Precio Unitario]]*Tabla1[[#This Row],[Cantidad de Insumos]])</f>
        <v/>
      </c>
      <c r="Q1286" s="506" t="str">
        <f>IF(Tabla1[[#This Row],[Descripción]]="","",_xlfn.XLOOKUP(Tabla1[[#This Row],[Descripción]],Tabla10[Descripción],Tabla10[CODIGO PRESUPUESTARIO],0))</f>
        <v/>
      </c>
      <c r="R1286" s="507"/>
    </row>
    <row r="1287" spans="2:18" x14ac:dyDescent="0.3">
      <c r="B1287" s="190" t="str">
        <f>IF('Formulario PPGR3'!$G1287="","",CONCATENATE('Formulario PPGR3'!$C1287,".",'Formulario PPGR3'!$D1287,".",'Formulario PPGR3'!$E1287,".",'Formulario PPGR3'!$F1287))</f>
        <v/>
      </c>
      <c r="C1287" s="190" t="str">
        <f>IF('Formulario PPGR3'!$G1287="","",'Formulario PPGR1'!#REF!)</f>
        <v/>
      </c>
      <c r="D1287" s="190" t="str">
        <f>IF('Formulario PPGR3'!$G1287="","",'Formulario PPGR1'!#REF!)</f>
        <v/>
      </c>
      <c r="E1287" s="190" t="str">
        <f>IF('Formulario PPGR3'!$G1287="","",'Formulario PPGR1'!#REF!)</f>
        <v/>
      </c>
      <c r="F1287" s="190" t="str">
        <f>IF('Formulario PPGR3'!$G1287="","",'Formulario PPGR1'!#REF!)</f>
        <v/>
      </c>
      <c r="G1287" s="241"/>
      <c r="H1287" s="503" t="str">
        <f>IF(Tabla1[[#This Row],[Código_Actividad]]="","",_xlfn.XLOOKUP(Tabla1[[#This Row],[Código_Actividad]],Tabla2[Código],Tabla2[Actividades Programables Presupuestables],"",0))</f>
        <v/>
      </c>
      <c r="I1287" s="504" t="str">
        <f>IFERROR(VLOOKUP('Formulario PPGR3'!$G1287,'Formulario PPGR2'!$H$9:$V$269,15,FALSE),"")</f>
        <v/>
      </c>
      <c r="J1287" s="509"/>
      <c r="K1287" s="507" t="str">
        <f>IF(Tabla1[[#This Row],[Insumos]]="","",_xlfn.XLOOKUP(Tabla1[[#This Row],[Insumos]],Tabla10[Insumo],Tabla10[InsumoAbrev],"",0))</f>
        <v/>
      </c>
      <c r="L1287" s="508"/>
      <c r="M1287" s="505" t="str">
        <f>IF(Tabla1[[#This Row],[Descripción]]="","",_xlfn.XLOOKUP(Tabla1[[#This Row],[Descripción]],Tabla10[Descripción],Tabla10[Unidad de Medida],"",0))</f>
        <v/>
      </c>
      <c r="N1287" s="295"/>
      <c r="O1287" s="506" t="str">
        <f>IF(Tabla1[[#This Row],[Descripción]]="","",_xlfn.XLOOKUP(Tabla1[[#This Row],[Descripción]],Tabla10[Descripción],Tabla10[Precio Unitario],0))</f>
        <v/>
      </c>
      <c r="P1287" s="506" t="str">
        <f>IF(Tabla1[[#This Row],[Cantidad de Insumos]]="","",Tabla1[[#This Row],[Precio Unitario]]*Tabla1[[#This Row],[Cantidad de Insumos]])</f>
        <v/>
      </c>
      <c r="Q1287" s="506" t="str">
        <f>IF(Tabla1[[#This Row],[Descripción]]="","",_xlfn.XLOOKUP(Tabla1[[#This Row],[Descripción]],Tabla10[Descripción],Tabla10[CODIGO PRESUPUESTARIO],0))</f>
        <v/>
      </c>
      <c r="R1287" s="507"/>
    </row>
    <row r="1288" spans="2:18" x14ac:dyDescent="0.3">
      <c r="B1288" s="190" t="str">
        <f>IF('Formulario PPGR3'!$G1288="","",CONCATENATE('Formulario PPGR3'!$C1288,".",'Formulario PPGR3'!$D1288,".",'Formulario PPGR3'!$E1288,".",'Formulario PPGR3'!$F1288))</f>
        <v/>
      </c>
      <c r="C1288" s="190" t="str">
        <f>IF('Formulario PPGR3'!$G1288="","",'Formulario PPGR1'!#REF!)</f>
        <v/>
      </c>
      <c r="D1288" s="190" t="str">
        <f>IF('Formulario PPGR3'!$G1288="","",'Formulario PPGR1'!#REF!)</f>
        <v/>
      </c>
      <c r="E1288" s="190" t="str">
        <f>IF('Formulario PPGR3'!$G1288="","",'Formulario PPGR1'!#REF!)</f>
        <v/>
      </c>
      <c r="F1288" s="190" t="str">
        <f>IF('Formulario PPGR3'!$G1288="","",'Formulario PPGR1'!#REF!)</f>
        <v/>
      </c>
      <c r="G1288" s="241"/>
      <c r="H1288" s="503" t="str">
        <f>IF(Tabla1[[#This Row],[Código_Actividad]]="","",_xlfn.XLOOKUP(Tabla1[[#This Row],[Código_Actividad]],Tabla2[Código],Tabla2[Actividades Programables Presupuestables],"",0))</f>
        <v/>
      </c>
      <c r="I1288" s="504" t="str">
        <f>IFERROR(VLOOKUP('Formulario PPGR3'!$G1288,'Formulario PPGR2'!$H$9:$V$269,15,FALSE),"")</f>
        <v/>
      </c>
      <c r="J1288" s="509"/>
      <c r="K1288" s="507" t="str">
        <f>IF(Tabla1[[#This Row],[Insumos]]="","",_xlfn.XLOOKUP(Tabla1[[#This Row],[Insumos]],Tabla10[Insumo],Tabla10[InsumoAbrev],"",0))</f>
        <v/>
      </c>
      <c r="L1288" s="508"/>
      <c r="M1288" s="505" t="str">
        <f>IF(Tabla1[[#This Row],[Descripción]]="","",_xlfn.XLOOKUP(Tabla1[[#This Row],[Descripción]],Tabla10[Descripción],Tabla10[Unidad de Medida],"",0))</f>
        <v/>
      </c>
      <c r="N1288" s="295"/>
      <c r="O1288" s="506" t="str">
        <f>IF(Tabla1[[#This Row],[Descripción]]="","",_xlfn.XLOOKUP(Tabla1[[#This Row],[Descripción]],Tabla10[Descripción],Tabla10[Precio Unitario],0))</f>
        <v/>
      </c>
      <c r="P1288" s="506" t="str">
        <f>IF(Tabla1[[#This Row],[Cantidad de Insumos]]="","",Tabla1[[#This Row],[Precio Unitario]]*Tabla1[[#This Row],[Cantidad de Insumos]])</f>
        <v/>
      </c>
      <c r="Q1288" s="506" t="str">
        <f>IF(Tabla1[[#This Row],[Descripción]]="","",_xlfn.XLOOKUP(Tabla1[[#This Row],[Descripción]],Tabla10[Descripción],Tabla10[CODIGO PRESUPUESTARIO],0))</f>
        <v/>
      </c>
      <c r="R1288" s="507"/>
    </row>
    <row r="1289" spans="2:18" x14ac:dyDescent="0.3">
      <c r="B1289" s="190" t="str">
        <f>IF('Formulario PPGR3'!$G1289="","",CONCATENATE('Formulario PPGR3'!$C1289,".",'Formulario PPGR3'!$D1289,".",'Formulario PPGR3'!$E1289,".",'Formulario PPGR3'!$F1289))</f>
        <v/>
      </c>
      <c r="C1289" s="190" t="str">
        <f>IF('Formulario PPGR3'!$G1289="","",'Formulario PPGR1'!#REF!)</f>
        <v/>
      </c>
      <c r="D1289" s="190" t="str">
        <f>IF('Formulario PPGR3'!$G1289="","",'Formulario PPGR1'!#REF!)</f>
        <v/>
      </c>
      <c r="E1289" s="190" t="str">
        <f>IF('Formulario PPGR3'!$G1289="","",'Formulario PPGR1'!#REF!)</f>
        <v/>
      </c>
      <c r="F1289" s="190" t="str">
        <f>IF('Formulario PPGR3'!$G1289="","",'Formulario PPGR1'!#REF!)</f>
        <v/>
      </c>
      <c r="G1289" s="241"/>
      <c r="H1289" s="503" t="str">
        <f>IF(Tabla1[[#This Row],[Código_Actividad]]="","",_xlfn.XLOOKUP(Tabla1[[#This Row],[Código_Actividad]],Tabla2[Código],Tabla2[Actividades Programables Presupuestables],"",0))</f>
        <v/>
      </c>
      <c r="I1289" s="504" t="str">
        <f>IFERROR(VLOOKUP('Formulario PPGR3'!$G1289,'Formulario PPGR2'!$H$9:$V$269,15,FALSE),"")</f>
        <v/>
      </c>
      <c r="J1289" s="509"/>
      <c r="K1289" s="507" t="str">
        <f>IF(Tabla1[[#This Row],[Insumos]]="","",_xlfn.XLOOKUP(Tabla1[[#This Row],[Insumos]],Tabla10[Insumo],Tabla10[InsumoAbrev],"",0))</f>
        <v/>
      </c>
      <c r="L1289" s="508"/>
      <c r="M1289" s="505" t="str">
        <f>IF(Tabla1[[#This Row],[Descripción]]="","",_xlfn.XLOOKUP(Tabla1[[#This Row],[Descripción]],Tabla10[Descripción],Tabla10[Unidad de Medida],"",0))</f>
        <v/>
      </c>
      <c r="N1289" s="295"/>
      <c r="O1289" s="506" t="str">
        <f>IF(Tabla1[[#This Row],[Descripción]]="","",_xlfn.XLOOKUP(Tabla1[[#This Row],[Descripción]],Tabla10[Descripción],Tabla10[Precio Unitario],0))</f>
        <v/>
      </c>
      <c r="P1289" s="506" t="str">
        <f>IF(Tabla1[[#This Row],[Cantidad de Insumos]]="","",Tabla1[[#This Row],[Precio Unitario]]*Tabla1[[#This Row],[Cantidad de Insumos]])</f>
        <v/>
      </c>
      <c r="Q1289" s="506" t="str">
        <f>IF(Tabla1[[#This Row],[Descripción]]="","",_xlfn.XLOOKUP(Tabla1[[#This Row],[Descripción]],Tabla10[Descripción],Tabla10[CODIGO PRESUPUESTARIO],0))</f>
        <v/>
      </c>
      <c r="R1289" s="507"/>
    </row>
    <row r="1290" spans="2:18" x14ac:dyDescent="0.3">
      <c r="B1290" s="190" t="str">
        <f>IF('Formulario PPGR3'!$G1290="","",CONCATENATE('Formulario PPGR3'!$C1290,".",'Formulario PPGR3'!$D1290,".",'Formulario PPGR3'!$E1290,".",'Formulario PPGR3'!$F1290))</f>
        <v/>
      </c>
      <c r="C1290" s="190" t="str">
        <f>IF('Formulario PPGR3'!$G1290="","",'Formulario PPGR1'!#REF!)</f>
        <v/>
      </c>
      <c r="D1290" s="190" t="str">
        <f>IF('Formulario PPGR3'!$G1290="","",'Formulario PPGR1'!#REF!)</f>
        <v/>
      </c>
      <c r="E1290" s="190" t="str">
        <f>IF('Formulario PPGR3'!$G1290="","",'Formulario PPGR1'!#REF!)</f>
        <v/>
      </c>
      <c r="F1290" s="190" t="str">
        <f>IF('Formulario PPGR3'!$G1290="","",'Formulario PPGR1'!#REF!)</f>
        <v/>
      </c>
      <c r="G1290" s="241"/>
      <c r="H1290" s="503" t="str">
        <f>IF(Tabla1[[#This Row],[Código_Actividad]]="","",_xlfn.XLOOKUP(Tabla1[[#This Row],[Código_Actividad]],Tabla2[Código],Tabla2[Actividades Programables Presupuestables],"",0))</f>
        <v/>
      </c>
      <c r="I1290" s="504" t="str">
        <f>IFERROR(VLOOKUP('Formulario PPGR3'!$G1290,'Formulario PPGR2'!$H$9:$V$269,15,FALSE),"")</f>
        <v/>
      </c>
      <c r="J1290" s="509"/>
      <c r="K1290" s="507" t="str">
        <f>IF(Tabla1[[#This Row],[Insumos]]="","",_xlfn.XLOOKUP(Tabla1[[#This Row],[Insumos]],Tabla10[Insumo],Tabla10[InsumoAbrev],"",0))</f>
        <v/>
      </c>
      <c r="L1290" s="508"/>
      <c r="M1290" s="505" t="str">
        <f>IF(Tabla1[[#This Row],[Descripción]]="","",_xlfn.XLOOKUP(Tabla1[[#This Row],[Descripción]],Tabla10[Descripción],Tabla10[Unidad de Medida],"",0))</f>
        <v/>
      </c>
      <c r="N1290" s="295"/>
      <c r="O1290" s="506" t="str">
        <f>IF(Tabla1[[#This Row],[Descripción]]="","",_xlfn.XLOOKUP(Tabla1[[#This Row],[Descripción]],Tabla10[Descripción],Tabla10[Precio Unitario],0))</f>
        <v/>
      </c>
      <c r="P1290" s="506" t="str">
        <f>IF(Tabla1[[#This Row],[Cantidad de Insumos]]="","",Tabla1[[#This Row],[Precio Unitario]]*Tabla1[[#This Row],[Cantidad de Insumos]])</f>
        <v/>
      </c>
      <c r="Q1290" s="506" t="str">
        <f>IF(Tabla1[[#This Row],[Descripción]]="","",_xlfn.XLOOKUP(Tabla1[[#This Row],[Descripción]],Tabla10[Descripción],Tabla10[CODIGO PRESUPUESTARIO],0))</f>
        <v/>
      </c>
      <c r="R1290" s="507"/>
    </row>
    <row r="1291" spans="2:18" x14ac:dyDescent="0.3">
      <c r="B1291" s="190" t="str">
        <f>IF('Formulario PPGR3'!$G1291="","",CONCATENATE('Formulario PPGR3'!$C1291,".",'Formulario PPGR3'!$D1291,".",'Formulario PPGR3'!$E1291,".",'Formulario PPGR3'!$F1291))</f>
        <v/>
      </c>
      <c r="C1291" s="190" t="str">
        <f>IF('Formulario PPGR3'!$G1291="","",'Formulario PPGR1'!#REF!)</f>
        <v/>
      </c>
      <c r="D1291" s="190" t="str">
        <f>IF('Formulario PPGR3'!$G1291="","",'Formulario PPGR1'!#REF!)</f>
        <v/>
      </c>
      <c r="E1291" s="190" t="str">
        <f>IF('Formulario PPGR3'!$G1291="","",'Formulario PPGR1'!#REF!)</f>
        <v/>
      </c>
      <c r="F1291" s="190" t="str">
        <f>IF('Formulario PPGR3'!$G1291="","",'Formulario PPGR1'!#REF!)</f>
        <v/>
      </c>
      <c r="G1291" s="241"/>
      <c r="H1291" s="503" t="str">
        <f>IF(Tabla1[[#This Row],[Código_Actividad]]="","",_xlfn.XLOOKUP(Tabla1[[#This Row],[Código_Actividad]],Tabla2[Código],Tabla2[Actividades Programables Presupuestables],"",0))</f>
        <v/>
      </c>
      <c r="I1291" s="504" t="str">
        <f>IFERROR(VLOOKUP('Formulario PPGR3'!$G1291,'Formulario PPGR2'!$H$9:$V$269,15,FALSE),"")</f>
        <v/>
      </c>
      <c r="J1291" s="509"/>
      <c r="K1291" s="507" t="str">
        <f>IF(Tabla1[[#This Row],[Insumos]]="","",_xlfn.XLOOKUP(Tabla1[[#This Row],[Insumos]],Tabla10[Insumo],Tabla10[InsumoAbrev],"",0))</f>
        <v/>
      </c>
      <c r="L1291" s="508"/>
      <c r="M1291" s="505" t="str">
        <f>IF(Tabla1[[#This Row],[Descripción]]="","",_xlfn.XLOOKUP(Tabla1[[#This Row],[Descripción]],Tabla10[Descripción],Tabla10[Unidad de Medida],"",0))</f>
        <v/>
      </c>
      <c r="N1291" s="295"/>
      <c r="O1291" s="506" t="str">
        <f>IF(Tabla1[[#This Row],[Descripción]]="","",_xlfn.XLOOKUP(Tabla1[[#This Row],[Descripción]],Tabla10[Descripción],Tabla10[Precio Unitario],0))</f>
        <v/>
      </c>
      <c r="P1291" s="506" t="str">
        <f>IF(Tabla1[[#This Row],[Cantidad de Insumos]]="","",Tabla1[[#This Row],[Precio Unitario]]*Tabla1[[#This Row],[Cantidad de Insumos]])</f>
        <v/>
      </c>
      <c r="Q1291" s="506" t="str">
        <f>IF(Tabla1[[#This Row],[Descripción]]="","",_xlfn.XLOOKUP(Tabla1[[#This Row],[Descripción]],Tabla10[Descripción],Tabla10[CODIGO PRESUPUESTARIO],0))</f>
        <v/>
      </c>
      <c r="R1291" s="507"/>
    </row>
    <row r="1292" spans="2:18" x14ac:dyDescent="0.3">
      <c r="B1292" s="190" t="str">
        <f>IF('Formulario PPGR3'!$G1292="","",CONCATENATE('Formulario PPGR3'!$C1292,".",'Formulario PPGR3'!$D1292,".",'Formulario PPGR3'!$E1292,".",'Formulario PPGR3'!$F1292))</f>
        <v/>
      </c>
      <c r="C1292" s="190" t="str">
        <f>IF('Formulario PPGR3'!$G1292="","",'Formulario PPGR1'!#REF!)</f>
        <v/>
      </c>
      <c r="D1292" s="190" t="str">
        <f>IF('Formulario PPGR3'!$G1292="","",'Formulario PPGR1'!#REF!)</f>
        <v/>
      </c>
      <c r="E1292" s="190" t="str">
        <f>IF('Formulario PPGR3'!$G1292="","",'Formulario PPGR1'!#REF!)</f>
        <v/>
      </c>
      <c r="F1292" s="190" t="str">
        <f>IF('Formulario PPGR3'!$G1292="","",'Formulario PPGR1'!#REF!)</f>
        <v/>
      </c>
      <c r="G1292" s="241"/>
      <c r="H1292" s="503" t="str">
        <f>IF(Tabla1[[#This Row],[Código_Actividad]]="","",_xlfn.XLOOKUP(Tabla1[[#This Row],[Código_Actividad]],Tabla2[Código],Tabla2[Actividades Programables Presupuestables],"",0))</f>
        <v/>
      </c>
      <c r="I1292" s="504" t="str">
        <f>IFERROR(VLOOKUP('Formulario PPGR3'!$G1292,'Formulario PPGR2'!$H$9:$V$269,15,FALSE),"")</f>
        <v/>
      </c>
      <c r="J1292" s="509"/>
      <c r="K1292" s="507" t="str">
        <f>IF(Tabla1[[#This Row],[Insumos]]="","",_xlfn.XLOOKUP(Tabla1[[#This Row],[Insumos]],Tabla10[Insumo],Tabla10[InsumoAbrev],"",0))</f>
        <v/>
      </c>
      <c r="L1292" s="508"/>
      <c r="M1292" s="505" t="str">
        <f>IF(Tabla1[[#This Row],[Descripción]]="","",_xlfn.XLOOKUP(Tabla1[[#This Row],[Descripción]],Tabla10[Descripción],Tabla10[Unidad de Medida],"",0))</f>
        <v/>
      </c>
      <c r="N1292" s="295"/>
      <c r="O1292" s="506" t="str">
        <f>IF(Tabla1[[#This Row],[Descripción]]="","",_xlfn.XLOOKUP(Tabla1[[#This Row],[Descripción]],Tabla10[Descripción],Tabla10[Precio Unitario],0))</f>
        <v/>
      </c>
      <c r="P1292" s="506" t="str">
        <f>IF(Tabla1[[#This Row],[Cantidad de Insumos]]="","",Tabla1[[#This Row],[Precio Unitario]]*Tabla1[[#This Row],[Cantidad de Insumos]])</f>
        <v/>
      </c>
      <c r="Q1292" s="506" t="str">
        <f>IF(Tabla1[[#This Row],[Descripción]]="","",_xlfn.XLOOKUP(Tabla1[[#This Row],[Descripción]],Tabla10[Descripción],Tabla10[CODIGO PRESUPUESTARIO],0))</f>
        <v/>
      </c>
      <c r="R1292" s="507"/>
    </row>
    <row r="1293" spans="2:18" x14ac:dyDescent="0.3">
      <c r="B1293" s="190" t="str">
        <f>IF('Formulario PPGR3'!$G1293="","",CONCATENATE('Formulario PPGR3'!$C1293,".",'Formulario PPGR3'!$D1293,".",'Formulario PPGR3'!$E1293,".",'Formulario PPGR3'!$F1293))</f>
        <v/>
      </c>
      <c r="C1293" s="190" t="str">
        <f>IF('Formulario PPGR3'!$G1293="","",'Formulario PPGR1'!#REF!)</f>
        <v/>
      </c>
      <c r="D1293" s="190" t="str">
        <f>IF('Formulario PPGR3'!$G1293="","",'Formulario PPGR1'!#REF!)</f>
        <v/>
      </c>
      <c r="E1293" s="190" t="str">
        <f>IF('Formulario PPGR3'!$G1293="","",'Formulario PPGR1'!#REF!)</f>
        <v/>
      </c>
      <c r="F1293" s="190" t="str">
        <f>IF('Formulario PPGR3'!$G1293="","",'Formulario PPGR1'!#REF!)</f>
        <v/>
      </c>
      <c r="G1293" s="241"/>
      <c r="H1293" s="503" t="str">
        <f>IF(Tabla1[[#This Row],[Código_Actividad]]="","",_xlfn.XLOOKUP(Tabla1[[#This Row],[Código_Actividad]],Tabla2[Código],Tabla2[Actividades Programables Presupuestables],"",0))</f>
        <v/>
      </c>
      <c r="I1293" s="504" t="str">
        <f>IFERROR(VLOOKUP('Formulario PPGR3'!$G1293,'Formulario PPGR2'!$H$9:$V$269,15,FALSE),"")</f>
        <v/>
      </c>
      <c r="J1293" s="509"/>
      <c r="K1293" s="507" t="str">
        <f>IF(Tabla1[[#This Row],[Insumos]]="","",_xlfn.XLOOKUP(Tabla1[[#This Row],[Insumos]],Tabla10[Insumo],Tabla10[InsumoAbrev],"",0))</f>
        <v/>
      </c>
      <c r="L1293" s="508"/>
      <c r="M1293" s="505" t="str">
        <f>IF(Tabla1[[#This Row],[Descripción]]="","",_xlfn.XLOOKUP(Tabla1[[#This Row],[Descripción]],Tabla10[Descripción],Tabla10[Unidad de Medida],"",0))</f>
        <v/>
      </c>
      <c r="N1293" s="295"/>
      <c r="O1293" s="506" t="str">
        <f>IF(Tabla1[[#This Row],[Descripción]]="","",_xlfn.XLOOKUP(Tabla1[[#This Row],[Descripción]],Tabla10[Descripción],Tabla10[Precio Unitario],0))</f>
        <v/>
      </c>
      <c r="P1293" s="506" t="str">
        <f>IF(Tabla1[[#This Row],[Cantidad de Insumos]]="","",Tabla1[[#This Row],[Precio Unitario]]*Tabla1[[#This Row],[Cantidad de Insumos]])</f>
        <v/>
      </c>
      <c r="Q1293" s="506" t="str">
        <f>IF(Tabla1[[#This Row],[Descripción]]="","",_xlfn.XLOOKUP(Tabla1[[#This Row],[Descripción]],Tabla10[Descripción],Tabla10[CODIGO PRESUPUESTARIO],0))</f>
        <v/>
      </c>
      <c r="R1293" s="507"/>
    </row>
    <row r="1294" spans="2:18" x14ac:dyDescent="0.3">
      <c r="B1294" s="190" t="str">
        <f>IF('Formulario PPGR3'!$G1294="","",CONCATENATE('Formulario PPGR3'!$C1294,".",'Formulario PPGR3'!$D1294,".",'Formulario PPGR3'!$E1294,".",'Formulario PPGR3'!$F1294))</f>
        <v/>
      </c>
      <c r="C1294" s="190" t="str">
        <f>IF('Formulario PPGR3'!$G1294="","",'Formulario PPGR1'!#REF!)</f>
        <v/>
      </c>
      <c r="D1294" s="190" t="str">
        <f>IF('Formulario PPGR3'!$G1294="","",'Formulario PPGR1'!#REF!)</f>
        <v/>
      </c>
      <c r="E1294" s="190" t="str">
        <f>IF('Formulario PPGR3'!$G1294="","",'Formulario PPGR1'!#REF!)</f>
        <v/>
      </c>
      <c r="F1294" s="190" t="str">
        <f>IF('Formulario PPGR3'!$G1294="","",'Formulario PPGR1'!#REF!)</f>
        <v/>
      </c>
      <c r="G1294" s="241"/>
      <c r="H1294" s="503" t="str">
        <f>IF(Tabla1[[#This Row],[Código_Actividad]]="","",_xlfn.XLOOKUP(Tabla1[[#This Row],[Código_Actividad]],Tabla2[Código],Tabla2[Actividades Programables Presupuestables],"",0))</f>
        <v/>
      </c>
      <c r="I1294" s="504" t="str">
        <f>IFERROR(VLOOKUP('Formulario PPGR3'!$G1294,'Formulario PPGR2'!$H$9:$V$269,15,FALSE),"")</f>
        <v/>
      </c>
      <c r="J1294" s="509"/>
      <c r="K1294" s="507" t="str">
        <f>IF(Tabla1[[#This Row],[Insumos]]="","",_xlfn.XLOOKUP(Tabla1[[#This Row],[Insumos]],Tabla10[Insumo],Tabla10[InsumoAbrev],"",0))</f>
        <v/>
      </c>
      <c r="L1294" s="508"/>
      <c r="M1294" s="505" t="str">
        <f>IF(Tabla1[[#This Row],[Descripción]]="","",_xlfn.XLOOKUP(Tabla1[[#This Row],[Descripción]],Tabla10[Descripción],Tabla10[Unidad de Medida],"",0))</f>
        <v/>
      </c>
      <c r="N1294" s="295"/>
      <c r="O1294" s="506" t="str">
        <f>IF(Tabla1[[#This Row],[Descripción]]="","",_xlfn.XLOOKUP(Tabla1[[#This Row],[Descripción]],Tabla10[Descripción],Tabla10[Precio Unitario],0))</f>
        <v/>
      </c>
      <c r="P1294" s="506" t="str">
        <f>IF(Tabla1[[#This Row],[Cantidad de Insumos]]="","",Tabla1[[#This Row],[Precio Unitario]]*Tabla1[[#This Row],[Cantidad de Insumos]])</f>
        <v/>
      </c>
      <c r="Q1294" s="506" t="str">
        <f>IF(Tabla1[[#This Row],[Descripción]]="","",_xlfn.XLOOKUP(Tabla1[[#This Row],[Descripción]],Tabla10[Descripción],Tabla10[CODIGO PRESUPUESTARIO],0))</f>
        <v/>
      </c>
      <c r="R1294" s="507"/>
    </row>
    <row r="1295" spans="2:18" x14ac:dyDescent="0.3">
      <c r="B1295" s="190" t="str">
        <f>IF('Formulario PPGR3'!$G1295="","",CONCATENATE('Formulario PPGR3'!$C1295,".",'Formulario PPGR3'!$D1295,".",'Formulario PPGR3'!$E1295,".",'Formulario PPGR3'!$F1295))</f>
        <v/>
      </c>
      <c r="C1295" s="190" t="str">
        <f>IF('Formulario PPGR3'!$G1295="","",'Formulario PPGR1'!#REF!)</f>
        <v/>
      </c>
      <c r="D1295" s="190" t="str">
        <f>IF('Formulario PPGR3'!$G1295="","",'Formulario PPGR1'!#REF!)</f>
        <v/>
      </c>
      <c r="E1295" s="190" t="str">
        <f>IF('Formulario PPGR3'!$G1295="","",'Formulario PPGR1'!#REF!)</f>
        <v/>
      </c>
      <c r="F1295" s="190" t="str">
        <f>IF('Formulario PPGR3'!$G1295="","",'Formulario PPGR1'!#REF!)</f>
        <v/>
      </c>
      <c r="G1295" s="241"/>
      <c r="H1295" s="503" t="str">
        <f>IF(Tabla1[[#This Row],[Código_Actividad]]="","",_xlfn.XLOOKUP(Tabla1[[#This Row],[Código_Actividad]],Tabla2[Código],Tabla2[Actividades Programables Presupuestables],"",0))</f>
        <v/>
      </c>
      <c r="I1295" s="504" t="str">
        <f>IFERROR(VLOOKUP('Formulario PPGR3'!$G1295,'Formulario PPGR2'!$H$9:$V$269,15,FALSE),"")</f>
        <v/>
      </c>
      <c r="J1295" s="509"/>
      <c r="K1295" s="507" t="str">
        <f>IF(Tabla1[[#This Row],[Insumos]]="","",_xlfn.XLOOKUP(Tabla1[[#This Row],[Insumos]],Tabla10[Insumo],Tabla10[InsumoAbrev],"",0))</f>
        <v/>
      </c>
      <c r="L1295" s="508"/>
      <c r="M1295" s="505" t="str">
        <f>IF(Tabla1[[#This Row],[Descripción]]="","",_xlfn.XLOOKUP(Tabla1[[#This Row],[Descripción]],Tabla10[Descripción],Tabla10[Unidad de Medida],"",0))</f>
        <v/>
      </c>
      <c r="N1295" s="295"/>
      <c r="O1295" s="506" t="str">
        <f>IF(Tabla1[[#This Row],[Descripción]]="","",_xlfn.XLOOKUP(Tabla1[[#This Row],[Descripción]],Tabla10[Descripción],Tabla10[Precio Unitario],0))</f>
        <v/>
      </c>
      <c r="P1295" s="506" t="str">
        <f>IF(Tabla1[[#This Row],[Cantidad de Insumos]]="","",Tabla1[[#This Row],[Precio Unitario]]*Tabla1[[#This Row],[Cantidad de Insumos]])</f>
        <v/>
      </c>
      <c r="Q1295" s="506" t="str">
        <f>IF(Tabla1[[#This Row],[Descripción]]="","",_xlfn.XLOOKUP(Tabla1[[#This Row],[Descripción]],Tabla10[Descripción],Tabla10[CODIGO PRESUPUESTARIO],0))</f>
        <v/>
      </c>
      <c r="R1295" s="507"/>
    </row>
    <row r="1296" spans="2:18" x14ac:dyDescent="0.3">
      <c r="B1296" s="190" t="str">
        <f>IF('Formulario PPGR3'!$G1296="","",CONCATENATE('Formulario PPGR3'!$C1296,".",'Formulario PPGR3'!$D1296,".",'Formulario PPGR3'!$E1296,".",'Formulario PPGR3'!$F1296))</f>
        <v/>
      </c>
      <c r="C1296" s="190" t="str">
        <f>IF('Formulario PPGR3'!$G1296="","",'Formulario PPGR1'!#REF!)</f>
        <v/>
      </c>
      <c r="D1296" s="190" t="str">
        <f>IF('Formulario PPGR3'!$G1296="","",'Formulario PPGR1'!#REF!)</f>
        <v/>
      </c>
      <c r="E1296" s="190" t="str">
        <f>IF('Formulario PPGR3'!$G1296="","",'Formulario PPGR1'!#REF!)</f>
        <v/>
      </c>
      <c r="F1296" s="190" t="str">
        <f>IF('Formulario PPGR3'!$G1296="","",'Formulario PPGR1'!#REF!)</f>
        <v/>
      </c>
      <c r="G1296" s="241"/>
      <c r="H1296" s="503" t="str">
        <f>IF(Tabla1[[#This Row],[Código_Actividad]]="","",_xlfn.XLOOKUP(Tabla1[[#This Row],[Código_Actividad]],Tabla2[Código],Tabla2[Actividades Programables Presupuestables],"",0))</f>
        <v/>
      </c>
      <c r="I1296" s="504" t="str">
        <f>IFERROR(VLOOKUP('Formulario PPGR3'!$G1296,'Formulario PPGR2'!$H$9:$V$269,15,FALSE),"")</f>
        <v/>
      </c>
      <c r="J1296" s="509"/>
      <c r="K1296" s="507" t="str">
        <f>IF(Tabla1[[#This Row],[Insumos]]="","",_xlfn.XLOOKUP(Tabla1[[#This Row],[Insumos]],Tabla10[Insumo],Tabla10[InsumoAbrev],"",0))</f>
        <v/>
      </c>
      <c r="L1296" s="508"/>
      <c r="M1296" s="505" t="str">
        <f>IF(Tabla1[[#This Row],[Descripción]]="","",_xlfn.XLOOKUP(Tabla1[[#This Row],[Descripción]],Tabla10[Descripción],Tabla10[Unidad de Medida],"",0))</f>
        <v/>
      </c>
      <c r="N1296" s="295"/>
      <c r="O1296" s="506" t="str">
        <f>IF(Tabla1[[#This Row],[Descripción]]="","",_xlfn.XLOOKUP(Tabla1[[#This Row],[Descripción]],Tabla10[Descripción],Tabla10[Precio Unitario],0))</f>
        <v/>
      </c>
      <c r="P1296" s="506" t="str">
        <f>IF(Tabla1[[#This Row],[Cantidad de Insumos]]="","",Tabla1[[#This Row],[Precio Unitario]]*Tabla1[[#This Row],[Cantidad de Insumos]])</f>
        <v/>
      </c>
      <c r="Q1296" s="506" t="str">
        <f>IF(Tabla1[[#This Row],[Descripción]]="","",_xlfn.XLOOKUP(Tabla1[[#This Row],[Descripción]],Tabla10[Descripción],Tabla10[CODIGO PRESUPUESTARIO],0))</f>
        <v/>
      </c>
      <c r="R1296" s="507"/>
    </row>
    <row r="1297" spans="2:18" x14ac:dyDescent="0.3">
      <c r="B1297" s="190" t="str">
        <f>IF('Formulario PPGR3'!$G1297="","",CONCATENATE('Formulario PPGR3'!$C1297,".",'Formulario PPGR3'!$D1297,".",'Formulario PPGR3'!$E1297,".",'Formulario PPGR3'!$F1297))</f>
        <v/>
      </c>
      <c r="C1297" s="190" t="str">
        <f>IF('Formulario PPGR3'!$G1297="","",'Formulario PPGR1'!#REF!)</f>
        <v/>
      </c>
      <c r="D1297" s="190" t="str">
        <f>IF('Formulario PPGR3'!$G1297="","",'Formulario PPGR1'!#REF!)</f>
        <v/>
      </c>
      <c r="E1297" s="190" t="str">
        <f>IF('Formulario PPGR3'!$G1297="","",'Formulario PPGR1'!#REF!)</f>
        <v/>
      </c>
      <c r="F1297" s="190" t="str">
        <f>IF('Formulario PPGR3'!$G1297="","",'Formulario PPGR1'!#REF!)</f>
        <v/>
      </c>
      <c r="G1297" s="241"/>
      <c r="H1297" s="503" t="str">
        <f>IF(Tabla1[[#This Row],[Código_Actividad]]="","",_xlfn.XLOOKUP(Tabla1[[#This Row],[Código_Actividad]],Tabla2[Código],Tabla2[Actividades Programables Presupuestables],"",0))</f>
        <v/>
      </c>
      <c r="I1297" s="504" t="str">
        <f>IFERROR(VLOOKUP('Formulario PPGR3'!$G1297,'Formulario PPGR2'!$H$9:$V$269,15,FALSE),"")</f>
        <v/>
      </c>
      <c r="J1297" s="509"/>
      <c r="K1297" s="507" t="str">
        <f>IF(Tabla1[[#This Row],[Insumos]]="","",_xlfn.XLOOKUP(Tabla1[[#This Row],[Insumos]],Tabla10[Insumo],Tabla10[InsumoAbrev],"",0))</f>
        <v/>
      </c>
      <c r="L1297" s="508"/>
      <c r="M1297" s="505" t="str">
        <f>IF(Tabla1[[#This Row],[Descripción]]="","",_xlfn.XLOOKUP(Tabla1[[#This Row],[Descripción]],Tabla10[Descripción],Tabla10[Unidad de Medida],"",0))</f>
        <v/>
      </c>
      <c r="N1297" s="295"/>
      <c r="O1297" s="506" t="str">
        <f>IF(Tabla1[[#This Row],[Descripción]]="","",_xlfn.XLOOKUP(Tabla1[[#This Row],[Descripción]],Tabla10[Descripción],Tabla10[Precio Unitario],0))</f>
        <v/>
      </c>
      <c r="P1297" s="506" t="str">
        <f>IF(Tabla1[[#This Row],[Cantidad de Insumos]]="","",Tabla1[[#This Row],[Precio Unitario]]*Tabla1[[#This Row],[Cantidad de Insumos]])</f>
        <v/>
      </c>
      <c r="Q1297" s="506" t="str">
        <f>IF(Tabla1[[#This Row],[Descripción]]="","",_xlfn.XLOOKUP(Tabla1[[#This Row],[Descripción]],Tabla10[Descripción],Tabla10[CODIGO PRESUPUESTARIO],0))</f>
        <v/>
      </c>
      <c r="R1297" s="507"/>
    </row>
    <row r="1298" spans="2:18" x14ac:dyDescent="0.3">
      <c r="B1298" s="190" t="str">
        <f>IF('Formulario PPGR3'!$G1298="","",CONCATENATE('Formulario PPGR3'!$C1298,".",'Formulario PPGR3'!$D1298,".",'Formulario PPGR3'!$E1298,".",'Formulario PPGR3'!$F1298))</f>
        <v/>
      </c>
      <c r="C1298" s="190" t="str">
        <f>IF('Formulario PPGR3'!$G1298="","",'Formulario PPGR1'!#REF!)</f>
        <v/>
      </c>
      <c r="D1298" s="190" t="str">
        <f>IF('Formulario PPGR3'!$G1298="","",'Formulario PPGR1'!#REF!)</f>
        <v/>
      </c>
      <c r="E1298" s="190" t="str">
        <f>IF('Formulario PPGR3'!$G1298="","",'Formulario PPGR1'!#REF!)</f>
        <v/>
      </c>
      <c r="F1298" s="190" t="str">
        <f>IF('Formulario PPGR3'!$G1298="","",'Formulario PPGR1'!#REF!)</f>
        <v/>
      </c>
      <c r="G1298" s="241"/>
      <c r="H1298" s="503" t="str">
        <f>IF(Tabla1[[#This Row],[Código_Actividad]]="","",_xlfn.XLOOKUP(Tabla1[[#This Row],[Código_Actividad]],Tabla2[Código],Tabla2[Actividades Programables Presupuestables],"",0))</f>
        <v/>
      </c>
      <c r="I1298" s="504" t="str">
        <f>IFERROR(VLOOKUP('Formulario PPGR3'!$G1298,'Formulario PPGR2'!$H$9:$V$269,15,FALSE),"")</f>
        <v/>
      </c>
      <c r="J1298" s="509"/>
      <c r="K1298" s="507" t="str">
        <f>IF(Tabla1[[#This Row],[Insumos]]="","",_xlfn.XLOOKUP(Tabla1[[#This Row],[Insumos]],Tabla10[Insumo],Tabla10[InsumoAbrev],"",0))</f>
        <v/>
      </c>
      <c r="L1298" s="508"/>
      <c r="M1298" s="505" t="str">
        <f>IF(Tabla1[[#This Row],[Descripción]]="","",_xlfn.XLOOKUP(Tabla1[[#This Row],[Descripción]],Tabla10[Descripción],Tabla10[Unidad de Medida],"",0))</f>
        <v/>
      </c>
      <c r="N1298" s="295"/>
      <c r="O1298" s="506" t="str">
        <f>IF(Tabla1[[#This Row],[Descripción]]="","",_xlfn.XLOOKUP(Tabla1[[#This Row],[Descripción]],Tabla10[Descripción],Tabla10[Precio Unitario],0))</f>
        <v/>
      </c>
      <c r="P1298" s="506" t="str">
        <f>IF(Tabla1[[#This Row],[Cantidad de Insumos]]="","",Tabla1[[#This Row],[Precio Unitario]]*Tabla1[[#This Row],[Cantidad de Insumos]])</f>
        <v/>
      </c>
      <c r="Q1298" s="506" t="str">
        <f>IF(Tabla1[[#This Row],[Descripción]]="","",_xlfn.XLOOKUP(Tabla1[[#This Row],[Descripción]],Tabla10[Descripción],Tabla10[CODIGO PRESUPUESTARIO],0))</f>
        <v/>
      </c>
      <c r="R1298" s="507"/>
    </row>
    <row r="1299" spans="2:18" x14ac:dyDescent="0.3">
      <c r="B1299" s="190" t="str">
        <f>IF('Formulario PPGR3'!$G1299="","",CONCATENATE('Formulario PPGR3'!$C1299,".",'Formulario PPGR3'!$D1299,".",'Formulario PPGR3'!$E1299,".",'Formulario PPGR3'!$F1299))</f>
        <v/>
      </c>
      <c r="C1299" s="190" t="str">
        <f>IF('Formulario PPGR3'!$G1299="","",'Formulario PPGR1'!#REF!)</f>
        <v/>
      </c>
      <c r="D1299" s="190" t="str">
        <f>IF('Formulario PPGR3'!$G1299="","",'Formulario PPGR1'!#REF!)</f>
        <v/>
      </c>
      <c r="E1299" s="190" t="str">
        <f>IF('Formulario PPGR3'!$G1299="","",'Formulario PPGR1'!#REF!)</f>
        <v/>
      </c>
      <c r="F1299" s="190" t="str">
        <f>IF('Formulario PPGR3'!$G1299="","",'Formulario PPGR1'!#REF!)</f>
        <v/>
      </c>
      <c r="G1299" s="241"/>
      <c r="H1299" s="503" t="str">
        <f>IF(Tabla1[[#This Row],[Código_Actividad]]="","",_xlfn.XLOOKUP(Tabla1[[#This Row],[Código_Actividad]],Tabla2[Código],Tabla2[Actividades Programables Presupuestables],"",0))</f>
        <v/>
      </c>
      <c r="I1299" s="504" t="str">
        <f>IFERROR(VLOOKUP('Formulario PPGR3'!$G1299,'Formulario PPGR2'!$H$9:$V$269,15,FALSE),"")</f>
        <v/>
      </c>
      <c r="J1299" s="509"/>
      <c r="K1299" s="507" t="str">
        <f>IF(Tabla1[[#This Row],[Insumos]]="","",_xlfn.XLOOKUP(Tabla1[[#This Row],[Insumos]],Tabla10[Insumo],Tabla10[InsumoAbrev],"",0))</f>
        <v/>
      </c>
      <c r="L1299" s="508"/>
      <c r="M1299" s="505" t="str">
        <f>IF(Tabla1[[#This Row],[Descripción]]="","",_xlfn.XLOOKUP(Tabla1[[#This Row],[Descripción]],Tabla10[Descripción],Tabla10[Unidad de Medida],"",0))</f>
        <v/>
      </c>
      <c r="N1299" s="295"/>
      <c r="O1299" s="506" t="str">
        <f>IF(Tabla1[[#This Row],[Descripción]]="","",_xlfn.XLOOKUP(Tabla1[[#This Row],[Descripción]],Tabla10[Descripción],Tabla10[Precio Unitario],0))</f>
        <v/>
      </c>
      <c r="P1299" s="506" t="str">
        <f>IF(Tabla1[[#This Row],[Cantidad de Insumos]]="","",Tabla1[[#This Row],[Precio Unitario]]*Tabla1[[#This Row],[Cantidad de Insumos]])</f>
        <v/>
      </c>
      <c r="Q1299" s="506" t="str">
        <f>IF(Tabla1[[#This Row],[Descripción]]="","",_xlfn.XLOOKUP(Tabla1[[#This Row],[Descripción]],Tabla10[Descripción],Tabla10[CODIGO PRESUPUESTARIO],0))</f>
        <v/>
      </c>
      <c r="R1299" s="507"/>
    </row>
    <row r="1300" spans="2:18" x14ac:dyDescent="0.3">
      <c r="B1300" s="190" t="str">
        <f>IF('Formulario PPGR3'!$G1300="","",CONCATENATE('Formulario PPGR3'!$C1300,".",'Formulario PPGR3'!$D1300,".",'Formulario PPGR3'!$E1300,".",'Formulario PPGR3'!$F1300))</f>
        <v/>
      </c>
      <c r="C1300" s="190" t="str">
        <f>IF('Formulario PPGR3'!$G1300="","",'Formulario PPGR1'!#REF!)</f>
        <v/>
      </c>
      <c r="D1300" s="190" t="str">
        <f>IF('Formulario PPGR3'!$G1300="","",'Formulario PPGR1'!#REF!)</f>
        <v/>
      </c>
      <c r="E1300" s="190" t="str">
        <f>IF('Formulario PPGR3'!$G1300="","",'Formulario PPGR1'!#REF!)</f>
        <v/>
      </c>
      <c r="F1300" s="190" t="str">
        <f>IF('Formulario PPGR3'!$G1300="","",'Formulario PPGR1'!#REF!)</f>
        <v/>
      </c>
      <c r="G1300" s="241"/>
      <c r="H1300" s="503" t="str">
        <f>IF(Tabla1[[#This Row],[Código_Actividad]]="","",_xlfn.XLOOKUP(Tabla1[[#This Row],[Código_Actividad]],Tabla2[Código],Tabla2[Actividades Programables Presupuestables],"",0))</f>
        <v/>
      </c>
      <c r="I1300" s="504" t="str">
        <f>IFERROR(VLOOKUP('Formulario PPGR3'!$G1300,'Formulario PPGR2'!$H$9:$V$269,15,FALSE),"")</f>
        <v/>
      </c>
      <c r="J1300" s="509"/>
      <c r="K1300" s="507" t="str">
        <f>IF(Tabla1[[#This Row],[Insumos]]="","",_xlfn.XLOOKUP(Tabla1[[#This Row],[Insumos]],Tabla10[Insumo],Tabla10[InsumoAbrev],"",0))</f>
        <v/>
      </c>
      <c r="L1300" s="508"/>
      <c r="M1300" s="505" t="str">
        <f>IF(Tabla1[[#This Row],[Descripción]]="","",_xlfn.XLOOKUP(Tabla1[[#This Row],[Descripción]],Tabla10[Descripción],Tabla10[Unidad de Medida],"",0))</f>
        <v/>
      </c>
      <c r="N1300" s="295"/>
      <c r="O1300" s="506" t="str">
        <f>IF(Tabla1[[#This Row],[Descripción]]="","",_xlfn.XLOOKUP(Tabla1[[#This Row],[Descripción]],Tabla10[Descripción],Tabla10[Precio Unitario],0))</f>
        <v/>
      </c>
      <c r="P1300" s="506" t="str">
        <f>IF(Tabla1[[#This Row],[Cantidad de Insumos]]="","",Tabla1[[#This Row],[Precio Unitario]]*Tabla1[[#This Row],[Cantidad de Insumos]])</f>
        <v/>
      </c>
      <c r="Q1300" s="506" t="str">
        <f>IF(Tabla1[[#This Row],[Descripción]]="","",_xlfn.XLOOKUP(Tabla1[[#This Row],[Descripción]],Tabla10[Descripción],Tabla10[CODIGO PRESUPUESTARIO],0))</f>
        <v/>
      </c>
      <c r="R1300" s="507"/>
    </row>
    <row r="1301" spans="2:18" x14ac:dyDescent="0.3">
      <c r="B1301" s="190" t="str">
        <f>IF('Formulario PPGR3'!$G1301="","",CONCATENATE('Formulario PPGR3'!$C1301,".",'Formulario PPGR3'!$D1301,".",'Formulario PPGR3'!$E1301,".",'Formulario PPGR3'!$F1301))</f>
        <v/>
      </c>
      <c r="C1301" s="190" t="str">
        <f>IF('Formulario PPGR3'!$G1301="","",'Formulario PPGR1'!#REF!)</f>
        <v/>
      </c>
      <c r="D1301" s="190" t="str">
        <f>IF('Formulario PPGR3'!$G1301="","",'Formulario PPGR1'!#REF!)</f>
        <v/>
      </c>
      <c r="E1301" s="190" t="str">
        <f>IF('Formulario PPGR3'!$G1301="","",'Formulario PPGR1'!#REF!)</f>
        <v/>
      </c>
      <c r="F1301" s="190" t="str">
        <f>IF('Formulario PPGR3'!$G1301="","",'Formulario PPGR1'!#REF!)</f>
        <v/>
      </c>
      <c r="G1301" s="241"/>
      <c r="H1301" s="503" t="str">
        <f>IF(Tabla1[[#This Row],[Código_Actividad]]="","",_xlfn.XLOOKUP(Tabla1[[#This Row],[Código_Actividad]],Tabla2[Código],Tabla2[Actividades Programables Presupuestables],"",0))</f>
        <v/>
      </c>
      <c r="I1301" s="504" t="str">
        <f>IFERROR(VLOOKUP('Formulario PPGR3'!$G1301,'Formulario PPGR2'!$H$9:$V$269,15,FALSE),"")</f>
        <v/>
      </c>
      <c r="J1301" s="509"/>
      <c r="K1301" s="507" t="str">
        <f>IF(Tabla1[[#This Row],[Insumos]]="","",_xlfn.XLOOKUP(Tabla1[[#This Row],[Insumos]],Tabla10[Insumo],Tabla10[InsumoAbrev],"",0))</f>
        <v/>
      </c>
      <c r="L1301" s="508"/>
      <c r="M1301" s="505" t="str">
        <f>IF(Tabla1[[#This Row],[Descripción]]="","",_xlfn.XLOOKUP(Tabla1[[#This Row],[Descripción]],Tabla10[Descripción],Tabla10[Unidad de Medida],"",0))</f>
        <v/>
      </c>
      <c r="N1301" s="295"/>
      <c r="O1301" s="506" t="str">
        <f>IF(Tabla1[[#This Row],[Descripción]]="","",_xlfn.XLOOKUP(Tabla1[[#This Row],[Descripción]],Tabla10[Descripción],Tabla10[Precio Unitario],0))</f>
        <v/>
      </c>
      <c r="P1301" s="506" t="str">
        <f>IF(Tabla1[[#This Row],[Cantidad de Insumos]]="","",Tabla1[[#This Row],[Precio Unitario]]*Tabla1[[#This Row],[Cantidad de Insumos]])</f>
        <v/>
      </c>
      <c r="Q1301" s="506" t="str">
        <f>IF(Tabla1[[#This Row],[Descripción]]="","",_xlfn.XLOOKUP(Tabla1[[#This Row],[Descripción]],Tabla10[Descripción],Tabla10[CODIGO PRESUPUESTARIO],0))</f>
        <v/>
      </c>
      <c r="R1301" s="507"/>
    </row>
    <row r="1302" spans="2:18" x14ac:dyDescent="0.3">
      <c r="B1302" s="190" t="str">
        <f>IF('Formulario PPGR3'!$G1302="","",CONCATENATE('Formulario PPGR3'!$C1302,".",'Formulario PPGR3'!$D1302,".",'Formulario PPGR3'!$E1302,".",'Formulario PPGR3'!$F1302))</f>
        <v/>
      </c>
      <c r="C1302" s="190" t="str">
        <f>IF('Formulario PPGR3'!$G1302="","",'Formulario PPGR1'!#REF!)</f>
        <v/>
      </c>
      <c r="D1302" s="190" t="str">
        <f>IF('Formulario PPGR3'!$G1302="","",'Formulario PPGR1'!#REF!)</f>
        <v/>
      </c>
      <c r="E1302" s="190" t="str">
        <f>IF('Formulario PPGR3'!$G1302="","",'Formulario PPGR1'!#REF!)</f>
        <v/>
      </c>
      <c r="F1302" s="190" t="str">
        <f>IF('Formulario PPGR3'!$G1302="","",'Formulario PPGR1'!#REF!)</f>
        <v/>
      </c>
      <c r="G1302" s="241"/>
      <c r="H1302" s="503" t="str">
        <f>IF(Tabla1[[#This Row],[Código_Actividad]]="","",_xlfn.XLOOKUP(Tabla1[[#This Row],[Código_Actividad]],Tabla2[Código],Tabla2[Actividades Programables Presupuestables],"",0))</f>
        <v/>
      </c>
      <c r="I1302" s="504" t="str">
        <f>IFERROR(VLOOKUP('Formulario PPGR3'!$G1302,'Formulario PPGR2'!$H$9:$V$269,15,FALSE),"")</f>
        <v/>
      </c>
      <c r="J1302" s="509"/>
      <c r="K1302" s="507" t="str">
        <f>IF(Tabla1[[#This Row],[Insumos]]="","",_xlfn.XLOOKUP(Tabla1[[#This Row],[Insumos]],Tabla10[Insumo],Tabla10[InsumoAbrev],"",0))</f>
        <v/>
      </c>
      <c r="L1302" s="508"/>
      <c r="M1302" s="505" t="str">
        <f>IF(Tabla1[[#This Row],[Descripción]]="","",_xlfn.XLOOKUP(Tabla1[[#This Row],[Descripción]],Tabla10[Descripción],Tabla10[Unidad de Medida],"",0))</f>
        <v/>
      </c>
      <c r="N1302" s="295"/>
      <c r="O1302" s="506" t="str">
        <f>IF(Tabla1[[#This Row],[Descripción]]="","",_xlfn.XLOOKUP(Tabla1[[#This Row],[Descripción]],Tabla10[Descripción],Tabla10[Precio Unitario],0))</f>
        <v/>
      </c>
      <c r="P1302" s="506" t="str">
        <f>IF(Tabla1[[#This Row],[Cantidad de Insumos]]="","",Tabla1[[#This Row],[Precio Unitario]]*Tabla1[[#This Row],[Cantidad de Insumos]])</f>
        <v/>
      </c>
      <c r="Q1302" s="506" t="str">
        <f>IF(Tabla1[[#This Row],[Descripción]]="","",_xlfn.XLOOKUP(Tabla1[[#This Row],[Descripción]],Tabla10[Descripción],Tabla10[CODIGO PRESUPUESTARIO],0))</f>
        <v/>
      </c>
      <c r="R1302" s="507"/>
    </row>
    <row r="1303" spans="2:18" x14ac:dyDescent="0.3">
      <c r="B1303" s="190" t="str">
        <f>IF('Formulario PPGR3'!$G1303="","",CONCATENATE('Formulario PPGR3'!$C1303,".",'Formulario PPGR3'!$D1303,".",'Formulario PPGR3'!$E1303,".",'Formulario PPGR3'!$F1303))</f>
        <v/>
      </c>
      <c r="C1303" s="190" t="str">
        <f>IF('Formulario PPGR3'!$G1303="","",'Formulario PPGR1'!#REF!)</f>
        <v/>
      </c>
      <c r="D1303" s="190" t="str">
        <f>IF('Formulario PPGR3'!$G1303="","",'Formulario PPGR1'!#REF!)</f>
        <v/>
      </c>
      <c r="E1303" s="190" t="str">
        <f>IF('Formulario PPGR3'!$G1303="","",'Formulario PPGR1'!#REF!)</f>
        <v/>
      </c>
      <c r="F1303" s="190" t="str">
        <f>IF('Formulario PPGR3'!$G1303="","",'Formulario PPGR1'!#REF!)</f>
        <v/>
      </c>
      <c r="G1303" s="241"/>
      <c r="H1303" s="503" t="str">
        <f>IF(Tabla1[[#This Row],[Código_Actividad]]="","",_xlfn.XLOOKUP(Tabla1[[#This Row],[Código_Actividad]],Tabla2[Código],Tabla2[Actividades Programables Presupuestables],"",0))</f>
        <v/>
      </c>
      <c r="I1303" s="504" t="str">
        <f>IFERROR(VLOOKUP('Formulario PPGR3'!$G1303,'Formulario PPGR2'!$H$9:$V$269,15,FALSE),"")</f>
        <v/>
      </c>
      <c r="J1303" s="509"/>
      <c r="K1303" s="507" t="str">
        <f>IF(Tabla1[[#This Row],[Insumos]]="","",_xlfn.XLOOKUP(Tabla1[[#This Row],[Insumos]],Tabla10[Insumo],Tabla10[InsumoAbrev],"",0))</f>
        <v/>
      </c>
      <c r="L1303" s="508"/>
      <c r="M1303" s="505" t="str">
        <f>IF(Tabla1[[#This Row],[Descripción]]="","",_xlfn.XLOOKUP(Tabla1[[#This Row],[Descripción]],Tabla10[Descripción],Tabla10[Unidad de Medida],"",0))</f>
        <v/>
      </c>
      <c r="N1303" s="295"/>
      <c r="O1303" s="506" t="str">
        <f>IF(Tabla1[[#This Row],[Descripción]]="","",_xlfn.XLOOKUP(Tabla1[[#This Row],[Descripción]],Tabla10[Descripción],Tabla10[Precio Unitario],0))</f>
        <v/>
      </c>
      <c r="P1303" s="506" t="str">
        <f>IF(Tabla1[[#This Row],[Cantidad de Insumos]]="","",Tabla1[[#This Row],[Precio Unitario]]*Tabla1[[#This Row],[Cantidad de Insumos]])</f>
        <v/>
      </c>
      <c r="Q1303" s="506" t="str">
        <f>IF(Tabla1[[#This Row],[Descripción]]="","",_xlfn.XLOOKUP(Tabla1[[#This Row],[Descripción]],Tabla10[Descripción],Tabla10[CODIGO PRESUPUESTARIO],0))</f>
        <v/>
      </c>
      <c r="R1303" s="507"/>
    </row>
    <row r="1304" spans="2:18" x14ac:dyDescent="0.3">
      <c r="B1304" s="190" t="str">
        <f>IF('Formulario PPGR3'!$G1304="","",CONCATENATE('Formulario PPGR3'!$C1304,".",'Formulario PPGR3'!$D1304,".",'Formulario PPGR3'!$E1304,".",'Formulario PPGR3'!$F1304))</f>
        <v/>
      </c>
      <c r="C1304" s="190" t="str">
        <f>IF('Formulario PPGR3'!$G1304="","",'Formulario PPGR1'!#REF!)</f>
        <v/>
      </c>
      <c r="D1304" s="190" t="str">
        <f>IF('Formulario PPGR3'!$G1304="","",'Formulario PPGR1'!#REF!)</f>
        <v/>
      </c>
      <c r="E1304" s="190" t="str">
        <f>IF('Formulario PPGR3'!$G1304="","",'Formulario PPGR1'!#REF!)</f>
        <v/>
      </c>
      <c r="F1304" s="190" t="str">
        <f>IF('Formulario PPGR3'!$G1304="","",'Formulario PPGR1'!#REF!)</f>
        <v/>
      </c>
      <c r="G1304" s="241"/>
      <c r="H1304" s="503" t="str">
        <f>IF(Tabla1[[#This Row],[Código_Actividad]]="","",_xlfn.XLOOKUP(Tabla1[[#This Row],[Código_Actividad]],Tabla2[Código],Tabla2[Actividades Programables Presupuestables],"",0))</f>
        <v/>
      </c>
      <c r="I1304" s="504" t="str">
        <f>IFERROR(VLOOKUP('Formulario PPGR3'!$G1304,'Formulario PPGR2'!$H$9:$V$269,15,FALSE),"")</f>
        <v/>
      </c>
      <c r="J1304" s="509"/>
      <c r="K1304" s="507" t="str">
        <f>IF(Tabla1[[#This Row],[Insumos]]="","",_xlfn.XLOOKUP(Tabla1[[#This Row],[Insumos]],Tabla10[Insumo],Tabla10[InsumoAbrev],"",0))</f>
        <v/>
      </c>
      <c r="L1304" s="508"/>
      <c r="M1304" s="505" t="str">
        <f>IF(Tabla1[[#This Row],[Descripción]]="","",_xlfn.XLOOKUP(Tabla1[[#This Row],[Descripción]],Tabla10[Descripción],Tabla10[Unidad de Medida],"",0))</f>
        <v/>
      </c>
      <c r="N1304" s="295"/>
      <c r="O1304" s="506" t="str">
        <f>IF(Tabla1[[#This Row],[Descripción]]="","",_xlfn.XLOOKUP(Tabla1[[#This Row],[Descripción]],Tabla10[Descripción],Tabla10[Precio Unitario],0))</f>
        <v/>
      </c>
      <c r="P1304" s="506" t="str">
        <f>IF(Tabla1[[#This Row],[Cantidad de Insumos]]="","",Tabla1[[#This Row],[Precio Unitario]]*Tabla1[[#This Row],[Cantidad de Insumos]])</f>
        <v/>
      </c>
      <c r="Q1304" s="506" t="str">
        <f>IF(Tabla1[[#This Row],[Descripción]]="","",_xlfn.XLOOKUP(Tabla1[[#This Row],[Descripción]],Tabla10[Descripción],Tabla10[CODIGO PRESUPUESTARIO],0))</f>
        <v/>
      </c>
      <c r="R1304" s="507"/>
    </row>
    <row r="1305" spans="2:18" x14ac:dyDescent="0.3">
      <c r="B1305" s="190" t="str">
        <f>IF('Formulario PPGR3'!$G1305="","",CONCATENATE('Formulario PPGR3'!$C1305,".",'Formulario PPGR3'!$D1305,".",'Formulario PPGR3'!$E1305,".",'Formulario PPGR3'!$F1305))</f>
        <v/>
      </c>
      <c r="C1305" s="190" t="str">
        <f>IF('Formulario PPGR3'!$G1305="","",'Formulario PPGR1'!#REF!)</f>
        <v/>
      </c>
      <c r="D1305" s="190" t="str">
        <f>IF('Formulario PPGR3'!$G1305="","",'Formulario PPGR1'!#REF!)</f>
        <v/>
      </c>
      <c r="E1305" s="190" t="str">
        <f>IF('Formulario PPGR3'!$G1305="","",'Formulario PPGR1'!#REF!)</f>
        <v/>
      </c>
      <c r="F1305" s="190" t="str">
        <f>IF('Formulario PPGR3'!$G1305="","",'Formulario PPGR1'!#REF!)</f>
        <v/>
      </c>
      <c r="G1305" s="241"/>
      <c r="H1305" s="503" t="str">
        <f>IF(Tabla1[[#This Row],[Código_Actividad]]="","",_xlfn.XLOOKUP(Tabla1[[#This Row],[Código_Actividad]],Tabla2[Código],Tabla2[Actividades Programables Presupuestables],"",0))</f>
        <v/>
      </c>
      <c r="I1305" s="504" t="str">
        <f>IFERROR(VLOOKUP('Formulario PPGR3'!$G1305,'Formulario PPGR2'!$H$9:$V$269,15,FALSE),"")</f>
        <v/>
      </c>
      <c r="J1305" s="509"/>
      <c r="K1305" s="507" t="str">
        <f>IF(Tabla1[[#This Row],[Insumos]]="","",_xlfn.XLOOKUP(Tabla1[[#This Row],[Insumos]],Tabla10[Insumo],Tabla10[InsumoAbrev],"",0))</f>
        <v/>
      </c>
      <c r="L1305" s="508"/>
      <c r="M1305" s="505" t="str">
        <f>IF(Tabla1[[#This Row],[Descripción]]="","",_xlfn.XLOOKUP(Tabla1[[#This Row],[Descripción]],Tabla10[Descripción],Tabla10[Unidad de Medida],"",0))</f>
        <v/>
      </c>
      <c r="N1305" s="295"/>
      <c r="O1305" s="506" t="str">
        <f>IF(Tabla1[[#This Row],[Descripción]]="","",_xlfn.XLOOKUP(Tabla1[[#This Row],[Descripción]],Tabla10[Descripción],Tabla10[Precio Unitario],0))</f>
        <v/>
      </c>
      <c r="P1305" s="506" t="str">
        <f>IF(Tabla1[[#This Row],[Cantidad de Insumos]]="","",Tabla1[[#This Row],[Precio Unitario]]*Tabla1[[#This Row],[Cantidad de Insumos]])</f>
        <v/>
      </c>
      <c r="Q1305" s="506" t="str">
        <f>IF(Tabla1[[#This Row],[Descripción]]="","",_xlfn.XLOOKUP(Tabla1[[#This Row],[Descripción]],Tabla10[Descripción],Tabla10[CODIGO PRESUPUESTARIO],0))</f>
        <v/>
      </c>
      <c r="R1305" s="507"/>
    </row>
    <row r="1306" spans="2:18" x14ac:dyDescent="0.3">
      <c r="B1306" s="190" t="str">
        <f>IF('Formulario PPGR3'!$G1306="","",CONCATENATE('Formulario PPGR3'!$C1306,".",'Formulario PPGR3'!$D1306,".",'Formulario PPGR3'!$E1306,".",'Formulario PPGR3'!$F1306))</f>
        <v/>
      </c>
      <c r="C1306" s="190" t="str">
        <f>IF('Formulario PPGR3'!$G1306="","",'Formulario PPGR1'!#REF!)</f>
        <v/>
      </c>
      <c r="D1306" s="190" t="str">
        <f>IF('Formulario PPGR3'!$G1306="","",'Formulario PPGR1'!#REF!)</f>
        <v/>
      </c>
      <c r="E1306" s="190" t="str">
        <f>IF('Formulario PPGR3'!$G1306="","",'Formulario PPGR1'!#REF!)</f>
        <v/>
      </c>
      <c r="F1306" s="190" t="str">
        <f>IF('Formulario PPGR3'!$G1306="","",'Formulario PPGR1'!#REF!)</f>
        <v/>
      </c>
      <c r="G1306" s="241"/>
      <c r="H1306" s="503" t="str">
        <f>IF(Tabla1[[#This Row],[Código_Actividad]]="","",_xlfn.XLOOKUP(Tabla1[[#This Row],[Código_Actividad]],Tabla2[Código],Tabla2[Actividades Programables Presupuestables],"",0))</f>
        <v/>
      </c>
      <c r="I1306" s="504" t="str">
        <f>IFERROR(VLOOKUP('Formulario PPGR3'!$G1306,'Formulario PPGR2'!$H$9:$V$269,15,FALSE),"")</f>
        <v/>
      </c>
      <c r="J1306" s="509"/>
      <c r="K1306" s="507" t="str">
        <f>IF(Tabla1[[#This Row],[Insumos]]="","",_xlfn.XLOOKUP(Tabla1[[#This Row],[Insumos]],Tabla10[Insumo],Tabla10[InsumoAbrev],"",0))</f>
        <v/>
      </c>
      <c r="L1306" s="508"/>
      <c r="M1306" s="505" t="str">
        <f>IF(Tabla1[[#This Row],[Descripción]]="","",_xlfn.XLOOKUP(Tabla1[[#This Row],[Descripción]],Tabla10[Descripción],Tabla10[Unidad de Medida],"",0))</f>
        <v/>
      </c>
      <c r="N1306" s="295"/>
      <c r="O1306" s="506" t="str">
        <f>IF(Tabla1[[#This Row],[Descripción]]="","",_xlfn.XLOOKUP(Tabla1[[#This Row],[Descripción]],Tabla10[Descripción],Tabla10[Precio Unitario],0))</f>
        <v/>
      </c>
      <c r="P1306" s="506" t="str">
        <f>IF(Tabla1[[#This Row],[Cantidad de Insumos]]="","",Tabla1[[#This Row],[Precio Unitario]]*Tabla1[[#This Row],[Cantidad de Insumos]])</f>
        <v/>
      </c>
      <c r="Q1306" s="506" t="str">
        <f>IF(Tabla1[[#This Row],[Descripción]]="","",_xlfn.XLOOKUP(Tabla1[[#This Row],[Descripción]],Tabla10[Descripción],Tabla10[CODIGO PRESUPUESTARIO],0))</f>
        <v/>
      </c>
      <c r="R1306" s="507"/>
    </row>
    <row r="1307" spans="2:18" x14ac:dyDescent="0.3">
      <c r="B1307" s="190" t="str">
        <f>IF('Formulario PPGR3'!$G1307="","",CONCATENATE('Formulario PPGR3'!$C1307,".",'Formulario PPGR3'!$D1307,".",'Formulario PPGR3'!$E1307,".",'Formulario PPGR3'!$F1307))</f>
        <v/>
      </c>
      <c r="C1307" s="190" t="str">
        <f>IF('Formulario PPGR3'!$G1307="","",'Formulario PPGR1'!#REF!)</f>
        <v/>
      </c>
      <c r="D1307" s="190" t="str">
        <f>IF('Formulario PPGR3'!$G1307="","",'Formulario PPGR1'!#REF!)</f>
        <v/>
      </c>
      <c r="E1307" s="190" t="str">
        <f>IF('Formulario PPGR3'!$G1307="","",'Formulario PPGR1'!#REF!)</f>
        <v/>
      </c>
      <c r="F1307" s="190" t="str">
        <f>IF('Formulario PPGR3'!$G1307="","",'Formulario PPGR1'!#REF!)</f>
        <v/>
      </c>
      <c r="G1307" s="241"/>
      <c r="H1307" s="503" t="str">
        <f>IF(Tabla1[[#This Row],[Código_Actividad]]="","",_xlfn.XLOOKUP(Tabla1[[#This Row],[Código_Actividad]],Tabla2[Código],Tabla2[Actividades Programables Presupuestables],"",0))</f>
        <v/>
      </c>
      <c r="I1307" s="504" t="str">
        <f>IFERROR(VLOOKUP('Formulario PPGR3'!$G1307,'Formulario PPGR2'!$H$9:$V$269,15,FALSE),"")</f>
        <v/>
      </c>
      <c r="J1307" s="509"/>
      <c r="K1307" s="507" t="str">
        <f>IF(Tabla1[[#This Row],[Insumos]]="","",_xlfn.XLOOKUP(Tabla1[[#This Row],[Insumos]],Tabla10[Insumo],Tabla10[InsumoAbrev],"",0))</f>
        <v/>
      </c>
      <c r="L1307" s="508"/>
      <c r="M1307" s="505" t="str">
        <f>IF(Tabla1[[#This Row],[Descripción]]="","",_xlfn.XLOOKUP(Tabla1[[#This Row],[Descripción]],Tabla10[Descripción],Tabla10[Unidad de Medida],"",0))</f>
        <v/>
      </c>
      <c r="N1307" s="295"/>
      <c r="O1307" s="506" t="str">
        <f>IF(Tabla1[[#This Row],[Descripción]]="","",_xlfn.XLOOKUP(Tabla1[[#This Row],[Descripción]],Tabla10[Descripción],Tabla10[Precio Unitario],0))</f>
        <v/>
      </c>
      <c r="P1307" s="506" t="str">
        <f>IF(Tabla1[[#This Row],[Cantidad de Insumos]]="","",Tabla1[[#This Row],[Precio Unitario]]*Tabla1[[#This Row],[Cantidad de Insumos]])</f>
        <v/>
      </c>
      <c r="Q1307" s="506" t="str">
        <f>IF(Tabla1[[#This Row],[Descripción]]="","",_xlfn.XLOOKUP(Tabla1[[#This Row],[Descripción]],Tabla10[Descripción],Tabla10[CODIGO PRESUPUESTARIO],0))</f>
        <v/>
      </c>
      <c r="R1307" s="507"/>
    </row>
    <row r="1308" spans="2:18" x14ac:dyDescent="0.3">
      <c r="B1308" s="190" t="str">
        <f>IF('Formulario PPGR3'!$G1308="","",CONCATENATE('Formulario PPGR3'!$C1308,".",'Formulario PPGR3'!$D1308,".",'Formulario PPGR3'!$E1308,".",'Formulario PPGR3'!$F1308))</f>
        <v/>
      </c>
      <c r="C1308" s="190" t="str">
        <f>IF('Formulario PPGR3'!$G1308="","",'Formulario PPGR1'!#REF!)</f>
        <v/>
      </c>
      <c r="D1308" s="190" t="str">
        <f>IF('Formulario PPGR3'!$G1308="","",'Formulario PPGR1'!#REF!)</f>
        <v/>
      </c>
      <c r="E1308" s="190" t="str">
        <f>IF('Formulario PPGR3'!$G1308="","",'Formulario PPGR1'!#REF!)</f>
        <v/>
      </c>
      <c r="F1308" s="190" t="str">
        <f>IF('Formulario PPGR3'!$G1308="","",'Formulario PPGR1'!#REF!)</f>
        <v/>
      </c>
      <c r="G1308" s="241"/>
      <c r="H1308" s="503" t="str">
        <f>IF(Tabla1[[#This Row],[Código_Actividad]]="","",_xlfn.XLOOKUP(Tabla1[[#This Row],[Código_Actividad]],Tabla2[Código],Tabla2[Actividades Programables Presupuestables],"",0))</f>
        <v/>
      </c>
      <c r="I1308" s="504" t="str">
        <f>IFERROR(VLOOKUP('Formulario PPGR3'!$G1308,'Formulario PPGR2'!$H$9:$V$269,15,FALSE),"")</f>
        <v/>
      </c>
      <c r="J1308" s="509"/>
      <c r="K1308" s="507" t="str">
        <f>IF(Tabla1[[#This Row],[Insumos]]="","",_xlfn.XLOOKUP(Tabla1[[#This Row],[Insumos]],Tabla10[Insumo],Tabla10[InsumoAbrev],"",0))</f>
        <v/>
      </c>
      <c r="L1308" s="508"/>
      <c r="M1308" s="505" t="str">
        <f>IF(Tabla1[[#This Row],[Descripción]]="","",_xlfn.XLOOKUP(Tabla1[[#This Row],[Descripción]],Tabla10[Descripción],Tabla10[Unidad de Medida],"",0))</f>
        <v/>
      </c>
      <c r="N1308" s="295"/>
      <c r="O1308" s="506" t="str">
        <f>IF(Tabla1[[#This Row],[Descripción]]="","",_xlfn.XLOOKUP(Tabla1[[#This Row],[Descripción]],Tabla10[Descripción],Tabla10[Precio Unitario],0))</f>
        <v/>
      </c>
      <c r="P1308" s="506" t="str">
        <f>IF(Tabla1[[#This Row],[Cantidad de Insumos]]="","",Tabla1[[#This Row],[Precio Unitario]]*Tabla1[[#This Row],[Cantidad de Insumos]])</f>
        <v/>
      </c>
      <c r="Q1308" s="506" t="str">
        <f>IF(Tabla1[[#This Row],[Descripción]]="","",_xlfn.XLOOKUP(Tabla1[[#This Row],[Descripción]],Tabla10[Descripción],Tabla10[CODIGO PRESUPUESTARIO],0))</f>
        <v/>
      </c>
      <c r="R1308" s="507"/>
    </row>
    <row r="1309" spans="2:18" x14ac:dyDescent="0.3">
      <c r="B1309" s="190" t="str">
        <f>IF('Formulario PPGR3'!$G1309="","",CONCATENATE('Formulario PPGR3'!$C1309,".",'Formulario PPGR3'!$D1309,".",'Formulario PPGR3'!$E1309,".",'Formulario PPGR3'!$F1309))</f>
        <v/>
      </c>
      <c r="C1309" s="190" t="str">
        <f>IF('Formulario PPGR3'!$G1309="","",'Formulario PPGR1'!#REF!)</f>
        <v/>
      </c>
      <c r="D1309" s="190" t="str">
        <f>IF('Formulario PPGR3'!$G1309="","",'Formulario PPGR1'!#REF!)</f>
        <v/>
      </c>
      <c r="E1309" s="190" t="str">
        <f>IF('Formulario PPGR3'!$G1309="","",'Formulario PPGR1'!#REF!)</f>
        <v/>
      </c>
      <c r="F1309" s="190" t="str">
        <f>IF('Formulario PPGR3'!$G1309="","",'Formulario PPGR1'!#REF!)</f>
        <v/>
      </c>
      <c r="G1309" s="241"/>
      <c r="H1309" s="503" t="str">
        <f>IF(Tabla1[[#This Row],[Código_Actividad]]="","",_xlfn.XLOOKUP(Tabla1[[#This Row],[Código_Actividad]],Tabla2[Código],Tabla2[Actividades Programables Presupuestables],"",0))</f>
        <v/>
      </c>
      <c r="I1309" s="504" t="str">
        <f>IFERROR(VLOOKUP('Formulario PPGR3'!$G1309,'Formulario PPGR2'!$H$9:$V$269,15,FALSE),"")</f>
        <v/>
      </c>
      <c r="J1309" s="509"/>
      <c r="K1309" s="507" t="str">
        <f>IF(Tabla1[[#This Row],[Insumos]]="","",_xlfn.XLOOKUP(Tabla1[[#This Row],[Insumos]],Tabla10[Insumo],Tabla10[InsumoAbrev],"",0))</f>
        <v/>
      </c>
      <c r="L1309" s="508"/>
      <c r="M1309" s="505" t="str">
        <f>IF(Tabla1[[#This Row],[Descripción]]="","",_xlfn.XLOOKUP(Tabla1[[#This Row],[Descripción]],Tabla10[Descripción],Tabla10[Unidad de Medida],"",0))</f>
        <v/>
      </c>
      <c r="N1309" s="295"/>
      <c r="O1309" s="506" t="str">
        <f>IF(Tabla1[[#This Row],[Descripción]]="","",_xlfn.XLOOKUP(Tabla1[[#This Row],[Descripción]],Tabla10[Descripción],Tabla10[Precio Unitario],0))</f>
        <v/>
      </c>
      <c r="P1309" s="506" t="str">
        <f>IF(Tabla1[[#This Row],[Cantidad de Insumos]]="","",Tabla1[[#This Row],[Precio Unitario]]*Tabla1[[#This Row],[Cantidad de Insumos]])</f>
        <v/>
      </c>
      <c r="Q1309" s="506" t="str">
        <f>IF(Tabla1[[#This Row],[Descripción]]="","",_xlfn.XLOOKUP(Tabla1[[#This Row],[Descripción]],Tabla10[Descripción],Tabla10[CODIGO PRESUPUESTARIO],0))</f>
        <v/>
      </c>
      <c r="R1309" s="507"/>
    </row>
    <row r="1310" spans="2:18" x14ac:dyDescent="0.3">
      <c r="B1310" s="190" t="str">
        <f>IF('Formulario PPGR3'!$G1310="","",CONCATENATE('Formulario PPGR3'!$C1310,".",'Formulario PPGR3'!$D1310,".",'Formulario PPGR3'!$E1310,".",'Formulario PPGR3'!$F1310))</f>
        <v/>
      </c>
      <c r="C1310" s="190" t="str">
        <f>IF('Formulario PPGR3'!$G1310="","",'Formulario PPGR1'!#REF!)</f>
        <v/>
      </c>
      <c r="D1310" s="190" t="str">
        <f>IF('Formulario PPGR3'!$G1310="","",'Formulario PPGR1'!#REF!)</f>
        <v/>
      </c>
      <c r="E1310" s="190" t="str">
        <f>IF('Formulario PPGR3'!$G1310="","",'Formulario PPGR1'!#REF!)</f>
        <v/>
      </c>
      <c r="F1310" s="190" t="str">
        <f>IF('Formulario PPGR3'!$G1310="","",'Formulario PPGR1'!#REF!)</f>
        <v/>
      </c>
      <c r="G1310" s="241"/>
      <c r="H1310" s="503" t="str">
        <f>IF(Tabla1[[#This Row],[Código_Actividad]]="","",_xlfn.XLOOKUP(Tabla1[[#This Row],[Código_Actividad]],Tabla2[Código],Tabla2[Actividades Programables Presupuestables],"",0))</f>
        <v/>
      </c>
      <c r="I1310" s="504" t="str">
        <f>IFERROR(VLOOKUP('Formulario PPGR3'!$G1310,'Formulario PPGR2'!$H$9:$V$269,15,FALSE),"")</f>
        <v/>
      </c>
      <c r="J1310" s="509"/>
      <c r="K1310" s="507" t="str">
        <f>IF(Tabla1[[#This Row],[Insumos]]="","",_xlfn.XLOOKUP(Tabla1[[#This Row],[Insumos]],Tabla10[Insumo],Tabla10[InsumoAbrev],"",0))</f>
        <v/>
      </c>
      <c r="L1310" s="508"/>
      <c r="M1310" s="505" t="str">
        <f>IF(Tabla1[[#This Row],[Descripción]]="","",_xlfn.XLOOKUP(Tabla1[[#This Row],[Descripción]],Tabla10[Descripción],Tabla10[Unidad de Medida],"",0))</f>
        <v/>
      </c>
      <c r="N1310" s="295"/>
      <c r="O1310" s="506" t="str">
        <f>IF(Tabla1[[#This Row],[Descripción]]="","",_xlfn.XLOOKUP(Tabla1[[#This Row],[Descripción]],Tabla10[Descripción],Tabla10[Precio Unitario],0))</f>
        <v/>
      </c>
      <c r="P1310" s="506" t="str">
        <f>IF(Tabla1[[#This Row],[Cantidad de Insumos]]="","",Tabla1[[#This Row],[Precio Unitario]]*Tabla1[[#This Row],[Cantidad de Insumos]])</f>
        <v/>
      </c>
      <c r="Q1310" s="506" t="str">
        <f>IF(Tabla1[[#This Row],[Descripción]]="","",_xlfn.XLOOKUP(Tabla1[[#This Row],[Descripción]],Tabla10[Descripción],Tabla10[CODIGO PRESUPUESTARIO],0))</f>
        <v/>
      </c>
      <c r="R1310" s="507"/>
    </row>
    <row r="1311" spans="2:18" x14ac:dyDescent="0.3">
      <c r="B1311" s="190" t="str">
        <f>IF('Formulario PPGR3'!$G1311="","",CONCATENATE('Formulario PPGR3'!$C1311,".",'Formulario PPGR3'!$D1311,".",'Formulario PPGR3'!$E1311,".",'Formulario PPGR3'!$F1311))</f>
        <v/>
      </c>
      <c r="C1311" s="190" t="str">
        <f>IF('Formulario PPGR3'!$G1311="","",'Formulario PPGR1'!#REF!)</f>
        <v/>
      </c>
      <c r="D1311" s="190" t="str">
        <f>IF('Formulario PPGR3'!$G1311="","",'Formulario PPGR1'!#REF!)</f>
        <v/>
      </c>
      <c r="E1311" s="190" t="str">
        <f>IF('Formulario PPGR3'!$G1311="","",'Formulario PPGR1'!#REF!)</f>
        <v/>
      </c>
      <c r="F1311" s="190" t="str">
        <f>IF('Formulario PPGR3'!$G1311="","",'Formulario PPGR1'!#REF!)</f>
        <v/>
      </c>
      <c r="G1311" s="241"/>
      <c r="H1311" s="503" t="str">
        <f>IF(Tabla1[[#This Row],[Código_Actividad]]="","",_xlfn.XLOOKUP(Tabla1[[#This Row],[Código_Actividad]],Tabla2[Código],Tabla2[Actividades Programables Presupuestables],"",0))</f>
        <v/>
      </c>
      <c r="I1311" s="504" t="str">
        <f>IFERROR(VLOOKUP('Formulario PPGR3'!$G1311,'Formulario PPGR2'!$H$9:$V$269,15,FALSE),"")</f>
        <v/>
      </c>
      <c r="J1311" s="509"/>
      <c r="K1311" s="507" t="str">
        <f>IF(Tabla1[[#This Row],[Insumos]]="","",_xlfn.XLOOKUP(Tabla1[[#This Row],[Insumos]],Tabla10[Insumo],Tabla10[InsumoAbrev],"",0))</f>
        <v/>
      </c>
      <c r="L1311" s="508"/>
      <c r="M1311" s="505" t="str">
        <f>IF(Tabla1[[#This Row],[Descripción]]="","",_xlfn.XLOOKUP(Tabla1[[#This Row],[Descripción]],Tabla10[Descripción],Tabla10[Unidad de Medida],"",0))</f>
        <v/>
      </c>
      <c r="N1311" s="295"/>
      <c r="O1311" s="506" t="str">
        <f>IF(Tabla1[[#This Row],[Descripción]]="","",_xlfn.XLOOKUP(Tabla1[[#This Row],[Descripción]],Tabla10[Descripción],Tabla10[Precio Unitario],0))</f>
        <v/>
      </c>
      <c r="P1311" s="506" t="str">
        <f>IF(Tabla1[[#This Row],[Cantidad de Insumos]]="","",Tabla1[[#This Row],[Precio Unitario]]*Tabla1[[#This Row],[Cantidad de Insumos]])</f>
        <v/>
      </c>
      <c r="Q1311" s="506" t="str">
        <f>IF(Tabla1[[#This Row],[Descripción]]="","",_xlfn.XLOOKUP(Tabla1[[#This Row],[Descripción]],Tabla10[Descripción],Tabla10[CODIGO PRESUPUESTARIO],0))</f>
        <v/>
      </c>
      <c r="R1311" s="507"/>
    </row>
    <row r="1312" spans="2:18" x14ac:dyDescent="0.3">
      <c r="B1312" s="190" t="str">
        <f>IF('Formulario PPGR3'!$G1312="","",CONCATENATE('Formulario PPGR3'!$C1312,".",'Formulario PPGR3'!$D1312,".",'Formulario PPGR3'!$E1312,".",'Formulario PPGR3'!$F1312))</f>
        <v/>
      </c>
      <c r="C1312" s="190" t="str">
        <f>IF('Formulario PPGR3'!$G1312="","",'Formulario PPGR1'!#REF!)</f>
        <v/>
      </c>
      <c r="D1312" s="190" t="str">
        <f>IF('Formulario PPGR3'!$G1312="","",'Formulario PPGR1'!#REF!)</f>
        <v/>
      </c>
      <c r="E1312" s="190" t="str">
        <f>IF('Formulario PPGR3'!$G1312="","",'Formulario PPGR1'!#REF!)</f>
        <v/>
      </c>
      <c r="F1312" s="190" t="str">
        <f>IF('Formulario PPGR3'!$G1312="","",'Formulario PPGR1'!#REF!)</f>
        <v/>
      </c>
      <c r="G1312" s="241"/>
      <c r="H1312" s="503" t="str">
        <f>IF(Tabla1[[#This Row],[Código_Actividad]]="","",_xlfn.XLOOKUP(Tabla1[[#This Row],[Código_Actividad]],Tabla2[Código],Tabla2[Actividades Programables Presupuestables],"",0))</f>
        <v/>
      </c>
      <c r="I1312" s="504" t="str">
        <f>IFERROR(VLOOKUP('Formulario PPGR3'!$G1312,'Formulario PPGR2'!$H$9:$V$269,15,FALSE),"")</f>
        <v/>
      </c>
      <c r="J1312" s="509"/>
      <c r="K1312" s="507" t="str">
        <f>IF(Tabla1[[#This Row],[Insumos]]="","",_xlfn.XLOOKUP(Tabla1[[#This Row],[Insumos]],Tabla10[Insumo],Tabla10[InsumoAbrev],"",0))</f>
        <v/>
      </c>
      <c r="L1312" s="508"/>
      <c r="M1312" s="505" t="str">
        <f>IF(Tabla1[[#This Row],[Descripción]]="","",_xlfn.XLOOKUP(Tabla1[[#This Row],[Descripción]],Tabla10[Descripción],Tabla10[Unidad de Medida],"",0))</f>
        <v/>
      </c>
      <c r="N1312" s="295"/>
      <c r="O1312" s="506" t="str">
        <f>IF(Tabla1[[#This Row],[Descripción]]="","",_xlfn.XLOOKUP(Tabla1[[#This Row],[Descripción]],Tabla10[Descripción],Tabla10[Precio Unitario],0))</f>
        <v/>
      </c>
      <c r="P1312" s="506" t="str">
        <f>IF(Tabla1[[#This Row],[Cantidad de Insumos]]="","",Tabla1[[#This Row],[Precio Unitario]]*Tabla1[[#This Row],[Cantidad de Insumos]])</f>
        <v/>
      </c>
      <c r="Q1312" s="506" t="str">
        <f>IF(Tabla1[[#This Row],[Descripción]]="","",_xlfn.XLOOKUP(Tabla1[[#This Row],[Descripción]],Tabla10[Descripción],Tabla10[CODIGO PRESUPUESTARIO],0))</f>
        <v/>
      </c>
      <c r="R1312" s="507"/>
    </row>
    <row r="1313" spans="2:18" x14ac:dyDescent="0.3">
      <c r="B1313" s="190" t="str">
        <f>IF('Formulario PPGR3'!$G1313="","",CONCATENATE('Formulario PPGR3'!$C1313,".",'Formulario PPGR3'!$D1313,".",'Formulario PPGR3'!$E1313,".",'Formulario PPGR3'!$F1313))</f>
        <v/>
      </c>
      <c r="C1313" s="190" t="str">
        <f>IF('Formulario PPGR3'!$G1313="","",'Formulario PPGR1'!#REF!)</f>
        <v/>
      </c>
      <c r="D1313" s="190" t="str">
        <f>IF('Formulario PPGR3'!$G1313="","",'Formulario PPGR1'!#REF!)</f>
        <v/>
      </c>
      <c r="E1313" s="190" t="str">
        <f>IF('Formulario PPGR3'!$G1313="","",'Formulario PPGR1'!#REF!)</f>
        <v/>
      </c>
      <c r="F1313" s="190" t="str">
        <f>IF('Formulario PPGR3'!$G1313="","",'Formulario PPGR1'!#REF!)</f>
        <v/>
      </c>
      <c r="G1313" s="241"/>
      <c r="H1313" s="503" t="str">
        <f>IF(Tabla1[[#This Row],[Código_Actividad]]="","",_xlfn.XLOOKUP(Tabla1[[#This Row],[Código_Actividad]],Tabla2[Código],Tabla2[Actividades Programables Presupuestables],"",0))</f>
        <v/>
      </c>
      <c r="I1313" s="504" t="str">
        <f>IFERROR(VLOOKUP('Formulario PPGR3'!$G1313,'Formulario PPGR2'!$H$9:$V$269,15,FALSE),"")</f>
        <v/>
      </c>
      <c r="J1313" s="509"/>
      <c r="K1313" s="507" t="str">
        <f>IF(Tabla1[[#This Row],[Insumos]]="","",_xlfn.XLOOKUP(Tabla1[[#This Row],[Insumos]],Tabla10[Insumo],Tabla10[InsumoAbrev],"",0))</f>
        <v/>
      </c>
      <c r="L1313" s="508"/>
      <c r="M1313" s="505" t="str">
        <f>IF(Tabla1[[#This Row],[Descripción]]="","",_xlfn.XLOOKUP(Tabla1[[#This Row],[Descripción]],Tabla10[Descripción],Tabla10[Unidad de Medida],"",0))</f>
        <v/>
      </c>
      <c r="N1313" s="295"/>
      <c r="O1313" s="506" t="str">
        <f>IF(Tabla1[[#This Row],[Descripción]]="","",_xlfn.XLOOKUP(Tabla1[[#This Row],[Descripción]],Tabla10[Descripción],Tabla10[Precio Unitario],0))</f>
        <v/>
      </c>
      <c r="P1313" s="506" t="str">
        <f>IF(Tabla1[[#This Row],[Cantidad de Insumos]]="","",Tabla1[[#This Row],[Precio Unitario]]*Tabla1[[#This Row],[Cantidad de Insumos]])</f>
        <v/>
      </c>
      <c r="Q1313" s="506" t="str">
        <f>IF(Tabla1[[#This Row],[Descripción]]="","",_xlfn.XLOOKUP(Tabla1[[#This Row],[Descripción]],Tabla10[Descripción],Tabla10[CODIGO PRESUPUESTARIO],0))</f>
        <v/>
      </c>
      <c r="R1313" s="507"/>
    </row>
    <row r="1314" spans="2:18" x14ac:dyDescent="0.3">
      <c r="B1314" s="190" t="str">
        <f>IF('Formulario PPGR3'!$G1314="","",CONCATENATE('Formulario PPGR3'!$C1314,".",'Formulario PPGR3'!$D1314,".",'Formulario PPGR3'!$E1314,".",'Formulario PPGR3'!$F1314))</f>
        <v/>
      </c>
      <c r="C1314" s="190" t="str">
        <f>IF('Formulario PPGR3'!$G1314="","",'Formulario PPGR1'!#REF!)</f>
        <v/>
      </c>
      <c r="D1314" s="190" t="str">
        <f>IF('Formulario PPGR3'!$G1314="","",'Formulario PPGR1'!#REF!)</f>
        <v/>
      </c>
      <c r="E1314" s="190" t="str">
        <f>IF('Formulario PPGR3'!$G1314="","",'Formulario PPGR1'!#REF!)</f>
        <v/>
      </c>
      <c r="F1314" s="190" t="str">
        <f>IF('Formulario PPGR3'!$G1314="","",'Formulario PPGR1'!#REF!)</f>
        <v/>
      </c>
      <c r="G1314" s="241"/>
      <c r="H1314" s="503" t="str">
        <f>IF(Tabla1[[#This Row],[Código_Actividad]]="","",_xlfn.XLOOKUP(Tabla1[[#This Row],[Código_Actividad]],Tabla2[Código],Tabla2[Actividades Programables Presupuestables],"",0))</f>
        <v/>
      </c>
      <c r="I1314" s="504" t="str">
        <f>IFERROR(VLOOKUP('Formulario PPGR3'!$G1314,'Formulario PPGR2'!$H$9:$V$269,15,FALSE),"")</f>
        <v/>
      </c>
      <c r="J1314" s="509"/>
      <c r="K1314" s="507" t="str">
        <f>IF(Tabla1[[#This Row],[Insumos]]="","",_xlfn.XLOOKUP(Tabla1[[#This Row],[Insumos]],Tabla10[Insumo],Tabla10[InsumoAbrev],"",0))</f>
        <v/>
      </c>
      <c r="L1314" s="508"/>
      <c r="M1314" s="505" t="str">
        <f>IF(Tabla1[[#This Row],[Descripción]]="","",_xlfn.XLOOKUP(Tabla1[[#This Row],[Descripción]],Tabla10[Descripción],Tabla10[Unidad de Medida],"",0))</f>
        <v/>
      </c>
      <c r="N1314" s="295"/>
      <c r="O1314" s="506" t="str">
        <f>IF(Tabla1[[#This Row],[Descripción]]="","",_xlfn.XLOOKUP(Tabla1[[#This Row],[Descripción]],Tabla10[Descripción],Tabla10[Precio Unitario],0))</f>
        <v/>
      </c>
      <c r="P1314" s="506" t="str">
        <f>IF(Tabla1[[#This Row],[Cantidad de Insumos]]="","",Tabla1[[#This Row],[Precio Unitario]]*Tabla1[[#This Row],[Cantidad de Insumos]])</f>
        <v/>
      </c>
      <c r="Q1314" s="506" t="str">
        <f>IF(Tabla1[[#This Row],[Descripción]]="","",_xlfn.XLOOKUP(Tabla1[[#This Row],[Descripción]],Tabla10[Descripción],Tabla10[CODIGO PRESUPUESTARIO],0))</f>
        <v/>
      </c>
      <c r="R1314" s="507"/>
    </row>
    <row r="1315" spans="2:18" x14ac:dyDescent="0.3">
      <c r="B1315" s="190" t="str">
        <f>IF('Formulario PPGR3'!$G1315="","",CONCATENATE('Formulario PPGR3'!$C1315,".",'Formulario PPGR3'!$D1315,".",'Formulario PPGR3'!$E1315,".",'Formulario PPGR3'!$F1315))</f>
        <v/>
      </c>
      <c r="C1315" s="190" t="str">
        <f>IF('Formulario PPGR3'!$G1315="","",'Formulario PPGR1'!#REF!)</f>
        <v/>
      </c>
      <c r="D1315" s="190" t="str">
        <f>IF('Formulario PPGR3'!$G1315="","",'Formulario PPGR1'!#REF!)</f>
        <v/>
      </c>
      <c r="E1315" s="190" t="str">
        <f>IF('Formulario PPGR3'!$G1315="","",'Formulario PPGR1'!#REF!)</f>
        <v/>
      </c>
      <c r="F1315" s="190" t="str">
        <f>IF('Formulario PPGR3'!$G1315="","",'Formulario PPGR1'!#REF!)</f>
        <v/>
      </c>
      <c r="G1315" s="241"/>
      <c r="H1315" s="503" t="str">
        <f>IF(Tabla1[[#This Row],[Código_Actividad]]="","",_xlfn.XLOOKUP(Tabla1[[#This Row],[Código_Actividad]],Tabla2[Código],Tabla2[Actividades Programables Presupuestables],"",0))</f>
        <v/>
      </c>
      <c r="I1315" s="504" t="str">
        <f>IFERROR(VLOOKUP('Formulario PPGR3'!$G1315,'Formulario PPGR2'!$H$9:$V$269,15,FALSE),"")</f>
        <v/>
      </c>
      <c r="J1315" s="509"/>
      <c r="K1315" s="507" t="str">
        <f>IF(Tabla1[[#This Row],[Insumos]]="","",_xlfn.XLOOKUP(Tabla1[[#This Row],[Insumos]],Tabla10[Insumo],Tabla10[InsumoAbrev],"",0))</f>
        <v/>
      </c>
      <c r="L1315" s="508"/>
      <c r="M1315" s="505" t="str">
        <f>IF(Tabla1[[#This Row],[Descripción]]="","",_xlfn.XLOOKUP(Tabla1[[#This Row],[Descripción]],Tabla10[Descripción],Tabla10[Unidad de Medida],"",0))</f>
        <v/>
      </c>
      <c r="N1315" s="295"/>
      <c r="O1315" s="506" t="str">
        <f>IF(Tabla1[[#This Row],[Descripción]]="","",_xlfn.XLOOKUP(Tabla1[[#This Row],[Descripción]],Tabla10[Descripción],Tabla10[Precio Unitario],0))</f>
        <v/>
      </c>
      <c r="P1315" s="506" t="str">
        <f>IF(Tabla1[[#This Row],[Cantidad de Insumos]]="","",Tabla1[[#This Row],[Precio Unitario]]*Tabla1[[#This Row],[Cantidad de Insumos]])</f>
        <v/>
      </c>
      <c r="Q1315" s="506" t="str">
        <f>IF(Tabla1[[#This Row],[Descripción]]="","",_xlfn.XLOOKUP(Tabla1[[#This Row],[Descripción]],Tabla10[Descripción],Tabla10[CODIGO PRESUPUESTARIO],0))</f>
        <v/>
      </c>
      <c r="R1315" s="507"/>
    </row>
    <row r="1316" spans="2:18" x14ac:dyDescent="0.3">
      <c r="B1316" s="190" t="str">
        <f>IF('Formulario PPGR3'!$G1316="","",CONCATENATE('Formulario PPGR3'!$C1316,".",'Formulario PPGR3'!$D1316,".",'Formulario PPGR3'!$E1316,".",'Formulario PPGR3'!$F1316))</f>
        <v/>
      </c>
      <c r="C1316" s="190" t="str">
        <f>IF('Formulario PPGR3'!$G1316="","",'Formulario PPGR1'!#REF!)</f>
        <v/>
      </c>
      <c r="D1316" s="190" t="str">
        <f>IF('Formulario PPGR3'!$G1316="","",'Formulario PPGR1'!#REF!)</f>
        <v/>
      </c>
      <c r="E1316" s="190" t="str">
        <f>IF('Formulario PPGR3'!$G1316="","",'Formulario PPGR1'!#REF!)</f>
        <v/>
      </c>
      <c r="F1316" s="190" t="str">
        <f>IF('Formulario PPGR3'!$G1316="","",'Formulario PPGR1'!#REF!)</f>
        <v/>
      </c>
      <c r="G1316" s="241"/>
      <c r="H1316" s="503" t="str">
        <f>IF(Tabla1[[#This Row],[Código_Actividad]]="","",_xlfn.XLOOKUP(Tabla1[[#This Row],[Código_Actividad]],Tabla2[Código],Tabla2[Actividades Programables Presupuestables],"",0))</f>
        <v/>
      </c>
      <c r="I1316" s="504" t="str">
        <f>IFERROR(VLOOKUP('Formulario PPGR3'!$G1316,'Formulario PPGR2'!$H$9:$V$269,15,FALSE),"")</f>
        <v/>
      </c>
      <c r="J1316" s="509"/>
      <c r="K1316" s="507" t="str">
        <f>IF(Tabla1[[#This Row],[Insumos]]="","",_xlfn.XLOOKUP(Tabla1[[#This Row],[Insumos]],Tabla10[Insumo],Tabla10[InsumoAbrev],"",0))</f>
        <v/>
      </c>
      <c r="L1316" s="508"/>
      <c r="M1316" s="505" t="str">
        <f>IF(Tabla1[[#This Row],[Descripción]]="","",_xlfn.XLOOKUP(Tabla1[[#This Row],[Descripción]],Tabla10[Descripción],Tabla10[Unidad de Medida],"",0))</f>
        <v/>
      </c>
      <c r="N1316" s="295"/>
      <c r="O1316" s="506" t="str">
        <f>IF(Tabla1[[#This Row],[Descripción]]="","",_xlfn.XLOOKUP(Tabla1[[#This Row],[Descripción]],Tabla10[Descripción],Tabla10[Precio Unitario],0))</f>
        <v/>
      </c>
      <c r="P1316" s="506" t="str">
        <f>IF(Tabla1[[#This Row],[Cantidad de Insumos]]="","",Tabla1[[#This Row],[Precio Unitario]]*Tabla1[[#This Row],[Cantidad de Insumos]])</f>
        <v/>
      </c>
      <c r="Q1316" s="506" t="str">
        <f>IF(Tabla1[[#This Row],[Descripción]]="","",_xlfn.XLOOKUP(Tabla1[[#This Row],[Descripción]],Tabla10[Descripción],Tabla10[CODIGO PRESUPUESTARIO],0))</f>
        <v/>
      </c>
      <c r="R1316" s="507"/>
    </row>
    <row r="1317" spans="2:18" x14ac:dyDescent="0.3">
      <c r="B1317" s="190" t="str">
        <f>IF('Formulario PPGR3'!$G1317="","",CONCATENATE('Formulario PPGR3'!$C1317,".",'Formulario PPGR3'!$D1317,".",'Formulario PPGR3'!$E1317,".",'Formulario PPGR3'!$F1317))</f>
        <v/>
      </c>
      <c r="C1317" s="190" t="str">
        <f>IF('Formulario PPGR3'!$G1317="","",'Formulario PPGR1'!#REF!)</f>
        <v/>
      </c>
      <c r="D1317" s="190" t="str">
        <f>IF('Formulario PPGR3'!$G1317="","",'Formulario PPGR1'!#REF!)</f>
        <v/>
      </c>
      <c r="E1317" s="190" t="str">
        <f>IF('Formulario PPGR3'!$G1317="","",'Formulario PPGR1'!#REF!)</f>
        <v/>
      </c>
      <c r="F1317" s="190" t="str">
        <f>IF('Formulario PPGR3'!$G1317="","",'Formulario PPGR1'!#REF!)</f>
        <v/>
      </c>
      <c r="G1317" s="241"/>
      <c r="H1317" s="503" t="str">
        <f>IF(Tabla1[[#This Row],[Código_Actividad]]="","",_xlfn.XLOOKUP(Tabla1[[#This Row],[Código_Actividad]],Tabla2[Código],Tabla2[Actividades Programables Presupuestables],"",0))</f>
        <v/>
      </c>
      <c r="I1317" s="504" t="str">
        <f>IFERROR(VLOOKUP('Formulario PPGR3'!$G1317,'Formulario PPGR2'!$H$9:$V$269,15,FALSE),"")</f>
        <v/>
      </c>
      <c r="J1317" s="509"/>
      <c r="K1317" s="507" t="str">
        <f>IF(Tabla1[[#This Row],[Insumos]]="","",_xlfn.XLOOKUP(Tabla1[[#This Row],[Insumos]],Tabla10[Insumo],Tabla10[InsumoAbrev],"",0))</f>
        <v/>
      </c>
      <c r="L1317" s="508"/>
      <c r="M1317" s="505" t="str">
        <f>IF(Tabla1[[#This Row],[Descripción]]="","",_xlfn.XLOOKUP(Tabla1[[#This Row],[Descripción]],Tabla10[Descripción],Tabla10[Unidad de Medida],"",0))</f>
        <v/>
      </c>
      <c r="N1317" s="295"/>
      <c r="O1317" s="506" t="str">
        <f>IF(Tabla1[[#This Row],[Descripción]]="","",_xlfn.XLOOKUP(Tabla1[[#This Row],[Descripción]],Tabla10[Descripción],Tabla10[Precio Unitario],0))</f>
        <v/>
      </c>
      <c r="P1317" s="506" t="str">
        <f>IF(Tabla1[[#This Row],[Cantidad de Insumos]]="","",Tabla1[[#This Row],[Precio Unitario]]*Tabla1[[#This Row],[Cantidad de Insumos]])</f>
        <v/>
      </c>
      <c r="Q1317" s="506" t="str">
        <f>IF(Tabla1[[#This Row],[Descripción]]="","",_xlfn.XLOOKUP(Tabla1[[#This Row],[Descripción]],Tabla10[Descripción],Tabla10[CODIGO PRESUPUESTARIO],0))</f>
        <v/>
      </c>
      <c r="R1317" s="507"/>
    </row>
    <row r="1318" spans="2:18" x14ac:dyDescent="0.3">
      <c r="B1318" s="190" t="str">
        <f>IF('Formulario PPGR3'!$G1318="","",CONCATENATE('Formulario PPGR3'!$C1318,".",'Formulario PPGR3'!$D1318,".",'Formulario PPGR3'!$E1318,".",'Formulario PPGR3'!$F1318))</f>
        <v/>
      </c>
      <c r="C1318" s="190" t="str">
        <f>IF('Formulario PPGR3'!$G1318="","",'Formulario PPGR1'!#REF!)</f>
        <v/>
      </c>
      <c r="D1318" s="190" t="str">
        <f>IF('Formulario PPGR3'!$G1318="","",'Formulario PPGR1'!#REF!)</f>
        <v/>
      </c>
      <c r="E1318" s="190" t="str">
        <f>IF('Formulario PPGR3'!$G1318="","",'Formulario PPGR1'!#REF!)</f>
        <v/>
      </c>
      <c r="F1318" s="190" t="str">
        <f>IF('Formulario PPGR3'!$G1318="","",'Formulario PPGR1'!#REF!)</f>
        <v/>
      </c>
      <c r="G1318" s="241"/>
      <c r="H1318" s="503" t="str">
        <f>IF(Tabla1[[#This Row],[Código_Actividad]]="","",_xlfn.XLOOKUP(Tabla1[[#This Row],[Código_Actividad]],Tabla2[Código],Tabla2[Actividades Programables Presupuestables],"",0))</f>
        <v/>
      </c>
      <c r="I1318" s="504" t="str">
        <f>IFERROR(VLOOKUP('Formulario PPGR3'!$G1318,'Formulario PPGR2'!$H$9:$V$269,15,FALSE),"")</f>
        <v/>
      </c>
      <c r="J1318" s="509"/>
      <c r="K1318" s="507" t="str">
        <f>IF(Tabla1[[#This Row],[Insumos]]="","",_xlfn.XLOOKUP(Tabla1[[#This Row],[Insumos]],Tabla10[Insumo],Tabla10[InsumoAbrev],"",0))</f>
        <v/>
      </c>
      <c r="L1318" s="508"/>
      <c r="M1318" s="505" t="str">
        <f>IF(Tabla1[[#This Row],[Descripción]]="","",_xlfn.XLOOKUP(Tabla1[[#This Row],[Descripción]],Tabla10[Descripción],Tabla10[Unidad de Medida],"",0))</f>
        <v/>
      </c>
      <c r="N1318" s="295"/>
      <c r="O1318" s="506" t="str">
        <f>IF(Tabla1[[#This Row],[Descripción]]="","",_xlfn.XLOOKUP(Tabla1[[#This Row],[Descripción]],Tabla10[Descripción],Tabla10[Precio Unitario],0))</f>
        <v/>
      </c>
      <c r="P1318" s="506" t="str">
        <f>IF(Tabla1[[#This Row],[Cantidad de Insumos]]="","",Tabla1[[#This Row],[Precio Unitario]]*Tabla1[[#This Row],[Cantidad de Insumos]])</f>
        <v/>
      </c>
      <c r="Q1318" s="506" t="str">
        <f>IF(Tabla1[[#This Row],[Descripción]]="","",_xlfn.XLOOKUP(Tabla1[[#This Row],[Descripción]],Tabla10[Descripción],Tabla10[CODIGO PRESUPUESTARIO],0))</f>
        <v/>
      </c>
      <c r="R1318" s="507"/>
    </row>
    <row r="1319" spans="2:18" x14ac:dyDescent="0.3">
      <c r="B1319" s="190" t="str">
        <f>IF('Formulario PPGR3'!$G1319="","",CONCATENATE('Formulario PPGR3'!$C1319,".",'Formulario PPGR3'!$D1319,".",'Formulario PPGR3'!$E1319,".",'Formulario PPGR3'!$F1319))</f>
        <v/>
      </c>
      <c r="C1319" s="190" t="str">
        <f>IF('Formulario PPGR3'!$G1319="","",'Formulario PPGR1'!#REF!)</f>
        <v/>
      </c>
      <c r="D1319" s="190" t="str">
        <f>IF('Formulario PPGR3'!$G1319="","",'Formulario PPGR1'!#REF!)</f>
        <v/>
      </c>
      <c r="E1319" s="190" t="str">
        <f>IF('Formulario PPGR3'!$G1319="","",'Formulario PPGR1'!#REF!)</f>
        <v/>
      </c>
      <c r="F1319" s="190" t="str">
        <f>IF('Formulario PPGR3'!$G1319="","",'Formulario PPGR1'!#REF!)</f>
        <v/>
      </c>
      <c r="G1319" s="241"/>
      <c r="H1319" s="503" t="str">
        <f>IF(Tabla1[[#This Row],[Código_Actividad]]="","",_xlfn.XLOOKUP(Tabla1[[#This Row],[Código_Actividad]],Tabla2[Código],Tabla2[Actividades Programables Presupuestables],"",0))</f>
        <v/>
      </c>
      <c r="I1319" s="504" t="str">
        <f>IFERROR(VLOOKUP('Formulario PPGR3'!$G1319,'Formulario PPGR2'!$H$9:$V$269,15,FALSE),"")</f>
        <v/>
      </c>
      <c r="J1319" s="509"/>
      <c r="K1319" s="507" t="str">
        <f>IF(Tabla1[[#This Row],[Insumos]]="","",_xlfn.XLOOKUP(Tabla1[[#This Row],[Insumos]],Tabla10[Insumo],Tabla10[InsumoAbrev],"",0))</f>
        <v/>
      </c>
      <c r="L1319" s="508"/>
      <c r="M1319" s="505" t="str">
        <f>IF(Tabla1[[#This Row],[Descripción]]="","",_xlfn.XLOOKUP(Tabla1[[#This Row],[Descripción]],Tabla10[Descripción],Tabla10[Unidad de Medida],"",0))</f>
        <v/>
      </c>
      <c r="N1319" s="295"/>
      <c r="O1319" s="506" t="str">
        <f>IF(Tabla1[[#This Row],[Descripción]]="","",_xlfn.XLOOKUP(Tabla1[[#This Row],[Descripción]],Tabla10[Descripción],Tabla10[Precio Unitario],0))</f>
        <v/>
      </c>
      <c r="P1319" s="506" t="str">
        <f>IF(Tabla1[[#This Row],[Cantidad de Insumos]]="","",Tabla1[[#This Row],[Precio Unitario]]*Tabla1[[#This Row],[Cantidad de Insumos]])</f>
        <v/>
      </c>
      <c r="Q1319" s="506" t="str">
        <f>IF(Tabla1[[#This Row],[Descripción]]="","",_xlfn.XLOOKUP(Tabla1[[#This Row],[Descripción]],Tabla10[Descripción],Tabla10[CODIGO PRESUPUESTARIO],0))</f>
        <v/>
      </c>
      <c r="R1319" s="507"/>
    </row>
    <row r="1320" spans="2:18" x14ac:dyDescent="0.3">
      <c r="B1320" s="190" t="str">
        <f>IF('Formulario PPGR3'!$G1320="","",CONCATENATE('Formulario PPGR3'!$C1320,".",'Formulario PPGR3'!$D1320,".",'Formulario PPGR3'!$E1320,".",'Formulario PPGR3'!$F1320))</f>
        <v/>
      </c>
      <c r="C1320" s="190" t="str">
        <f>IF('Formulario PPGR3'!$G1320="","",'Formulario PPGR1'!#REF!)</f>
        <v/>
      </c>
      <c r="D1320" s="190" t="str">
        <f>IF('Formulario PPGR3'!$G1320="","",'Formulario PPGR1'!#REF!)</f>
        <v/>
      </c>
      <c r="E1320" s="190" t="str">
        <f>IF('Formulario PPGR3'!$G1320="","",'Formulario PPGR1'!#REF!)</f>
        <v/>
      </c>
      <c r="F1320" s="190" t="str">
        <f>IF('Formulario PPGR3'!$G1320="","",'Formulario PPGR1'!#REF!)</f>
        <v/>
      </c>
      <c r="G1320" s="241"/>
      <c r="H1320" s="503" t="str">
        <f>IF(Tabla1[[#This Row],[Código_Actividad]]="","",_xlfn.XLOOKUP(Tabla1[[#This Row],[Código_Actividad]],Tabla2[Código],Tabla2[Actividades Programables Presupuestables],"",0))</f>
        <v/>
      </c>
      <c r="I1320" s="504" t="str">
        <f>IFERROR(VLOOKUP('Formulario PPGR3'!$G1320,'Formulario PPGR2'!$H$9:$V$269,15,FALSE),"")</f>
        <v/>
      </c>
      <c r="J1320" s="509"/>
      <c r="K1320" s="507" t="str">
        <f>IF(Tabla1[[#This Row],[Insumos]]="","",_xlfn.XLOOKUP(Tabla1[[#This Row],[Insumos]],Tabla10[Insumo],Tabla10[InsumoAbrev],"",0))</f>
        <v/>
      </c>
      <c r="L1320" s="508"/>
      <c r="M1320" s="505" t="str">
        <f>IF(Tabla1[[#This Row],[Descripción]]="","",_xlfn.XLOOKUP(Tabla1[[#This Row],[Descripción]],Tabla10[Descripción],Tabla10[Unidad de Medida],"",0))</f>
        <v/>
      </c>
      <c r="N1320" s="295"/>
      <c r="O1320" s="506" t="str">
        <f>IF(Tabla1[[#This Row],[Descripción]]="","",_xlfn.XLOOKUP(Tabla1[[#This Row],[Descripción]],Tabla10[Descripción],Tabla10[Precio Unitario],0))</f>
        <v/>
      </c>
      <c r="P1320" s="506" t="str">
        <f>IF(Tabla1[[#This Row],[Cantidad de Insumos]]="","",Tabla1[[#This Row],[Precio Unitario]]*Tabla1[[#This Row],[Cantidad de Insumos]])</f>
        <v/>
      </c>
      <c r="Q1320" s="506" t="str">
        <f>IF(Tabla1[[#This Row],[Descripción]]="","",_xlfn.XLOOKUP(Tabla1[[#This Row],[Descripción]],Tabla10[Descripción],Tabla10[CODIGO PRESUPUESTARIO],0))</f>
        <v/>
      </c>
      <c r="R1320" s="507"/>
    </row>
    <row r="1321" spans="2:18" x14ac:dyDescent="0.3">
      <c r="B1321" s="190" t="str">
        <f>IF('Formulario PPGR3'!$G1321="","",CONCATENATE('Formulario PPGR3'!$C1321,".",'Formulario PPGR3'!$D1321,".",'Formulario PPGR3'!$E1321,".",'Formulario PPGR3'!$F1321))</f>
        <v/>
      </c>
      <c r="C1321" s="190" t="str">
        <f>IF('Formulario PPGR3'!$G1321="","",'Formulario PPGR1'!#REF!)</f>
        <v/>
      </c>
      <c r="D1321" s="190" t="str">
        <f>IF('Formulario PPGR3'!$G1321="","",'Formulario PPGR1'!#REF!)</f>
        <v/>
      </c>
      <c r="E1321" s="190" t="str">
        <f>IF('Formulario PPGR3'!$G1321="","",'Formulario PPGR1'!#REF!)</f>
        <v/>
      </c>
      <c r="F1321" s="190" t="str">
        <f>IF('Formulario PPGR3'!$G1321="","",'Formulario PPGR1'!#REF!)</f>
        <v/>
      </c>
      <c r="G1321" s="241"/>
      <c r="H1321" s="503" t="str">
        <f>IF(Tabla1[[#This Row],[Código_Actividad]]="","",_xlfn.XLOOKUP(Tabla1[[#This Row],[Código_Actividad]],Tabla2[Código],Tabla2[Actividades Programables Presupuestables],"",0))</f>
        <v/>
      </c>
      <c r="I1321" s="504" t="str">
        <f>IFERROR(VLOOKUP('Formulario PPGR3'!$G1321,'Formulario PPGR2'!$H$9:$V$269,15,FALSE),"")</f>
        <v/>
      </c>
      <c r="J1321" s="509"/>
      <c r="K1321" s="507" t="str">
        <f>IF(Tabla1[[#This Row],[Insumos]]="","",_xlfn.XLOOKUP(Tabla1[[#This Row],[Insumos]],Tabla10[Insumo],Tabla10[InsumoAbrev],"",0))</f>
        <v/>
      </c>
      <c r="L1321" s="508"/>
      <c r="M1321" s="505" t="str">
        <f>IF(Tabla1[[#This Row],[Descripción]]="","",_xlfn.XLOOKUP(Tabla1[[#This Row],[Descripción]],Tabla10[Descripción],Tabla10[Unidad de Medida],"",0))</f>
        <v/>
      </c>
      <c r="N1321" s="295"/>
      <c r="O1321" s="506" t="str">
        <f>IF(Tabla1[[#This Row],[Descripción]]="","",_xlfn.XLOOKUP(Tabla1[[#This Row],[Descripción]],Tabla10[Descripción],Tabla10[Precio Unitario],0))</f>
        <v/>
      </c>
      <c r="P1321" s="506" t="str">
        <f>IF(Tabla1[[#This Row],[Cantidad de Insumos]]="","",Tabla1[[#This Row],[Precio Unitario]]*Tabla1[[#This Row],[Cantidad de Insumos]])</f>
        <v/>
      </c>
      <c r="Q1321" s="506" t="str">
        <f>IF(Tabla1[[#This Row],[Descripción]]="","",_xlfn.XLOOKUP(Tabla1[[#This Row],[Descripción]],Tabla10[Descripción],Tabla10[CODIGO PRESUPUESTARIO],0))</f>
        <v/>
      </c>
      <c r="R1321" s="507"/>
    </row>
    <row r="1322" spans="2:18" x14ac:dyDescent="0.3">
      <c r="B1322" s="190" t="str">
        <f>IF('Formulario PPGR3'!$G1322="","",CONCATENATE('Formulario PPGR3'!$C1322,".",'Formulario PPGR3'!$D1322,".",'Formulario PPGR3'!$E1322,".",'Formulario PPGR3'!$F1322))</f>
        <v/>
      </c>
      <c r="C1322" s="190" t="str">
        <f>IF('Formulario PPGR3'!$G1322="","",'Formulario PPGR1'!#REF!)</f>
        <v/>
      </c>
      <c r="D1322" s="190" t="str">
        <f>IF('Formulario PPGR3'!$G1322="","",'Formulario PPGR1'!#REF!)</f>
        <v/>
      </c>
      <c r="E1322" s="190" t="str">
        <f>IF('Formulario PPGR3'!$G1322="","",'Formulario PPGR1'!#REF!)</f>
        <v/>
      </c>
      <c r="F1322" s="190" t="str">
        <f>IF('Formulario PPGR3'!$G1322="","",'Formulario PPGR1'!#REF!)</f>
        <v/>
      </c>
      <c r="G1322" s="241"/>
      <c r="H1322" s="503" t="str">
        <f>IF(Tabla1[[#This Row],[Código_Actividad]]="","",_xlfn.XLOOKUP(Tabla1[[#This Row],[Código_Actividad]],Tabla2[Código],Tabla2[Actividades Programables Presupuestables],"",0))</f>
        <v/>
      </c>
      <c r="I1322" s="504" t="str">
        <f>IFERROR(VLOOKUP('Formulario PPGR3'!$G1322,'Formulario PPGR2'!$H$9:$V$269,15,FALSE),"")</f>
        <v/>
      </c>
      <c r="J1322" s="509"/>
      <c r="K1322" s="507" t="str">
        <f>IF(Tabla1[[#This Row],[Insumos]]="","",_xlfn.XLOOKUP(Tabla1[[#This Row],[Insumos]],Tabla10[Insumo],Tabla10[InsumoAbrev],"",0))</f>
        <v/>
      </c>
      <c r="L1322" s="508"/>
      <c r="M1322" s="505" t="str">
        <f>IF(Tabla1[[#This Row],[Descripción]]="","",_xlfn.XLOOKUP(Tabla1[[#This Row],[Descripción]],Tabla10[Descripción],Tabla10[Unidad de Medida],"",0))</f>
        <v/>
      </c>
      <c r="N1322" s="295"/>
      <c r="O1322" s="506" t="str">
        <f>IF(Tabla1[[#This Row],[Descripción]]="","",_xlfn.XLOOKUP(Tabla1[[#This Row],[Descripción]],Tabla10[Descripción],Tabla10[Precio Unitario],0))</f>
        <v/>
      </c>
      <c r="P1322" s="506" t="str">
        <f>IF(Tabla1[[#This Row],[Cantidad de Insumos]]="","",Tabla1[[#This Row],[Precio Unitario]]*Tabla1[[#This Row],[Cantidad de Insumos]])</f>
        <v/>
      </c>
      <c r="Q1322" s="506" t="str">
        <f>IF(Tabla1[[#This Row],[Descripción]]="","",_xlfn.XLOOKUP(Tabla1[[#This Row],[Descripción]],Tabla10[Descripción],Tabla10[CODIGO PRESUPUESTARIO],0))</f>
        <v/>
      </c>
      <c r="R1322" s="507"/>
    </row>
    <row r="1323" spans="2:18" x14ac:dyDescent="0.3">
      <c r="B1323" s="190" t="str">
        <f>IF('Formulario PPGR3'!$G1323="","",CONCATENATE('Formulario PPGR3'!$C1323,".",'Formulario PPGR3'!$D1323,".",'Formulario PPGR3'!$E1323,".",'Formulario PPGR3'!$F1323))</f>
        <v/>
      </c>
      <c r="C1323" s="190" t="str">
        <f>IF('Formulario PPGR3'!$G1323="","",'Formulario PPGR1'!#REF!)</f>
        <v/>
      </c>
      <c r="D1323" s="190" t="str">
        <f>IF('Formulario PPGR3'!$G1323="","",'Formulario PPGR1'!#REF!)</f>
        <v/>
      </c>
      <c r="E1323" s="190" t="str">
        <f>IF('Formulario PPGR3'!$G1323="","",'Formulario PPGR1'!#REF!)</f>
        <v/>
      </c>
      <c r="F1323" s="190" t="str">
        <f>IF('Formulario PPGR3'!$G1323="","",'Formulario PPGR1'!#REF!)</f>
        <v/>
      </c>
      <c r="G1323" s="241"/>
      <c r="H1323" s="503" t="str">
        <f>IF(Tabla1[[#This Row],[Código_Actividad]]="","",_xlfn.XLOOKUP(Tabla1[[#This Row],[Código_Actividad]],Tabla2[Código],Tabla2[Actividades Programables Presupuestables],"",0))</f>
        <v/>
      </c>
      <c r="I1323" s="504" t="str">
        <f>IFERROR(VLOOKUP('Formulario PPGR3'!$G1323,'Formulario PPGR2'!$H$9:$V$269,15,FALSE),"")</f>
        <v/>
      </c>
      <c r="J1323" s="509"/>
      <c r="K1323" s="507" t="str">
        <f>IF(Tabla1[[#This Row],[Insumos]]="","",_xlfn.XLOOKUP(Tabla1[[#This Row],[Insumos]],Tabla10[Insumo],Tabla10[InsumoAbrev],"",0))</f>
        <v/>
      </c>
      <c r="L1323" s="508"/>
      <c r="M1323" s="505" t="str">
        <f>IF(Tabla1[[#This Row],[Descripción]]="","",_xlfn.XLOOKUP(Tabla1[[#This Row],[Descripción]],Tabla10[Descripción],Tabla10[Unidad de Medida],"",0))</f>
        <v/>
      </c>
      <c r="N1323" s="295"/>
      <c r="O1323" s="506" t="str">
        <f>IF(Tabla1[[#This Row],[Descripción]]="","",_xlfn.XLOOKUP(Tabla1[[#This Row],[Descripción]],Tabla10[Descripción],Tabla10[Precio Unitario],0))</f>
        <v/>
      </c>
      <c r="P1323" s="506" t="str">
        <f>IF(Tabla1[[#This Row],[Cantidad de Insumos]]="","",Tabla1[[#This Row],[Precio Unitario]]*Tabla1[[#This Row],[Cantidad de Insumos]])</f>
        <v/>
      </c>
      <c r="Q1323" s="506" t="str">
        <f>IF(Tabla1[[#This Row],[Descripción]]="","",_xlfn.XLOOKUP(Tabla1[[#This Row],[Descripción]],Tabla10[Descripción],Tabla10[CODIGO PRESUPUESTARIO],0))</f>
        <v/>
      </c>
      <c r="R1323" s="507"/>
    </row>
    <row r="1324" spans="2:18" x14ac:dyDescent="0.3">
      <c r="B1324" s="190" t="str">
        <f>IF('Formulario PPGR3'!$G1324="","",CONCATENATE('Formulario PPGR3'!$C1324,".",'Formulario PPGR3'!$D1324,".",'Formulario PPGR3'!$E1324,".",'Formulario PPGR3'!$F1324))</f>
        <v/>
      </c>
      <c r="C1324" s="190" t="str">
        <f>IF('Formulario PPGR3'!$G1324="","",'Formulario PPGR1'!#REF!)</f>
        <v/>
      </c>
      <c r="D1324" s="190" t="str">
        <f>IF('Formulario PPGR3'!$G1324="","",'Formulario PPGR1'!#REF!)</f>
        <v/>
      </c>
      <c r="E1324" s="190" t="str">
        <f>IF('Formulario PPGR3'!$G1324="","",'Formulario PPGR1'!#REF!)</f>
        <v/>
      </c>
      <c r="F1324" s="190" t="str">
        <f>IF('Formulario PPGR3'!$G1324="","",'Formulario PPGR1'!#REF!)</f>
        <v/>
      </c>
      <c r="G1324" s="241"/>
      <c r="H1324" s="503" t="str">
        <f>IF(Tabla1[[#This Row],[Código_Actividad]]="","",_xlfn.XLOOKUP(Tabla1[[#This Row],[Código_Actividad]],Tabla2[Código],Tabla2[Actividades Programables Presupuestables],"",0))</f>
        <v/>
      </c>
      <c r="I1324" s="504" t="str">
        <f>IFERROR(VLOOKUP('Formulario PPGR3'!$G1324,'Formulario PPGR2'!$H$9:$V$269,15,FALSE),"")</f>
        <v/>
      </c>
      <c r="J1324" s="509"/>
      <c r="K1324" s="507" t="str">
        <f>IF(Tabla1[[#This Row],[Insumos]]="","",_xlfn.XLOOKUP(Tabla1[[#This Row],[Insumos]],Tabla10[Insumo],Tabla10[InsumoAbrev],"",0))</f>
        <v/>
      </c>
      <c r="L1324" s="508"/>
      <c r="M1324" s="505" t="str">
        <f>IF(Tabla1[[#This Row],[Descripción]]="","",_xlfn.XLOOKUP(Tabla1[[#This Row],[Descripción]],Tabla10[Descripción],Tabla10[Unidad de Medida],"",0))</f>
        <v/>
      </c>
      <c r="N1324" s="295"/>
      <c r="O1324" s="506" t="str">
        <f>IF(Tabla1[[#This Row],[Descripción]]="","",_xlfn.XLOOKUP(Tabla1[[#This Row],[Descripción]],Tabla10[Descripción],Tabla10[Precio Unitario],0))</f>
        <v/>
      </c>
      <c r="P1324" s="506" t="str">
        <f>IF(Tabla1[[#This Row],[Cantidad de Insumos]]="","",Tabla1[[#This Row],[Precio Unitario]]*Tabla1[[#This Row],[Cantidad de Insumos]])</f>
        <v/>
      </c>
      <c r="Q1324" s="506" t="str">
        <f>IF(Tabla1[[#This Row],[Descripción]]="","",_xlfn.XLOOKUP(Tabla1[[#This Row],[Descripción]],Tabla10[Descripción],Tabla10[CODIGO PRESUPUESTARIO],0))</f>
        <v/>
      </c>
      <c r="R1324" s="507"/>
    </row>
    <row r="1325" spans="2:18" x14ac:dyDescent="0.3">
      <c r="B1325" s="190" t="str">
        <f>IF('Formulario PPGR3'!$G1325="","",CONCATENATE('Formulario PPGR3'!$C1325,".",'Formulario PPGR3'!$D1325,".",'Formulario PPGR3'!$E1325,".",'Formulario PPGR3'!$F1325))</f>
        <v/>
      </c>
      <c r="C1325" s="190" t="str">
        <f>IF('Formulario PPGR3'!$G1325="","",'Formulario PPGR1'!#REF!)</f>
        <v/>
      </c>
      <c r="D1325" s="190" t="str">
        <f>IF('Formulario PPGR3'!$G1325="","",'Formulario PPGR1'!#REF!)</f>
        <v/>
      </c>
      <c r="E1325" s="190" t="str">
        <f>IF('Formulario PPGR3'!$G1325="","",'Formulario PPGR1'!#REF!)</f>
        <v/>
      </c>
      <c r="F1325" s="190" t="str">
        <f>IF('Formulario PPGR3'!$G1325="","",'Formulario PPGR1'!#REF!)</f>
        <v/>
      </c>
      <c r="G1325" s="241"/>
      <c r="H1325" s="503" t="str">
        <f>IF(Tabla1[[#This Row],[Código_Actividad]]="","",_xlfn.XLOOKUP(Tabla1[[#This Row],[Código_Actividad]],Tabla2[Código],Tabla2[Actividades Programables Presupuestables],"",0))</f>
        <v/>
      </c>
      <c r="I1325" s="504" t="str">
        <f>IFERROR(VLOOKUP('Formulario PPGR3'!$G1325,'Formulario PPGR2'!$H$9:$V$269,15,FALSE),"")</f>
        <v/>
      </c>
      <c r="J1325" s="509"/>
      <c r="K1325" s="507" t="str">
        <f>IF(Tabla1[[#This Row],[Insumos]]="","",_xlfn.XLOOKUP(Tabla1[[#This Row],[Insumos]],Tabla10[Insumo],Tabla10[InsumoAbrev],"",0))</f>
        <v/>
      </c>
      <c r="L1325" s="508"/>
      <c r="M1325" s="505" t="str">
        <f>IF(Tabla1[[#This Row],[Descripción]]="","",_xlfn.XLOOKUP(Tabla1[[#This Row],[Descripción]],Tabla10[Descripción],Tabla10[Unidad de Medida],"",0))</f>
        <v/>
      </c>
      <c r="N1325" s="295"/>
      <c r="O1325" s="506" t="str">
        <f>IF(Tabla1[[#This Row],[Descripción]]="","",_xlfn.XLOOKUP(Tabla1[[#This Row],[Descripción]],Tabla10[Descripción],Tabla10[Precio Unitario],0))</f>
        <v/>
      </c>
      <c r="P1325" s="506" t="str">
        <f>IF(Tabla1[[#This Row],[Cantidad de Insumos]]="","",Tabla1[[#This Row],[Precio Unitario]]*Tabla1[[#This Row],[Cantidad de Insumos]])</f>
        <v/>
      </c>
      <c r="Q1325" s="506" t="str">
        <f>IF(Tabla1[[#This Row],[Descripción]]="","",_xlfn.XLOOKUP(Tabla1[[#This Row],[Descripción]],Tabla10[Descripción],Tabla10[CODIGO PRESUPUESTARIO],0))</f>
        <v/>
      </c>
      <c r="R1325" s="507"/>
    </row>
    <row r="1326" spans="2:18" x14ac:dyDescent="0.3">
      <c r="B1326" s="190" t="str">
        <f>IF('Formulario PPGR3'!$G1326="","",CONCATENATE('Formulario PPGR3'!$C1326,".",'Formulario PPGR3'!$D1326,".",'Formulario PPGR3'!$E1326,".",'Formulario PPGR3'!$F1326))</f>
        <v/>
      </c>
      <c r="C1326" s="190" t="str">
        <f>IF('Formulario PPGR3'!$G1326="","",'Formulario PPGR1'!#REF!)</f>
        <v/>
      </c>
      <c r="D1326" s="190" t="str">
        <f>IF('Formulario PPGR3'!$G1326="","",'Formulario PPGR1'!#REF!)</f>
        <v/>
      </c>
      <c r="E1326" s="190" t="str">
        <f>IF('Formulario PPGR3'!$G1326="","",'Formulario PPGR1'!#REF!)</f>
        <v/>
      </c>
      <c r="F1326" s="190" t="str">
        <f>IF('Formulario PPGR3'!$G1326="","",'Formulario PPGR1'!#REF!)</f>
        <v/>
      </c>
      <c r="G1326" s="241"/>
      <c r="H1326" s="503" t="str">
        <f>IF(Tabla1[[#This Row],[Código_Actividad]]="","",_xlfn.XLOOKUP(Tabla1[[#This Row],[Código_Actividad]],Tabla2[Código],Tabla2[Actividades Programables Presupuestables],"",0))</f>
        <v/>
      </c>
      <c r="I1326" s="504" t="str">
        <f>IFERROR(VLOOKUP('Formulario PPGR3'!$G1326,'Formulario PPGR2'!$H$9:$V$269,15,FALSE),"")</f>
        <v/>
      </c>
      <c r="J1326" s="509"/>
      <c r="K1326" s="507" t="str">
        <f>IF(Tabla1[[#This Row],[Insumos]]="","",_xlfn.XLOOKUP(Tabla1[[#This Row],[Insumos]],Tabla10[Insumo],Tabla10[InsumoAbrev],"",0))</f>
        <v/>
      </c>
      <c r="L1326" s="508"/>
      <c r="M1326" s="505" t="str">
        <f>IF(Tabla1[[#This Row],[Descripción]]="","",_xlfn.XLOOKUP(Tabla1[[#This Row],[Descripción]],Tabla10[Descripción],Tabla10[Unidad de Medida],"",0))</f>
        <v/>
      </c>
      <c r="N1326" s="295"/>
      <c r="O1326" s="506" t="str">
        <f>IF(Tabla1[[#This Row],[Descripción]]="","",_xlfn.XLOOKUP(Tabla1[[#This Row],[Descripción]],Tabla10[Descripción],Tabla10[Precio Unitario],0))</f>
        <v/>
      </c>
      <c r="P1326" s="506" t="str">
        <f>IF(Tabla1[[#This Row],[Cantidad de Insumos]]="","",Tabla1[[#This Row],[Precio Unitario]]*Tabla1[[#This Row],[Cantidad de Insumos]])</f>
        <v/>
      </c>
      <c r="Q1326" s="506" t="str">
        <f>IF(Tabla1[[#This Row],[Descripción]]="","",_xlfn.XLOOKUP(Tabla1[[#This Row],[Descripción]],Tabla10[Descripción],Tabla10[CODIGO PRESUPUESTARIO],0))</f>
        <v/>
      </c>
      <c r="R1326" s="507"/>
    </row>
    <row r="1327" spans="2:18" x14ac:dyDescent="0.3">
      <c r="B1327" s="190" t="str">
        <f>IF('Formulario PPGR3'!$G1327="","",CONCATENATE('Formulario PPGR3'!$C1327,".",'Formulario PPGR3'!$D1327,".",'Formulario PPGR3'!$E1327,".",'Formulario PPGR3'!$F1327))</f>
        <v/>
      </c>
      <c r="C1327" s="190" t="str">
        <f>IF('Formulario PPGR3'!$G1327="","",'Formulario PPGR1'!#REF!)</f>
        <v/>
      </c>
      <c r="D1327" s="190" t="str">
        <f>IF('Formulario PPGR3'!$G1327="","",'Formulario PPGR1'!#REF!)</f>
        <v/>
      </c>
      <c r="E1327" s="190" t="str">
        <f>IF('Formulario PPGR3'!$G1327="","",'Formulario PPGR1'!#REF!)</f>
        <v/>
      </c>
      <c r="F1327" s="190" t="str">
        <f>IF('Formulario PPGR3'!$G1327="","",'Formulario PPGR1'!#REF!)</f>
        <v/>
      </c>
      <c r="G1327" s="241"/>
      <c r="H1327" s="503" t="str">
        <f>IF(Tabla1[[#This Row],[Código_Actividad]]="","",_xlfn.XLOOKUP(Tabla1[[#This Row],[Código_Actividad]],Tabla2[Código],Tabla2[Actividades Programables Presupuestables],"",0))</f>
        <v/>
      </c>
      <c r="I1327" s="504" t="str">
        <f>IFERROR(VLOOKUP('Formulario PPGR3'!$G1327,'Formulario PPGR2'!$H$9:$V$269,15,FALSE),"")</f>
        <v/>
      </c>
      <c r="J1327" s="509"/>
      <c r="K1327" s="507" t="str">
        <f>IF(Tabla1[[#This Row],[Insumos]]="","",_xlfn.XLOOKUP(Tabla1[[#This Row],[Insumos]],Tabla10[Insumo],Tabla10[InsumoAbrev],"",0))</f>
        <v/>
      </c>
      <c r="L1327" s="508"/>
      <c r="M1327" s="505" t="str">
        <f>IF(Tabla1[[#This Row],[Descripción]]="","",_xlfn.XLOOKUP(Tabla1[[#This Row],[Descripción]],Tabla10[Descripción],Tabla10[Unidad de Medida],"",0))</f>
        <v/>
      </c>
      <c r="N1327" s="295"/>
      <c r="O1327" s="506" t="str">
        <f>IF(Tabla1[[#This Row],[Descripción]]="","",_xlfn.XLOOKUP(Tabla1[[#This Row],[Descripción]],Tabla10[Descripción],Tabla10[Precio Unitario],0))</f>
        <v/>
      </c>
      <c r="P1327" s="506" t="str">
        <f>IF(Tabla1[[#This Row],[Cantidad de Insumos]]="","",Tabla1[[#This Row],[Precio Unitario]]*Tabla1[[#This Row],[Cantidad de Insumos]])</f>
        <v/>
      </c>
      <c r="Q1327" s="506" t="str">
        <f>IF(Tabla1[[#This Row],[Descripción]]="","",_xlfn.XLOOKUP(Tabla1[[#This Row],[Descripción]],Tabla10[Descripción],Tabla10[CODIGO PRESUPUESTARIO],0))</f>
        <v/>
      </c>
      <c r="R1327" s="507"/>
    </row>
    <row r="1328" spans="2:18" x14ac:dyDescent="0.3">
      <c r="B1328" s="190" t="str">
        <f>IF('Formulario PPGR3'!$G1328="","",CONCATENATE('Formulario PPGR3'!$C1328,".",'Formulario PPGR3'!$D1328,".",'Formulario PPGR3'!$E1328,".",'Formulario PPGR3'!$F1328))</f>
        <v/>
      </c>
      <c r="C1328" s="190" t="str">
        <f>IF('Formulario PPGR3'!$G1328="","",'Formulario PPGR1'!#REF!)</f>
        <v/>
      </c>
      <c r="D1328" s="190" t="str">
        <f>IF('Formulario PPGR3'!$G1328="","",'Formulario PPGR1'!#REF!)</f>
        <v/>
      </c>
      <c r="E1328" s="190" t="str">
        <f>IF('Formulario PPGR3'!$G1328="","",'Formulario PPGR1'!#REF!)</f>
        <v/>
      </c>
      <c r="F1328" s="190" t="str">
        <f>IF('Formulario PPGR3'!$G1328="","",'Formulario PPGR1'!#REF!)</f>
        <v/>
      </c>
      <c r="G1328" s="241"/>
      <c r="H1328" s="503" t="str">
        <f>IF(Tabla1[[#This Row],[Código_Actividad]]="","",_xlfn.XLOOKUP(Tabla1[[#This Row],[Código_Actividad]],Tabla2[Código],Tabla2[Actividades Programables Presupuestables],"",0))</f>
        <v/>
      </c>
      <c r="I1328" s="504" t="str">
        <f>IFERROR(VLOOKUP('Formulario PPGR3'!$G1328,'Formulario PPGR2'!$H$9:$V$269,15,FALSE),"")</f>
        <v/>
      </c>
      <c r="J1328" s="509"/>
      <c r="K1328" s="507" t="str">
        <f>IF(Tabla1[[#This Row],[Insumos]]="","",_xlfn.XLOOKUP(Tabla1[[#This Row],[Insumos]],Tabla10[Insumo],Tabla10[InsumoAbrev],"",0))</f>
        <v/>
      </c>
      <c r="L1328" s="508"/>
      <c r="M1328" s="505" t="str">
        <f>IF(Tabla1[[#This Row],[Descripción]]="","",_xlfn.XLOOKUP(Tabla1[[#This Row],[Descripción]],Tabla10[Descripción],Tabla10[Unidad de Medida],"",0))</f>
        <v/>
      </c>
      <c r="N1328" s="295"/>
      <c r="O1328" s="506" t="str">
        <f>IF(Tabla1[[#This Row],[Descripción]]="","",_xlfn.XLOOKUP(Tabla1[[#This Row],[Descripción]],Tabla10[Descripción],Tabla10[Precio Unitario],0))</f>
        <v/>
      </c>
      <c r="P1328" s="506" t="str">
        <f>IF(Tabla1[[#This Row],[Cantidad de Insumos]]="","",Tabla1[[#This Row],[Precio Unitario]]*Tabla1[[#This Row],[Cantidad de Insumos]])</f>
        <v/>
      </c>
      <c r="Q1328" s="506" t="str">
        <f>IF(Tabla1[[#This Row],[Descripción]]="","",_xlfn.XLOOKUP(Tabla1[[#This Row],[Descripción]],Tabla10[Descripción],Tabla10[CODIGO PRESUPUESTARIO],0))</f>
        <v/>
      </c>
      <c r="R1328" s="507"/>
    </row>
    <row r="1329" spans="2:18" x14ac:dyDescent="0.3">
      <c r="B1329" s="190" t="str">
        <f>IF('Formulario PPGR3'!$G1329="","",CONCATENATE('Formulario PPGR3'!$C1329,".",'Formulario PPGR3'!$D1329,".",'Formulario PPGR3'!$E1329,".",'Formulario PPGR3'!$F1329))</f>
        <v/>
      </c>
      <c r="C1329" s="190" t="str">
        <f>IF('Formulario PPGR3'!$G1329="","",'Formulario PPGR1'!#REF!)</f>
        <v/>
      </c>
      <c r="D1329" s="190" t="str">
        <f>IF('Formulario PPGR3'!$G1329="","",'Formulario PPGR1'!#REF!)</f>
        <v/>
      </c>
      <c r="E1329" s="190" t="str">
        <f>IF('Formulario PPGR3'!$G1329="","",'Formulario PPGR1'!#REF!)</f>
        <v/>
      </c>
      <c r="F1329" s="190" t="str">
        <f>IF('Formulario PPGR3'!$G1329="","",'Formulario PPGR1'!#REF!)</f>
        <v/>
      </c>
      <c r="G1329" s="241"/>
      <c r="H1329" s="503" t="str">
        <f>IF(Tabla1[[#This Row],[Código_Actividad]]="","",_xlfn.XLOOKUP(Tabla1[[#This Row],[Código_Actividad]],Tabla2[Código],Tabla2[Actividades Programables Presupuestables],"",0))</f>
        <v/>
      </c>
      <c r="I1329" s="504" t="str">
        <f>IFERROR(VLOOKUP('Formulario PPGR3'!$G1329,'Formulario PPGR2'!$H$9:$V$269,15,FALSE),"")</f>
        <v/>
      </c>
      <c r="J1329" s="509"/>
      <c r="K1329" s="507" t="str">
        <f>IF(Tabla1[[#This Row],[Insumos]]="","",_xlfn.XLOOKUP(Tabla1[[#This Row],[Insumos]],Tabla10[Insumo],Tabla10[InsumoAbrev],"",0))</f>
        <v/>
      </c>
      <c r="L1329" s="508"/>
      <c r="M1329" s="505" t="str">
        <f>IF(Tabla1[[#This Row],[Descripción]]="","",_xlfn.XLOOKUP(Tabla1[[#This Row],[Descripción]],Tabla10[Descripción],Tabla10[Unidad de Medida],"",0))</f>
        <v/>
      </c>
      <c r="N1329" s="295"/>
      <c r="O1329" s="506" t="str">
        <f>IF(Tabla1[[#This Row],[Descripción]]="","",_xlfn.XLOOKUP(Tabla1[[#This Row],[Descripción]],Tabla10[Descripción],Tabla10[Precio Unitario],0))</f>
        <v/>
      </c>
      <c r="P1329" s="506" t="str">
        <f>IF(Tabla1[[#This Row],[Cantidad de Insumos]]="","",Tabla1[[#This Row],[Precio Unitario]]*Tabla1[[#This Row],[Cantidad de Insumos]])</f>
        <v/>
      </c>
      <c r="Q1329" s="506" t="str">
        <f>IF(Tabla1[[#This Row],[Descripción]]="","",_xlfn.XLOOKUP(Tabla1[[#This Row],[Descripción]],Tabla10[Descripción],Tabla10[CODIGO PRESUPUESTARIO],0))</f>
        <v/>
      </c>
      <c r="R1329" s="507"/>
    </row>
    <row r="1330" spans="2:18" x14ac:dyDescent="0.3">
      <c r="B1330" s="190" t="str">
        <f>IF('Formulario PPGR3'!$G1330="","",CONCATENATE('Formulario PPGR3'!$C1330,".",'Formulario PPGR3'!$D1330,".",'Formulario PPGR3'!$E1330,".",'Formulario PPGR3'!$F1330))</f>
        <v/>
      </c>
      <c r="C1330" s="190" t="str">
        <f>IF('Formulario PPGR3'!$G1330="","",'Formulario PPGR1'!#REF!)</f>
        <v/>
      </c>
      <c r="D1330" s="190" t="str">
        <f>IF('Formulario PPGR3'!$G1330="","",'Formulario PPGR1'!#REF!)</f>
        <v/>
      </c>
      <c r="E1330" s="190" t="str">
        <f>IF('Formulario PPGR3'!$G1330="","",'Formulario PPGR1'!#REF!)</f>
        <v/>
      </c>
      <c r="F1330" s="190" t="str">
        <f>IF('Formulario PPGR3'!$G1330="","",'Formulario PPGR1'!#REF!)</f>
        <v/>
      </c>
      <c r="G1330" s="241"/>
      <c r="H1330" s="503" t="str">
        <f>IF(Tabla1[[#This Row],[Código_Actividad]]="","",_xlfn.XLOOKUP(Tabla1[[#This Row],[Código_Actividad]],Tabla2[Código],Tabla2[Actividades Programables Presupuestables],"",0))</f>
        <v/>
      </c>
      <c r="I1330" s="504" t="str">
        <f>IFERROR(VLOOKUP('Formulario PPGR3'!$G1330,'Formulario PPGR2'!$H$9:$V$269,15,FALSE),"")</f>
        <v/>
      </c>
      <c r="J1330" s="509"/>
      <c r="K1330" s="507" t="str">
        <f>IF(Tabla1[[#This Row],[Insumos]]="","",_xlfn.XLOOKUP(Tabla1[[#This Row],[Insumos]],Tabla10[Insumo],Tabla10[InsumoAbrev],"",0))</f>
        <v/>
      </c>
      <c r="L1330" s="508"/>
      <c r="M1330" s="505" t="str">
        <f>IF(Tabla1[[#This Row],[Descripción]]="","",_xlfn.XLOOKUP(Tabla1[[#This Row],[Descripción]],Tabla10[Descripción],Tabla10[Unidad de Medida],"",0))</f>
        <v/>
      </c>
      <c r="N1330" s="295"/>
      <c r="O1330" s="506" t="str">
        <f>IF(Tabla1[[#This Row],[Descripción]]="","",_xlfn.XLOOKUP(Tabla1[[#This Row],[Descripción]],Tabla10[Descripción],Tabla10[Precio Unitario],0))</f>
        <v/>
      </c>
      <c r="P1330" s="506" t="str">
        <f>IF(Tabla1[[#This Row],[Cantidad de Insumos]]="","",Tabla1[[#This Row],[Precio Unitario]]*Tabla1[[#This Row],[Cantidad de Insumos]])</f>
        <v/>
      </c>
      <c r="Q1330" s="506" t="str">
        <f>IF(Tabla1[[#This Row],[Descripción]]="","",_xlfn.XLOOKUP(Tabla1[[#This Row],[Descripción]],Tabla10[Descripción],Tabla10[CODIGO PRESUPUESTARIO],0))</f>
        <v/>
      </c>
      <c r="R1330" s="507"/>
    </row>
    <row r="1331" spans="2:18" x14ac:dyDescent="0.3">
      <c r="B1331" s="190" t="str">
        <f>IF('Formulario PPGR3'!$G1331="","",CONCATENATE('Formulario PPGR3'!$C1331,".",'Formulario PPGR3'!$D1331,".",'Formulario PPGR3'!$E1331,".",'Formulario PPGR3'!$F1331))</f>
        <v/>
      </c>
      <c r="C1331" s="190" t="str">
        <f>IF('Formulario PPGR3'!$G1331="","",'Formulario PPGR1'!#REF!)</f>
        <v/>
      </c>
      <c r="D1331" s="190" t="str">
        <f>IF('Formulario PPGR3'!$G1331="","",'Formulario PPGR1'!#REF!)</f>
        <v/>
      </c>
      <c r="E1331" s="190" t="str">
        <f>IF('Formulario PPGR3'!$G1331="","",'Formulario PPGR1'!#REF!)</f>
        <v/>
      </c>
      <c r="F1331" s="190" t="str">
        <f>IF('Formulario PPGR3'!$G1331="","",'Formulario PPGR1'!#REF!)</f>
        <v/>
      </c>
      <c r="G1331" s="241"/>
      <c r="H1331" s="503" t="str">
        <f>IF(Tabla1[[#This Row],[Código_Actividad]]="","",_xlfn.XLOOKUP(Tabla1[[#This Row],[Código_Actividad]],Tabla2[Código],Tabla2[Actividades Programables Presupuestables],"",0))</f>
        <v/>
      </c>
      <c r="I1331" s="504" t="str">
        <f>IFERROR(VLOOKUP('Formulario PPGR3'!$G1331,'Formulario PPGR2'!$H$9:$V$269,15,FALSE),"")</f>
        <v/>
      </c>
      <c r="J1331" s="509"/>
      <c r="K1331" s="507" t="str">
        <f>IF(Tabla1[[#This Row],[Insumos]]="","",_xlfn.XLOOKUP(Tabla1[[#This Row],[Insumos]],Tabla10[Insumo],Tabla10[InsumoAbrev],"",0))</f>
        <v/>
      </c>
      <c r="L1331" s="508"/>
      <c r="M1331" s="505" t="str">
        <f>IF(Tabla1[[#This Row],[Descripción]]="","",_xlfn.XLOOKUP(Tabla1[[#This Row],[Descripción]],Tabla10[Descripción],Tabla10[Unidad de Medida],"",0))</f>
        <v/>
      </c>
      <c r="N1331" s="295"/>
      <c r="O1331" s="506" t="str">
        <f>IF(Tabla1[[#This Row],[Descripción]]="","",_xlfn.XLOOKUP(Tabla1[[#This Row],[Descripción]],Tabla10[Descripción],Tabla10[Precio Unitario],0))</f>
        <v/>
      </c>
      <c r="P1331" s="506" t="str">
        <f>IF(Tabla1[[#This Row],[Cantidad de Insumos]]="","",Tabla1[[#This Row],[Precio Unitario]]*Tabla1[[#This Row],[Cantidad de Insumos]])</f>
        <v/>
      </c>
      <c r="Q1331" s="506" t="str">
        <f>IF(Tabla1[[#This Row],[Descripción]]="","",_xlfn.XLOOKUP(Tabla1[[#This Row],[Descripción]],Tabla10[Descripción],Tabla10[CODIGO PRESUPUESTARIO],0))</f>
        <v/>
      </c>
      <c r="R1331" s="507"/>
    </row>
    <row r="1332" spans="2:18" x14ac:dyDescent="0.3">
      <c r="B1332" s="190" t="str">
        <f>IF('Formulario PPGR3'!$G1332="","",CONCATENATE('Formulario PPGR3'!$C1332,".",'Formulario PPGR3'!$D1332,".",'Formulario PPGR3'!$E1332,".",'Formulario PPGR3'!$F1332))</f>
        <v/>
      </c>
      <c r="C1332" s="190" t="str">
        <f>IF('Formulario PPGR3'!$G1332="","",'Formulario PPGR1'!#REF!)</f>
        <v/>
      </c>
      <c r="D1332" s="190" t="str">
        <f>IF('Formulario PPGR3'!$G1332="","",'Formulario PPGR1'!#REF!)</f>
        <v/>
      </c>
      <c r="E1332" s="190" t="str">
        <f>IF('Formulario PPGR3'!$G1332="","",'Formulario PPGR1'!#REF!)</f>
        <v/>
      </c>
      <c r="F1332" s="190" t="str">
        <f>IF('Formulario PPGR3'!$G1332="","",'Formulario PPGR1'!#REF!)</f>
        <v/>
      </c>
      <c r="G1332" s="241"/>
      <c r="H1332" s="503" t="str">
        <f>IF(Tabla1[[#This Row],[Código_Actividad]]="","",_xlfn.XLOOKUP(Tabla1[[#This Row],[Código_Actividad]],Tabla2[Código],Tabla2[Actividades Programables Presupuestables],"",0))</f>
        <v/>
      </c>
      <c r="I1332" s="504" t="str">
        <f>IFERROR(VLOOKUP('Formulario PPGR3'!$G1332,'Formulario PPGR2'!$H$9:$V$269,15,FALSE),"")</f>
        <v/>
      </c>
      <c r="J1332" s="509"/>
      <c r="K1332" s="507" t="str">
        <f>IF(Tabla1[[#This Row],[Insumos]]="","",_xlfn.XLOOKUP(Tabla1[[#This Row],[Insumos]],Tabla10[Insumo],Tabla10[InsumoAbrev],"",0))</f>
        <v/>
      </c>
      <c r="L1332" s="508"/>
      <c r="M1332" s="505" t="str">
        <f>IF(Tabla1[[#This Row],[Descripción]]="","",_xlfn.XLOOKUP(Tabla1[[#This Row],[Descripción]],Tabla10[Descripción],Tabla10[Unidad de Medida],"",0))</f>
        <v/>
      </c>
      <c r="N1332" s="295"/>
      <c r="O1332" s="506" t="str">
        <f>IF(Tabla1[[#This Row],[Descripción]]="","",_xlfn.XLOOKUP(Tabla1[[#This Row],[Descripción]],Tabla10[Descripción],Tabla10[Precio Unitario],0))</f>
        <v/>
      </c>
      <c r="P1332" s="506" t="str">
        <f>IF(Tabla1[[#This Row],[Cantidad de Insumos]]="","",Tabla1[[#This Row],[Precio Unitario]]*Tabla1[[#This Row],[Cantidad de Insumos]])</f>
        <v/>
      </c>
      <c r="Q1332" s="506" t="str">
        <f>IF(Tabla1[[#This Row],[Descripción]]="","",_xlfn.XLOOKUP(Tabla1[[#This Row],[Descripción]],Tabla10[Descripción],Tabla10[CODIGO PRESUPUESTARIO],0))</f>
        <v/>
      </c>
      <c r="R1332" s="507"/>
    </row>
    <row r="1333" spans="2:18" x14ac:dyDescent="0.3">
      <c r="B1333" s="190" t="str">
        <f>IF('Formulario PPGR3'!$G1333="","",CONCATENATE('Formulario PPGR3'!$C1333,".",'Formulario PPGR3'!$D1333,".",'Formulario PPGR3'!$E1333,".",'Formulario PPGR3'!$F1333))</f>
        <v/>
      </c>
      <c r="C1333" s="190" t="str">
        <f>IF('Formulario PPGR3'!$G1333="","",'Formulario PPGR1'!#REF!)</f>
        <v/>
      </c>
      <c r="D1333" s="190" t="str">
        <f>IF('Formulario PPGR3'!$G1333="","",'Formulario PPGR1'!#REF!)</f>
        <v/>
      </c>
      <c r="E1333" s="190" t="str">
        <f>IF('Formulario PPGR3'!$G1333="","",'Formulario PPGR1'!#REF!)</f>
        <v/>
      </c>
      <c r="F1333" s="190" t="str">
        <f>IF('Formulario PPGR3'!$G1333="","",'Formulario PPGR1'!#REF!)</f>
        <v/>
      </c>
      <c r="G1333" s="241"/>
      <c r="H1333" s="503" t="str">
        <f>IF(Tabla1[[#This Row],[Código_Actividad]]="","",_xlfn.XLOOKUP(Tabla1[[#This Row],[Código_Actividad]],Tabla2[Código],Tabla2[Actividades Programables Presupuestables],"",0))</f>
        <v/>
      </c>
      <c r="I1333" s="504" t="str">
        <f>IFERROR(VLOOKUP('Formulario PPGR3'!$G1333,'Formulario PPGR2'!$H$9:$V$269,15,FALSE),"")</f>
        <v/>
      </c>
      <c r="J1333" s="509"/>
      <c r="K1333" s="507" t="str">
        <f>IF(Tabla1[[#This Row],[Insumos]]="","",_xlfn.XLOOKUP(Tabla1[[#This Row],[Insumos]],Tabla10[Insumo],Tabla10[InsumoAbrev],"",0))</f>
        <v/>
      </c>
      <c r="L1333" s="508"/>
      <c r="M1333" s="505" t="str">
        <f>IF(Tabla1[[#This Row],[Descripción]]="","",_xlfn.XLOOKUP(Tabla1[[#This Row],[Descripción]],Tabla10[Descripción],Tabla10[Unidad de Medida],"",0))</f>
        <v/>
      </c>
      <c r="N1333" s="295"/>
      <c r="O1333" s="506" t="str">
        <f>IF(Tabla1[[#This Row],[Descripción]]="","",_xlfn.XLOOKUP(Tabla1[[#This Row],[Descripción]],Tabla10[Descripción],Tabla10[Precio Unitario],0))</f>
        <v/>
      </c>
      <c r="P1333" s="506" t="str">
        <f>IF(Tabla1[[#This Row],[Cantidad de Insumos]]="","",Tabla1[[#This Row],[Precio Unitario]]*Tabla1[[#This Row],[Cantidad de Insumos]])</f>
        <v/>
      </c>
      <c r="Q1333" s="506" t="str">
        <f>IF(Tabla1[[#This Row],[Descripción]]="","",_xlfn.XLOOKUP(Tabla1[[#This Row],[Descripción]],Tabla10[Descripción],Tabla10[CODIGO PRESUPUESTARIO],0))</f>
        <v/>
      </c>
      <c r="R1333" s="507"/>
    </row>
    <row r="1334" spans="2:18" x14ac:dyDescent="0.3">
      <c r="B1334" s="190" t="str">
        <f>IF('Formulario PPGR3'!$G1334="","",CONCATENATE('Formulario PPGR3'!$C1334,".",'Formulario PPGR3'!$D1334,".",'Formulario PPGR3'!$E1334,".",'Formulario PPGR3'!$F1334))</f>
        <v/>
      </c>
      <c r="C1334" s="190" t="str">
        <f>IF('Formulario PPGR3'!$G1334="","",'Formulario PPGR1'!#REF!)</f>
        <v/>
      </c>
      <c r="D1334" s="190" t="str">
        <f>IF('Formulario PPGR3'!$G1334="","",'Formulario PPGR1'!#REF!)</f>
        <v/>
      </c>
      <c r="E1334" s="190" t="str">
        <f>IF('Formulario PPGR3'!$G1334="","",'Formulario PPGR1'!#REF!)</f>
        <v/>
      </c>
      <c r="F1334" s="190" t="str">
        <f>IF('Formulario PPGR3'!$G1334="","",'Formulario PPGR1'!#REF!)</f>
        <v/>
      </c>
      <c r="G1334" s="241"/>
      <c r="H1334" s="503" t="str">
        <f>IF(Tabla1[[#This Row],[Código_Actividad]]="","",_xlfn.XLOOKUP(Tabla1[[#This Row],[Código_Actividad]],Tabla2[Código],Tabla2[Actividades Programables Presupuestables],"",0))</f>
        <v/>
      </c>
      <c r="I1334" s="504" t="str">
        <f>IFERROR(VLOOKUP('Formulario PPGR3'!$G1334,'Formulario PPGR2'!$H$9:$V$269,15,FALSE),"")</f>
        <v/>
      </c>
      <c r="J1334" s="509"/>
      <c r="K1334" s="507" t="str">
        <f>IF(Tabla1[[#This Row],[Insumos]]="","",_xlfn.XLOOKUP(Tabla1[[#This Row],[Insumos]],Tabla10[Insumo],Tabla10[InsumoAbrev],"",0))</f>
        <v/>
      </c>
      <c r="L1334" s="508"/>
      <c r="M1334" s="505" t="str">
        <f>IF(Tabla1[[#This Row],[Descripción]]="","",_xlfn.XLOOKUP(Tabla1[[#This Row],[Descripción]],Tabla10[Descripción],Tabla10[Unidad de Medida],"",0))</f>
        <v/>
      </c>
      <c r="N1334" s="295"/>
      <c r="O1334" s="506" t="str">
        <f>IF(Tabla1[[#This Row],[Descripción]]="","",_xlfn.XLOOKUP(Tabla1[[#This Row],[Descripción]],Tabla10[Descripción],Tabla10[Precio Unitario],0))</f>
        <v/>
      </c>
      <c r="P1334" s="506" t="str">
        <f>IF(Tabla1[[#This Row],[Cantidad de Insumos]]="","",Tabla1[[#This Row],[Precio Unitario]]*Tabla1[[#This Row],[Cantidad de Insumos]])</f>
        <v/>
      </c>
      <c r="Q1334" s="506" t="str">
        <f>IF(Tabla1[[#This Row],[Descripción]]="","",_xlfn.XLOOKUP(Tabla1[[#This Row],[Descripción]],Tabla10[Descripción],Tabla10[CODIGO PRESUPUESTARIO],0))</f>
        <v/>
      </c>
      <c r="R1334" s="507"/>
    </row>
    <row r="1335" spans="2:18" x14ac:dyDescent="0.3">
      <c r="B1335" s="190" t="str">
        <f>IF('Formulario PPGR3'!$G1335="","",CONCATENATE('Formulario PPGR3'!$C1335,".",'Formulario PPGR3'!$D1335,".",'Formulario PPGR3'!$E1335,".",'Formulario PPGR3'!$F1335))</f>
        <v/>
      </c>
      <c r="C1335" s="190" t="str">
        <f>IF('Formulario PPGR3'!$G1335="","",'Formulario PPGR1'!#REF!)</f>
        <v/>
      </c>
      <c r="D1335" s="190" t="str">
        <f>IF('Formulario PPGR3'!$G1335="","",'Formulario PPGR1'!#REF!)</f>
        <v/>
      </c>
      <c r="E1335" s="190" t="str">
        <f>IF('Formulario PPGR3'!$G1335="","",'Formulario PPGR1'!#REF!)</f>
        <v/>
      </c>
      <c r="F1335" s="190" t="str">
        <f>IF('Formulario PPGR3'!$G1335="","",'Formulario PPGR1'!#REF!)</f>
        <v/>
      </c>
      <c r="G1335" s="241"/>
      <c r="H1335" s="503" t="str">
        <f>IF(Tabla1[[#This Row],[Código_Actividad]]="","",_xlfn.XLOOKUP(Tabla1[[#This Row],[Código_Actividad]],Tabla2[Código],Tabla2[Actividades Programables Presupuestables],"",0))</f>
        <v/>
      </c>
      <c r="I1335" s="504" t="str">
        <f>IFERROR(VLOOKUP('Formulario PPGR3'!$G1335,'Formulario PPGR2'!$H$9:$V$269,15,FALSE),"")</f>
        <v/>
      </c>
      <c r="J1335" s="509"/>
      <c r="K1335" s="507" t="str">
        <f>IF(Tabla1[[#This Row],[Insumos]]="","",_xlfn.XLOOKUP(Tabla1[[#This Row],[Insumos]],Tabla10[Insumo],Tabla10[InsumoAbrev],"",0))</f>
        <v/>
      </c>
      <c r="L1335" s="508"/>
      <c r="M1335" s="505" t="str">
        <f>IF(Tabla1[[#This Row],[Descripción]]="","",_xlfn.XLOOKUP(Tabla1[[#This Row],[Descripción]],Tabla10[Descripción],Tabla10[Unidad de Medida],"",0))</f>
        <v/>
      </c>
      <c r="N1335" s="295"/>
      <c r="O1335" s="506" t="str">
        <f>IF(Tabla1[[#This Row],[Descripción]]="","",_xlfn.XLOOKUP(Tabla1[[#This Row],[Descripción]],Tabla10[Descripción],Tabla10[Precio Unitario],0))</f>
        <v/>
      </c>
      <c r="P1335" s="506" t="str">
        <f>IF(Tabla1[[#This Row],[Cantidad de Insumos]]="","",Tabla1[[#This Row],[Precio Unitario]]*Tabla1[[#This Row],[Cantidad de Insumos]])</f>
        <v/>
      </c>
      <c r="Q1335" s="506" t="str">
        <f>IF(Tabla1[[#This Row],[Descripción]]="","",_xlfn.XLOOKUP(Tabla1[[#This Row],[Descripción]],Tabla10[Descripción],Tabla10[CODIGO PRESUPUESTARIO],0))</f>
        <v/>
      </c>
      <c r="R1335" s="507"/>
    </row>
    <row r="1336" spans="2:18" x14ac:dyDescent="0.3">
      <c r="B1336" s="190" t="str">
        <f>IF('Formulario PPGR3'!$G1336="","",CONCATENATE('Formulario PPGR3'!$C1336,".",'Formulario PPGR3'!$D1336,".",'Formulario PPGR3'!$E1336,".",'Formulario PPGR3'!$F1336))</f>
        <v/>
      </c>
      <c r="C1336" s="190" t="str">
        <f>IF('Formulario PPGR3'!$G1336="","",'Formulario PPGR1'!#REF!)</f>
        <v/>
      </c>
      <c r="D1336" s="190" t="str">
        <f>IF('Formulario PPGR3'!$G1336="","",'Formulario PPGR1'!#REF!)</f>
        <v/>
      </c>
      <c r="E1336" s="190" t="str">
        <f>IF('Formulario PPGR3'!$G1336="","",'Formulario PPGR1'!#REF!)</f>
        <v/>
      </c>
      <c r="F1336" s="190" t="str">
        <f>IF('Formulario PPGR3'!$G1336="","",'Formulario PPGR1'!#REF!)</f>
        <v/>
      </c>
      <c r="G1336" s="241"/>
      <c r="H1336" s="503" t="str">
        <f>IF(Tabla1[[#This Row],[Código_Actividad]]="","",_xlfn.XLOOKUP(Tabla1[[#This Row],[Código_Actividad]],Tabla2[Código],Tabla2[Actividades Programables Presupuestables],"",0))</f>
        <v/>
      </c>
      <c r="I1336" s="504" t="str">
        <f>IFERROR(VLOOKUP('Formulario PPGR3'!$G1336,'Formulario PPGR2'!$H$9:$V$269,15,FALSE),"")</f>
        <v/>
      </c>
      <c r="J1336" s="509"/>
      <c r="K1336" s="507" t="str">
        <f>IF(Tabla1[[#This Row],[Insumos]]="","",_xlfn.XLOOKUP(Tabla1[[#This Row],[Insumos]],Tabla10[Insumo],Tabla10[InsumoAbrev],"",0))</f>
        <v/>
      </c>
      <c r="L1336" s="508"/>
      <c r="M1336" s="505" t="str">
        <f>IF(Tabla1[[#This Row],[Descripción]]="","",_xlfn.XLOOKUP(Tabla1[[#This Row],[Descripción]],Tabla10[Descripción],Tabla10[Unidad de Medida],"",0))</f>
        <v/>
      </c>
      <c r="N1336" s="295"/>
      <c r="O1336" s="506" t="str">
        <f>IF(Tabla1[[#This Row],[Descripción]]="","",_xlfn.XLOOKUP(Tabla1[[#This Row],[Descripción]],Tabla10[Descripción],Tabla10[Precio Unitario],0))</f>
        <v/>
      </c>
      <c r="P1336" s="506" t="str">
        <f>IF(Tabla1[[#This Row],[Cantidad de Insumos]]="","",Tabla1[[#This Row],[Precio Unitario]]*Tabla1[[#This Row],[Cantidad de Insumos]])</f>
        <v/>
      </c>
      <c r="Q1336" s="506" t="str">
        <f>IF(Tabla1[[#This Row],[Descripción]]="","",_xlfn.XLOOKUP(Tabla1[[#This Row],[Descripción]],Tabla10[Descripción],Tabla10[CODIGO PRESUPUESTARIO],0))</f>
        <v/>
      </c>
      <c r="R1336" s="507"/>
    </row>
    <row r="1337" spans="2:18" x14ac:dyDescent="0.3">
      <c r="B1337" s="190" t="str">
        <f>IF('Formulario PPGR3'!$G1337="","",CONCATENATE('Formulario PPGR3'!$C1337,".",'Formulario PPGR3'!$D1337,".",'Formulario PPGR3'!$E1337,".",'Formulario PPGR3'!$F1337))</f>
        <v/>
      </c>
      <c r="C1337" s="190" t="str">
        <f>IF('Formulario PPGR3'!$G1337="","",'Formulario PPGR1'!#REF!)</f>
        <v/>
      </c>
      <c r="D1337" s="190" t="str">
        <f>IF('Formulario PPGR3'!$G1337="","",'Formulario PPGR1'!#REF!)</f>
        <v/>
      </c>
      <c r="E1337" s="190" t="str">
        <f>IF('Formulario PPGR3'!$G1337="","",'Formulario PPGR1'!#REF!)</f>
        <v/>
      </c>
      <c r="F1337" s="190" t="str">
        <f>IF('Formulario PPGR3'!$G1337="","",'Formulario PPGR1'!#REF!)</f>
        <v/>
      </c>
      <c r="G1337" s="241"/>
      <c r="H1337" s="503" t="str">
        <f>IF(Tabla1[[#This Row],[Código_Actividad]]="","",_xlfn.XLOOKUP(Tabla1[[#This Row],[Código_Actividad]],Tabla2[Código],Tabla2[Actividades Programables Presupuestables],"",0))</f>
        <v/>
      </c>
      <c r="I1337" s="504" t="str">
        <f>IFERROR(VLOOKUP('Formulario PPGR3'!$G1337,'Formulario PPGR2'!$H$9:$V$269,15,FALSE),"")</f>
        <v/>
      </c>
      <c r="J1337" s="509"/>
      <c r="K1337" s="507" t="str">
        <f>IF(Tabla1[[#This Row],[Insumos]]="","",_xlfn.XLOOKUP(Tabla1[[#This Row],[Insumos]],Tabla10[Insumo],Tabla10[InsumoAbrev],"",0))</f>
        <v/>
      </c>
      <c r="L1337" s="508"/>
      <c r="M1337" s="505" t="str">
        <f>IF(Tabla1[[#This Row],[Descripción]]="","",_xlfn.XLOOKUP(Tabla1[[#This Row],[Descripción]],Tabla10[Descripción],Tabla10[Unidad de Medida],"",0))</f>
        <v/>
      </c>
      <c r="N1337" s="295"/>
      <c r="O1337" s="506" t="str">
        <f>IF(Tabla1[[#This Row],[Descripción]]="","",_xlfn.XLOOKUP(Tabla1[[#This Row],[Descripción]],Tabla10[Descripción],Tabla10[Precio Unitario],0))</f>
        <v/>
      </c>
      <c r="P1337" s="506" t="str">
        <f>IF(Tabla1[[#This Row],[Cantidad de Insumos]]="","",Tabla1[[#This Row],[Precio Unitario]]*Tabla1[[#This Row],[Cantidad de Insumos]])</f>
        <v/>
      </c>
      <c r="Q1337" s="506" t="str">
        <f>IF(Tabla1[[#This Row],[Descripción]]="","",_xlfn.XLOOKUP(Tabla1[[#This Row],[Descripción]],Tabla10[Descripción],Tabla10[CODIGO PRESUPUESTARIO],0))</f>
        <v/>
      </c>
      <c r="R1337" s="507"/>
    </row>
    <row r="1338" spans="2:18" x14ac:dyDescent="0.3">
      <c r="B1338" s="190" t="str">
        <f>IF('Formulario PPGR3'!$G1338="","",CONCATENATE('Formulario PPGR3'!$C1338,".",'Formulario PPGR3'!$D1338,".",'Formulario PPGR3'!$E1338,".",'Formulario PPGR3'!$F1338))</f>
        <v/>
      </c>
      <c r="C1338" s="190" t="str">
        <f>IF('Formulario PPGR3'!$G1338="","",'Formulario PPGR1'!#REF!)</f>
        <v/>
      </c>
      <c r="D1338" s="190" t="str">
        <f>IF('Formulario PPGR3'!$G1338="","",'Formulario PPGR1'!#REF!)</f>
        <v/>
      </c>
      <c r="E1338" s="190" t="str">
        <f>IF('Formulario PPGR3'!$G1338="","",'Formulario PPGR1'!#REF!)</f>
        <v/>
      </c>
      <c r="F1338" s="190" t="str">
        <f>IF('Formulario PPGR3'!$G1338="","",'Formulario PPGR1'!#REF!)</f>
        <v/>
      </c>
      <c r="G1338" s="241"/>
      <c r="H1338" s="503" t="str">
        <f>IF(Tabla1[[#This Row],[Código_Actividad]]="","",_xlfn.XLOOKUP(Tabla1[[#This Row],[Código_Actividad]],Tabla2[Código],Tabla2[Actividades Programables Presupuestables],"",0))</f>
        <v/>
      </c>
      <c r="I1338" s="504" t="str">
        <f>IFERROR(VLOOKUP('Formulario PPGR3'!$G1338,'Formulario PPGR2'!$H$9:$V$269,15,FALSE),"")</f>
        <v/>
      </c>
      <c r="J1338" s="509"/>
      <c r="K1338" s="507" t="str">
        <f>IF(Tabla1[[#This Row],[Insumos]]="","",_xlfn.XLOOKUP(Tabla1[[#This Row],[Insumos]],Tabla10[Insumo],Tabla10[InsumoAbrev],"",0))</f>
        <v/>
      </c>
      <c r="L1338" s="508"/>
      <c r="M1338" s="505" t="str">
        <f>IF(Tabla1[[#This Row],[Descripción]]="","",_xlfn.XLOOKUP(Tabla1[[#This Row],[Descripción]],Tabla10[Descripción],Tabla10[Unidad de Medida],"",0))</f>
        <v/>
      </c>
      <c r="N1338" s="295"/>
      <c r="O1338" s="506" t="str">
        <f>IF(Tabla1[[#This Row],[Descripción]]="","",_xlfn.XLOOKUP(Tabla1[[#This Row],[Descripción]],Tabla10[Descripción],Tabla10[Precio Unitario],0))</f>
        <v/>
      </c>
      <c r="P1338" s="506" t="str">
        <f>IF(Tabla1[[#This Row],[Cantidad de Insumos]]="","",Tabla1[[#This Row],[Precio Unitario]]*Tabla1[[#This Row],[Cantidad de Insumos]])</f>
        <v/>
      </c>
      <c r="Q1338" s="506" t="str">
        <f>IF(Tabla1[[#This Row],[Descripción]]="","",_xlfn.XLOOKUP(Tabla1[[#This Row],[Descripción]],Tabla10[Descripción],Tabla10[CODIGO PRESUPUESTARIO],0))</f>
        <v/>
      </c>
      <c r="R1338" s="507"/>
    </row>
    <row r="1339" spans="2:18" x14ac:dyDescent="0.3">
      <c r="B1339" s="190" t="str">
        <f>IF('Formulario PPGR3'!$G1339="","",CONCATENATE('Formulario PPGR3'!$C1339,".",'Formulario PPGR3'!$D1339,".",'Formulario PPGR3'!$E1339,".",'Formulario PPGR3'!$F1339))</f>
        <v/>
      </c>
      <c r="C1339" s="190" t="str">
        <f>IF('Formulario PPGR3'!$G1339="","",'Formulario PPGR1'!#REF!)</f>
        <v/>
      </c>
      <c r="D1339" s="190" t="str">
        <f>IF('Formulario PPGR3'!$G1339="","",'Formulario PPGR1'!#REF!)</f>
        <v/>
      </c>
      <c r="E1339" s="190" t="str">
        <f>IF('Formulario PPGR3'!$G1339="","",'Formulario PPGR1'!#REF!)</f>
        <v/>
      </c>
      <c r="F1339" s="190" t="str">
        <f>IF('Formulario PPGR3'!$G1339="","",'Formulario PPGR1'!#REF!)</f>
        <v/>
      </c>
      <c r="G1339" s="241"/>
      <c r="H1339" s="503" t="str">
        <f>IF(Tabla1[[#This Row],[Código_Actividad]]="","",_xlfn.XLOOKUP(Tabla1[[#This Row],[Código_Actividad]],Tabla2[Código],Tabla2[Actividades Programables Presupuestables],"",0))</f>
        <v/>
      </c>
      <c r="I1339" s="504" t="str">
        <f>IFERROR(VLOOKUP('Formulario PPGR3'!$G1339,'Formulario PPGR2'!$H$9:$V$269,15,FALSE),"")</f>
        <v/>
      </c>
      <c r="J1339" s="509"/>
      <c r="K1339" s="507" t="str">
        <f>IF(Tabla1[[#This Row],[Insumos]]="","",_xlfn.XLOOKUP(Tabla1[[#This Row],[Insumos]],Tabla10[Insumo],Tabla10[InsumoAbrev],"",0))</f>
        <v/>
      </c>
      <c r="L1339" s="508"/>
      <c r="M1339" s="505" t="str">
        <f>IF(Tabla1[[#This Row],[Descripción]]="","",_xlfn.XLOOKUP(Tabla1[[#This Row],[Descripción]],Tabla10[Descripción],Tabla10[Unidad de Medida],"",0))</f>
        <v/>
      </c>
      <c r="N1339" s="295"/>
      <c r="O1339" s="506" t="str">
        <f>IF(Tabla1[[#This Row],[Descripción]]="","",_xlfn.XLOOKUP(Tabla1[[#This Row],[Descripción]],Tabla10[Descripción],Tabla10[Precio Unitario],0))</f>
        <v/>
      </c>
      <c r="P1339" s="506" t="str">
        <f>IF(Tabla1[[#This Row],[Cantidad de Insumos]]="","",Tabla1[[#This Row],[Precio Unitario]]*Tabla1[[#This Row],[Cantidad de Insumos]])</f>
        <v/>
      </c>
      <c r="Q1339" s="506" t="str">
        <f>IF(Tabla1[[#This Row],[Descripción]]="","",_xlfn.XLOOKUP(Tabla1[[#This Row],[Descripción]],Tabla10[Descripción],Tabla10[CODIGO PRESUPUESTARIO],0))</f>
        <v/>
      </c>
      <c r="R1339" s="507"/>
    </row>
    <row r="1340" spans="2:18" x14ac:dyDescent="0.3">
      <c r="B1340" s="190" t="str">
        <f>IF('Formulario PPGR3'!$G1340="","",CONCATENATE('Formulario PPGR3'!$C1340,".",'Formulario PPGR3'!$D1340,".",'Formulario PPGR3'!$E1340,".",'Formulario PPGR3'!$F1340))</f>
        <v/>
      </c>
      <c r="C1340" s="190" t="str">
        <f>IF('Formulario PPGR3'!$G1340="","",'Formulario PPGR1'!#REF!)</f>
        <v/>
      </c>
      <c r="D1340" s="190" t="str">
        <f>IF('Formulario PPGR3'!$G1340="","",'Formulario PPGR1'!#REF!)</f>
        <v/>
      </c>
      <c r="E1340" s="190" t="str">
        <f>IF('Formulario PPGR3'!$G1340="","",'Formulario PPGR1'!#REF!)</f>
        <v/>
      </c>
      <c r="F1340" s="190" t="str">
        <f>IF('Formulario PPGR3'!$G1340="","",'Formulario PPGR1'!#REF!)</f>
        <v/>
      </c>
      <c r="G1340" s="241"/>
      <c r="H1340" s="503" t="str">
        <f>IF(Tabla1[[#This Row],[Código_Actividad]]="","",_xlfn.XLOOKUP(Tabla1[[#This Row],[Código_Actividad]],Tabla2[Código],Tabla2[Actividades Programables Presupuestables],"",0))</f>
        <v/>
      </c>
      <c r="I1340" s="504" t="str">
        <f>IFERROR(VLOOKUP('Formulario PPGR3'!$G1340,'Formulario PPGR2'!$H$9:$V$269,15,FALSE),"")</f>
        <v/>
      </c>
      <c r="J1340" s="509"/>
      <c r="K1340" s="507" t="str">
        <f>IF(Tabla1[[#This Row],[Insumos]]="","",_xlfn.XLOOKUP(Tabla1[[#This Row],[Insumos]],Tabla10[Insumo],Tabla10[InsumoAbrev],"",0))</f>
        <v/>
      </c>
      <c r="L1340" s="508"/>
      <c r="M1340" s="505" t="str">
        <f>IF(Tabla1[[#This Row],[Descripción]]="","",_xlfn.XLOOKUP(Tabla1[[#This Row],[Descripción]],Tabla10[Descripción],Tabla10[Unidad de Medida],"",0))</f>
        <v/>
      </c>
      <c r="N1340" s="295"/>
      <c r="O1340" s="506" t="str">
        <f>IF(Tabla1[[#This Row],[Descripción]]="","",_xlfn.XLOOKUP(Tabla1[[#This Row],[Descripción]],Tabla10[Descripción],Tabla10[Precio Unitario],0))</f>
        <v/>
      </c>
      <c r="P1340" s="506" t="str">
        <f>IF(Tabla1[[#This Row],[Cantidad de Insumos]]="","",Tabla1[[#This Row],[Precio Unitario]]*Tabla1[[#This Row],[Cantidad de Insumos]])</f>
        <v/>
      </c>
      <c r="Q1340" s="506" t="str">
        <f>IF(Tabla1[[#This Row],[Descripción]]="","",_xlfn.XLOOKUP(Tabla1[[#This Row],[Descripción]],Tabla10[Descripción],Tabla10[CODIGO PRESUPUESTARIO],0))</f>
        <v/>
      </c>
      <c r="R1340" s="507"/>
    </row>
    <row r="1341" spans="2:18" x14ac:dyDescent="0.3">
      <c r="B1341" s="190" t="str">
        <f>IF('Formulario PPGR3'!$G1341="","",CONCATENATE('Formulario PPGR3'!$C1341,".",'Formulario PPGR3'!$D1341,".",'Formulario PPGR3'!$E1341,".",'Formulario PPGR3'!$F1341))</f>
        <v/>
      </c>
      <c r="C1341" s="190" t="str">
        <f>IF('Formulario PPGR3'!$G1341="","",'Formulario PPGR1'!#REF!)</f>
        <v/>
      </c>
      <c r="D1341" s="190" t="str">
        <f>IF('Formulario PPGR3'!$G1341="","",'Formulario PPGR1'!#REF!)</f>
        <v/>
      </c>
      <c r="E1341" s="190" t="str">
        <f>IF('Formulario PPGR3'!$G1341="","",'Formulario PPGR1'!#REF!)</f>
        <v/>
      </c>
      <c r="F1341" s="190" t="str">
        <f>IF('Formulario PPGR3'!$G1341="","",'Formulario PPGR1'!#REF!)</f>
        <v/>
      </c>
      <c r="G1341" s="241"/>
      <c r="H1341" s="503" t="str">
        <f>IF(Tabla1[[#This Row],[Código_Actividad]]="","",_xlfn.XLOOKUP(Tabla1[[#This Row],[Código_Actividad]],Tabla2[Código],Tabla2[Actividades Programables Presupuestables],"",0))</f>
        <v/>
      </c>
      <c r="I1341" s="504" t="str">
        <f>IFERROR(VLOOKUP('Formulario PPGR3'!$G1341,'Formulario PPGR2'!$H$9:$V$269,15,FALSE),"")</f>
        <v/>
      </c>
      <c r="J1341" s="509"/>
      <c r="K1341" s="507" t="str">
        <f>IF(Tabla1[[#This Row],[Insumos]]="","",_xlfn.XLOOKUP(Tabla1[[#This Row],[Insumos]],Tabla10[Insumo],Tabla10[InsumoAbrev],"",0))</f>
        <v/>
      </c>
      <c r="L1341" s="508"/>
      <c r="M1341" s="505" t="str">
        <f>IF(Tabla1[[#This Row],[Descripción]]="","",_xlfn.XLOOKUP(Tabla1[[#This Row],[Descripción]],Tabla10[Descripción],Tabla10[Unidad de Medida],"",0))</f>
        <v/>
      </c>
      <c r="N1341" s="295"/>
      <c r="O1341" s="506" t="str">
        <f>IF(Tabla1[[#This Row],[Descripción]]="","",_xlfn.XLOOKUP(Tabla1[[#This Row],[Descripción]],Tabla10[Descripción],Tabla10[Precio Unitario],0))</f>
        <v/>
      </c>
      <c r="P1341" s="506" t="str">
        <f>IF(Tabla1[[#This Row],[Cantidad de Insumos]]="","",Tabla1[[#This Row],[Precio Unitario]]*Tabla1[[#This Row],[Cantidad de Insumos]])</f>
        <v/>
      </c>
      <c r="Q1341" s="506" t="str">
        <f>IF(Tabla1[[#This Row],[Descripción]]="","",_xlfn.XLOOKUP(Tabla1[[#This Row],[Descripción]],Tabla10[Descripción],Tabla10[CODIGO PRESUPUESTARIO],0))</f>
        <v/>
      </c>
      <c r="R1341" s="507"/>
    </row>
    <row r="1342" spans="2:18" x14ac:dyDescent="0.3">
      <c r="B1342" s="190" t="str">
        <f>IF('Formulario PPGR3'!$G1342="","",CONCATENATE('Formulario PPGR3'!$C1342,".",'Formulario PPGR3'!$D1342,".",'Formulario PPGR3'!$E1342,".",'Formulario PPGR3'!$F1342))</f>
        <v/>
      </c>
      <c r="C1342" s="190" t="str">
        <f>IF('Formulario PPGR3'!$G1342="","",'Formulario PPGR1'!#REF!)</f>
        <v/>
      </c>
      <c r="D1342" s="190" t="str">
        <f>IF('Formulario PPGR3'!$G1342="","",'Formulario PPGR1'!#REF!)</f>
        <v/>
      </c>
      <c r="E1342" s="190" t="str">
        <f>IF('Formulario PPGR3'!$G1342="","",'Formulario PPGR1'!#REF!)</f>
        <v/>
      </c>
      <c r="F1342" s="190" t="str">
        <f>IF('Formulario PPGR3'!$G1342="","",'Formulario PPGR1'!#REF!)</f>
        <v/>
      </c>
      <c r="G1342" s="241"/>
      <c r="H1342" s="503" t="str">
        <f>IF(Tabla1[[#This Row],[Código_Actividad]]="","",_xlfn.XLOOKUP(Tabla1[[#This Row],[Código_Actividad]],Tabla2[Código],Tabla2[Actividades Programables Presupuestables],"",0))</f>
        <v/>
      </c>
      <c r="I1342" s="504" t="str">
        <f>IFERROR(VLOOKUP('Formulario PPGR3'!$G1342,'Formulario PPGR2'!$H$9:$V$269,15,FALSE),"")</f>
        <v/>
      </c>
      <c r="J1342" s="509"/>
      <c r="K1342" s="507" t="str">
        <f>IF(Tabla1[[#This Row],[Insumos]]="","",_xlfn.XLOOKUP(Tabla1[[#This Row],[Insumos]],Tabla10[Insumo],Tabla10[InsumoAbrev],"",0))</f>
        <v/>
      </c>
      <c r="L1342" s="508"/>
      <c r="M1342" s="505" t="str">
        <f>IF(Tabla1[[#This Row],[Descripción]]="","",_xlfn.XLOOKUP(Tabla1[[#This Row],[Descripción]],Tabla10[Descripción],Tabla10[Unidad de Medida],"",0))</f>
        <v/>
      </c>
      <c r="N1342" s="295"/>
      <c r="O1342" s="506" t="str">
        <f>IF(Tabla1[[#This Row],[Descripción]]="","",_xlfn.XLOOKUP(Tabla1[[#This Row],[Descripción]],Tabla10[Descripción],Tabla10[Precio Unitario],0))</f>
        <v/>
      </c>
      <c r="P1342" s="506" t="str">
        <f>IF(Tabla1[[#This Row],[Cantidad de Insumos]]="","",Tabla1[[#This Row],[Precio Unitario]]*Tabla1[[#This Row],[Cantidad de Insumos]])</f>
        <v/>
      </c>
      <c r="Q1342" s="506" t="str">
        <f>IF(Tabla1[[#This Row],[Descripción]]="","",_xlfn.XLOOKUP(Tabla1[[#This Row],[Descripción]],Tabla10[Descripción],Tabla10[CODIGO PRESUPUESTARIO],0))</f>
        <v/>
      </c>
      <c r="R1342" s="507"/>
    </row>
    <row r="1343" spans="2:18" x14ac:dyDescent="0.3">
      <c r="B1343" s="190" t="str">
        <f>IF('Formulario PPGR3'!$G1343="","",CONCATENATE('Formulario PPGR3'!$C1343,".",'Formulario PPGR3'!$D1343,".",'Formulario PPGR3'!$E1343,".",'Formulario PPGR3'!$F1343))</f>
        <v/>
      </c>
      <c r="C1343" s="190" t="str">
        <f>IF('Formulario PPGR3'!$G1343="","",'Formulario PPGR1'!#REF!)</f>
        <v/>
      </c>
      <c r="D1343" s="190" t="str">
        <f>IF('Formulario PPGR3'!$G1343="","",'Formulario PPGR1'!#REF!)</f>
        <v/>
      </c>
      <c r="E1343" s="190" t="str">
        <f>IF('Formulario PPGR3'!$G1343="","",'Formulario PPGR1'!#REF!)</f>
        <v/>
      </c>
      <c r="F1343" s="190" t="str">
        <f>IF('Formulario PPGR3'!$G1343="","",'Formulario PPGR1'!#REF!)</f>
        <v/>
      </c>
      <c r="G1343" s="241"/>
      <c r="H1343" s="503" t="str">
        <f>IF(Tabla1[[#This Row],[Código_Actividad]]="","",_xlfn.XLOOKUP(Tabla1[[#This Row],[Código_Actividad]],Tabla2[Código],Tabla2[Actividades Programables Presupuestables],"",0))</f>
        <v/>
      </c>
      <c r="I1343" s="504" t="str">
        <f>IFERROR(VLOOKUP('Formulario PPGR3'!$G1343,'Formulario PPGR2'!$H$9:$V$269,15,FALSE),"")</f>
        <v/>
      </c>
      <c r="J1343" s="509"/>
      <c r="K1343" s="507" t="str">
        <f>IF(Tabla1[[#This Row],[Insumos]]="","",_xlfn.XLOOKUP(Tabla1[[#This Row],[Insumos]],Tabla10[Insumo],Tabla10[InsumoAbrev],"",0))</f>
        <v/>
      </c>
      <c r="L1343" s="508"/>
      <c r="M1343" s="505" t="str">
        <f>IF(Tabla1[[#This Row],[Descripción]]="","",_xlfn.XLOOKUP(Tabla1[[#This Row],[Descripción]],Tabla10[Descripción],Tabla10[Unidad de Medida],"",0))</f>
        <v/>
      </c>
      <c r="N1343" s="295"/>
      <c r="O1343" s="506" t="str">
        <f>IF(Tabla1[[#This Row],[Descripción]]="","",_xlfn.XLOOKUP(Tabla1[[#This Row],[Descripción]],Tabla10[Descripción],Tabla10[Precio Unitario],0))</f>
        <v/>
      </c>
      <c r="P1343" s="506" t="str">
        <f>IF(Tabla1[[#This Row],[Cantidad de Insumos]]="","",Tabla1[[#This Row],[Precio Unitario]]*Tabla1[[#This Row],[Cantidad de Insumos]])</f>
        <v/>
      </c>
      <c r="Q1343" s="506" t="str">
        <f>IF(Tabla1[[#This Row],[Descripción]]="","",_xlfn.XLOOKUP(Tabla1[[#This Row],[Descripción]],Tabla10[Descripción],Tabla10[CODIGO PRESUPUESTARIO],0))</f>
        <v/>
      </c>
      <c r="R1343" s="507"/>
    </row>
    <row r="1344" spans="2:18" x14ac:dyDescent="0.3">
      <c r="B1344" s="190" t="str">
        <f>IF('Formulario PPGR3'!$G1344="","",CONCATENATE('Formulario PPGR3'!$C1344,".",'Formulario PPGR3'!$D1344,".",'Formulario PPGR3'!$E1344,".",'Formulario PPGR3'!$F1344))</f>
        <v/>
      </c>
      <c r="C1344" s="190" t="str">
        <f>IF('Formulario PPGR3'!$G1344="","",'Formulario PPGR1'!#REF!)</f>
        <v/>
      </c>
      <c r="D1344" s="190" t="str">
        <f>IF('Formulario PPGR3'!$G1344="","",'Formulario PPGR1'!#REF!)</f>
        <v/>
      </c>
      <c r="E1344" s="190" t="str">
        <f>IF('Formulario PPGR3'!$G1344="","",'Formulario PPGR1'!#REF!)</f>
        <v/>
      </c>
      <c r="F1344" s="190" t="str">
        <f>IF('Formulario PPGR3'!$G1344="","",'Formulario PPGR1'!#REF!)</f>
        <v/>
      </c>
      <c r="G1344" s="241"/>
      <c r="H1344" s="503" t="str">
        <f>IF(Tabla1[[#This Row],[Código_Actividad]]="","",_xlfn.XLOOKUP(Tabla1[[#This Row],[Código_Actividad]],Tabla2[Código],Tabla2[Actividades Programables Presupuestables],"",0))</f>
        <v/>
      </c>
      <c r="I1344" s="504" t="str">
        <f>IFERROR(VLOOKUP('Formulario PPGR3'!$G1344,'Formulario PPGR2'!$H$9:$V$269,15,FALSE),"")</f>
        <v/>
      </c>
      <c r="J1344" s="509"/>
      <c r="K1344" s="507" t="str">
        <f>IF(Tabla1[[#This Row],[Insumos]]="","",_xlfn.XLOOKUP(Tabla1[[#This Row],[Insumos]],Tabla10[Insumo],Tabla10[InsumoAbrev],"",0))</f>
        <v/>
      </c>
      <c r="L1344" s="508"/>
      <c r="M1344" s="505" t="str">
        <f>IF(Tabla1[[#This Row],[Descripción]]="","",_xlfn.XLOOKUP(Tabla1[[#This Row],[Descripción]],Tabla10[Descripción],Tabla10[Unidad de Medida],"",0))</f>
        <v/>
      </c>
      <c r="N1344" s="295"/>
      <c r="O1344" s="506" t="str">
        <f>IF(Tabla1[[#This Row],[Descripción]]="","",_xlfn.XLOOKUP(Tabla1[[#This Row],[Descripción]],Tabla10[Descripción],Tabla10[Precio Unitario],0))</f>
        <v/>
      </c>
      <c r="P1344" s="506" t="str">
        <f>IF(Tabla1[[#This Row],[Cantidad de Insumos]]="","",Tabla1[[#This Row],[Precio Unitario]]*Tabla1[[#This Row],[Cantidad de Insumos]])</f>
        <v/>
      </c>
      <c r="Q1344" s="506" t="str">
        <f>IF(Tabla1[[#This Row],[Descripción]]="","",_xlfn.XLOOKUP(Tabla1[[#This Row],[Descripción]],Tabla10[Descripción],Tabla10[CODIGO PRESUPUESTARIO],0))</f>
        <v/>
      </c>
      <c r="R1344" s="507"/>
    </row>
    <row r="1345" spans="2:18" x14ac:dyDescent="0.3">
      <c r="B1345" s="190" t="str">
        <f>IF('Formulario PPGR3'!$G1345="","",CONCATENATE('Formulario PPGR3'!$C1345,".",'Formulario PPGR3'!$D1345,".",'Formulario PPGR3'!$E1345,".",'Formulario PPGR3'!$F1345))</f>
        <v/>
      </c>
      <c r="C1345" s="190" t="str">
        <f>IF('Formulario PPGR3'!$G1345="","",'Formulario PPGR1'!#REF!)</f>
        <v/>
      </c>
      <c r="D1345" s="190" t="str">
        <f>IF('Formulario PPGR3'!$G1345="","",'Formulario PPGR1'!#REF!)</f>
        <v/>
      </c>
      <c r="E1345" s="190" t="str">
        <f>IF('Formulario PPGR3'!$G1345="","",'Formulario PPGR1'!#REF!)</f>
        <v/>
      </c>
      <c r="F1345" s="190" t="str">
        <f>IF('Formulario PPGR3'!$G1345="","",'Formulario PPGR1'!#REF!)</f>
        <v/>
      </c>
      <c r="G1345" s="241"/>
      <c r="H1345" s="503" t="str">
        <f>IF(Tabla1[[#This Row],[Código_Actividad]]="","",_xlfn.XLOOKUP(Tabla1[[#This Row],[Código_Actividad]],Tabla2[Código],Tabla2[Actividades Programables Presupuestables],"",0))</f>
        <v/>
      </c>
      <c r="I1345" s="504" t="str">
        <f>IFERROR(VLOOKUP('Formulario PPGR3'!$G1345,'Formulario PPGR2'!$H$9:$V$269,15,FALSE),"")</f>
        <v/>
      </c>
      <c r="J1345" s="509"/>
      <c r="K1345" s="507" t="str">
        <f>IF(Tabla1[[#This Row],[Insumos]]="","",_xlfn.XLOOKUP(Tabla1[[#This Row],[Insumos]],Tabla10[Insumo],Tabla10[InsumoAbrev],"",0))</f>
        <v/>
      </c>
      <c r="L1345" s="508"/>
      <c r="M1345" s="505" t="str">
        <f>IF(Tabla1[[#This Row],[Descripción]]="","",_xlfn.XLOOKUP(Tabla1[[#This Row],[Descripción]],Tabla10[Descripción],Tabla10[Unidad de Medida],"",0))</f>
        <v/>
      </c>
      <c r="N1345" s="295"/>
      <c r="O1345" s="506" t="str">
        <f>IF(Tabla1[[#This Row],[Descripción]]="","",_xlfn.XLOOKUP(Tabla1[[#This Row],[Descripción]],Tabla10[Descripción],Tabla10[Precio Unitario],0))</f>
        <v/>
      </c>
      <c r="P1345" s="506" t="str">
        <f>IF(Tabla1[[#This Row],[Cantidad de Insumos]]="","",Tabla1[[#This Row],[Precio Unitario]]*Tabla1[[#This Row],[Cantidad de Insumos]])</f>
        <v/>
      </c>
      <c r="Q1345" s="506" t="str">
        <f>IF(Tabla1[[#This Row],[Descripción]]="","",_xlfn.XLOOKUP(Tabla1[[#This Row],[Descripción]],Tabla10[Descripción],Tabla10[CODIGO PRESUPUESTARIO],0))</f>
        <v/>
      </c>
      <c r="R1345" s="507"/>
    </row>
    <row r="1346" spans="2:18" x14ac:dyDescent="0.3">
      <c r="B1346" s="190" t="str">
        <f>IF('Formulario PPGR3'!$G1346="","",CONCATENATE('Formulario PPGR3'!$C1346,".",'Formulario PPGR3'!$D1346,".",'Formulario PPGR3'!$E1346,".",'Formulario PPGR3'!$F1346))</f>
        <v/>
      </c>
      <c r="C1346" s="190" t="str">
        <f>IF('Formulario PPGR3'!$G1346="","",'Formulario PPGR1'!#REF!)</f>
        <v/>
      </c>
      <c r="D1346" s="190" t="str">
        <f>IF('Formulario PPGR3'!$G1346="","",'Formulario PPGR1'!#REF!)</f>
        <v/>
      </c>
      <c r="E1346" s="190" t="str">
        <f>IF('Formulario PPGR3'!$G1346="","",'Formulario PPGR1'!#REF!)</f>
        <v/>
      </c>
      <c r="F1346" s="190" t="str">
        <f>IF('Formulario PPGR3'!$G1346="","",'Formulario PPGR1'!#REF!)</f>
        <v/>
      </c>
      <c r="G1346" s="241"/>
      <c r="H1346" s="503" t="str">
        <f>IF(Tabla1[[#This Row],[Código_Actividad]]="","",_xlfn.XLOOKUP(Tabla1[[#This Row],[Código_Actividad]],Tabla2[Código],Tabla2[Actividades Programables Presupuestables],"",0))</f>
        <v/>
      </c>
      <c r="I1346" s="504" t="str">
        <f>IFERROR(VLOOKUP('Formulario PPGR3'!$G1346,'Formulario PPGR2'!$H$9:$V$269,15,FALSE),"")</f>
        <v/>
      </c>
      <c r="J1346" s="509"/>
      <c r="K1346" s="507" t="str">
        <f>IF(Tabla1[[#This Row],[Insumos]]="","",_xlfn.XLOOKUP(Tabla1[[#This Row],[Insumos]],Tabla10[Insumo],Tabla10[InsumoAbrev],"",0))</f>
        <v/>
      </c>
      <c r="L1346" s="508"/>
      <c r="M1346" s="505" t="str">
        <f>IF(Tabla1[[#This Row],[Descripción]]="","",_xlfn.XLOOKUP(Tabla1[[#This Row],[Descripción]],Tabla10[Descripción],Tabla10[Unidad de Medida],"",0))</f>
        <v/>
      </c>
      <c r="N1346" s="295"/>
      <c r="O1346" s="506" t="str">
        <f>IF(Tabla1[[#This Row],[Descripción]]="","",_xlfn.XLOOKUP(Tabla1[[#This Row],[Descripción]],Tabla10[Descripción],Tabla10[Precio Unitario],0))</f>
        <v/>
      </c>
      <c r="P1346" s="506" t="str">
        <f>IF(Tabla1[[#This Row],[Cantidad de Insumos]]="","",Tabla1[[#This Row],[Precio Unitario]]*Tabla1[[#This Row],[Cantidad de Insumos]])</f>
        <v/>
      </c>
      <c r="Q1346" s="506" t="str">
        <f>IF(Tabla1[[#This Row],[Descripción]]="","",_xlfn.XLOOKUP(Tabla1[[#This Row],[Descripción]],Tabla10[Descripción],Tabla10[CODIGO PRESUPUESTARIO],0))</f>
        <v/>
      </c>
      <c r="R1346" s="507"/>
    </row>
    <row r="1347" spans="2:18" x14ac:dyDescent="0.3">
      <c r="B1347" s="190" t="str">
        <f>IF('Formulario PPGR3'!$G1347="","",CONCATENATE('Formulario PPGR3'!$C1347,".",'Formulario PPGR3'!$D1347,".",'Formulario PPGR3'!$E1347,".",'Formulario PPGR3'!$F1347))</f>
        <v/>
      </c>
      <c r="C1347" s="190" t="str">
        <f>IF('Formulario PPGR3'!$G1347="","",'Formulario PPGR1'!#REF!)</f>
        <v/>
      </c>
      <c r="D1347" s="190" t="str">
        <f>IF('Formulario PPGR3'!$G1347="","",'Formulario PPGR1'!#REF!)</f>
        <v/>
      </c>
      <c r="E1347" s="190" t="str">
        <f>IF('Formulario PPGR3'!$G1347="","",'Formulario PPGR1'!#REF!)</f>
        <v/>
      </c>
      <c r="F1347" s="190" t="str">
        <f>IF('Formulario PPGR3'!$G1347="","",'Formulario PPGR1'!#REF!)</f>
        <v/>
      </c>
      <c r="G1347" s="241"/>
      <c r="H1347" s="503" t="str">
        <f>IF(Tabla1[[#This Row],[Código_Actividad]]="","",_xlfn.XLOOKUP(Tabla1[[#This Row],[Código_Actividad]],Tabla2[Código],Tabla2[Actividades Programables Presupuestables],"",0))</f>
        <v/>
      </c>
      <c r="I1347" s="504" t="str">
        <f>IFERROR(VLOOKUP('Formulario PPGR3'!$G1347,'Formulario PPGR2'!$H$9:$V$269,15,FALSE),"")</f>
        <v/>
      </c>
      <c r="J1347" s="509"/>
      <c r="K1347" s="507" t="str">
        <f>IF(Tabla1[[#This Row],[Insumos]]="","",_xlfn.XLOOKUP(Tabla1[[#This Row],[Insumos]],Tabla10[Insumo],Tabla10[InsumoAbrev],"",0))</f>
        <v/>
      </c>
      <c r="L1347" s="508"/>
      <c r="M1347" s="505" t="str">
        <f>IF(Tabla1[[#This Row],[Descripción]]="","",_xlfn.XLOOKUP(Tabla1[[#This Row],[Descripción]],Tabla10[Descripción],Tabla10[Unidad de Medida],"",0))</f>
        <v/>
      </c>
      <c r="N1347" s="295"/>
      <c r="O1347" s="506" t="str">
        <f>IF(Tabla1[[#This Row],[Descripción]]="","",_xlfn.XLOOKUP(Tabla1[[#This Row],[Descripción]],Tabla10[Descripción],Tabla10[Precio Unitario],0))</f>
        <v/>
      </c>
      <c r="P1347" s="506" t="str">
        <f>IF(Tabla1[[#This Row],[Cantidad de Insumos]]="","",Tabla1[[#This Row],[Precio Unitario]]*Tabla1[[#This Row],[Cantidad de Insumos]])</f>
        <v/>
      </c>
      <c r="Q1347" s="506" t="str">
        <f>IF(Tabla1[[#This Row],[Descripción]]="","",_xlfn.XLOOKUP(Tabla1[[#This Row],[Descripción]],Tabla10[Descripción],Tabla10[CODIGO PRESUPUESTARIO],0))</f>
        <v/>
      </c>
      <c r="R1347" s="507"/>
    </row>
    <row r="1348" spans="2:18" x14ac:dyDescent="0.3">
      <c r="B1348" s="190" t="str">
        <f>IF('Formulario PPGR3'!$G1348="","",CONCATENATE('Formulario PPGR3'!$C1348,".",'Formulario PPGR3'!$D1348,".",'Formulario PPGR3'!$E1348,".",'Formulario PPGR3'!$F1348))</f>
        <v/>
      </c>
      <c r="C1348" s="190" t="str">
        <f>IF('Formulario PPGR3'!$G1348="","",'Formulario PPGR1'!#REF!)</f>
        <v/>
      </c>
      <c r="D1348" s="190" t="str">
        <f>IF('Formulario PPGR3'!$G1348="","",'Formulario PPGR1'!#REF!)</f>
        <v/>
      </c>
      <c r="E1348" s="190" t="str">
        <f>IF('Formulario PPGR3'!$G1348="","",'Formulario PPGR1'!#REF!)</f>
        <v/>
      </c>
      <c r="F1348" s="190" t="str">
        <f>IF('Formulario PPGR3'!$G1348="","",'Formulario PPGR1'!#REF!)</f>
        <v/>
      </c>
      <c r="G1348" s="241"/>
      <c r="H1348" s="503" t="str">
        <f>IF(Tabla1[[#This Row],[Código_Actividad]]="","",_xlfn.XLOOKUP(Tabla1[[#This Row],[Código_Actividad]],Tabla2[Código],Tabla2[Actividades Programables Presupuestables],"",0))</f>
        <v/>
      </c>
      <c r="I1348" s="504" t="str">
        <f>IFERROR(VLOOKUP('Formulario PPGR3'!$G1348,'Formulario PPGR2'!$H$9:$V$269,15,FALSE),"")</f>
        <v/>
      </c>
      <c r="J1348" s="509"/>
      <c r="K1348" s="507" t="str">
        <f>IF(Tabla1[[#This Row],[Insumos]]="","",_xlfn.XLOOKUP(Tabla1[[#This Row],[Insumos]],Tabla10[Insumo],Tabla10[InsumoAbrev],"",0))</f>
        <v/>
      </c>
      <c r="L1348" s="508"/>
      <c r="M1348" s="505" t="str">
        <f>IF(Tabla1[[#This Row],[Descripción]]="","",_xlfn.XLOOKUP(Tabla1[[#This Row],[Descripción]],Tabla10[Descripción],Tabla10[Unidad de Medida],"",0))</f>
        <v/>
      </c>
      <c r="N1348" s="295"/>
      <c r="O1348" s="506" t="str">
        <f>IF(Tabla1[[#This Row],[Descripción]]="","",_xlfn.XLOOKUP(Tabla1[[#This Row],[Descripción]],Tabla10[Descripción],Tabla10[Precio Unitario],0))</f>
        <v/>
      </c>
      <c r="P1348" s="506" t="str">
        <f>IF(Tabla1[[#This Row],[Cantidad de Insumos]]="","",Tabla1[[#This Row],[Precio Unitario]]*Tabla1[[#This Row],[Cantidad de Insumos]])</f>
        <v/>
      </c>
      <c r="Q1348" s="506" t="str">
        <f>IF(Tabla1[[#This Row],[Descripción]]="","",_xlfn.XLOOKUP(Tabla1[[#This Row],[Descripción]],Tabla10[Descripción],Tabla10[CODIGO PRESUPUESTARIO],0))</f>
        <v/>
      </c>
      <c r="R1348" s="507"/>
    </row>
    <row r="1349" spans="2:18" x14ac:dyDescent="0.3">
      <c r="B1349" s="190" t="str">
        <f>IF('Formulario PPGR3'!$G1349="","",CONCATENATE('Formulario PPGR3'!$C1349,".",'Formulario PPGR3'!$D1349,".",'Formulario PPGR3'!$E1349,".",'Formulario PPGR3'!$F1349))</f>
        <v/>
      </c>
      <c r="C1349" s="190" t="str">
        <f>IF('Formulario PPGR3'!$G1349="","",'Formulario PPGR1'!#REF!)</f>
        <v/>
      </c>
      <c r="D1349" s="190" t="str">
        <f>IF('Formulario PPGR3'!$G1349="","",'Formulario PPGR1'!#REF!)</f>
        <v/>
      </c>
      <c r="E1349" s="190" t="str">
        <f>IF('Formulario PPGR3'!$G1349="","",'Formulario PPGR1'!#REF!)</f>
        <v/>
      </c>
      <c r="F1349" s="190" t="str">
        <f>IF('Formulario PPGR3'!$G1349="","",'Formulario PPGR1'!#REF!)</f>
        <v/>
      </c>
      <c r="G1349" s="241"/>
      <c r="H1349" s="503" t="str">
        <f>IF(Tabla1[[#This Row],[Código_Actividad]]="","",_xlfn.XLOOKUP(Tabla1[[#This Row],[Código_Actividad]],Tabla2[Código],Tabla2[Actividades Programables Presupuestables],"",0))</f>
        <v/>
      </c>
      <c r="I1349" s="504" t="str">
        <f>IFERROR(VLOOKUP('Formulario PPGR3'!$G1349,'Formulario PPGR2'!$H$9:$V$269,15,FALSE),"")</f>
        <v/>
      </c>
      <c r="J1349" s="509"/>
      <c r="K1349" s="507" t="str">
        <f>IF(Tabla1[[#This Row],[Insumos]]="","",_xlfn.XLOOKUP(Tabla1[[#This Row],[Insumos]],Tabla10[Insumo],Tabla10[InsumoAbrev],"",0))</f>
        <v/>
      </c>
      <c r="L1349" s="508"/>
      <c r="M1349" s="505" t="str">
        <f>IF(Tabla1[[#This Row],[Descripción]]="","",_xlfn.XLOOKUP(Tabla1[[#This Row],[Descripción]],Tabla10[Descripción],Tabla10[Unidad de Medida],"",0))</f>
        <v/>
      </c>
      <c r="N1349" s="295"/>
      <c r="O1349" s="506" t="str">
        <f>IF(Tabla1[[#This Row],[Descripción]]="","",_xlfn.XLOOKUP(Tabla1[[#This Row],[Descripción]],Tabla10[Descripción],Tabla10[Precio Unitario],0))</f>
        <v/>
      </c>
      <c r="P1349" s="506" t="str">
        <f>IF(Tabla1[[#This Row],[Cantidad de Insumos]]="","",Tabla1[[#This Row],[Precio Unitario]]*Tabla1[[#This Row],[Cantidad de Insumos]])</f>
        <v/>
      </c>
      <c r="Q1349" s="506" t="str">
        <f>IF(Tabla1[[#This Row],[Descripción]]="","",_xlfn.XLOOKUP(Tabla1[[#This Row],[Descripción]],Tabla10[Descripción],Tabla10[CODIGO PRESUPUESTARIO],0))</f>
        <v/>
      </c>
      <c r="R1349" s="507"/>
    </row>
    <row r="1350" spans="2:18" x14ac:dyDescent="0.3">
      <c r="B1350" s="190" t="str">
        <f>IF('Formulario PPGR3'!$G1350="","",CONCATENATE('Formulario PPGR3'!$C1350,".",'Formulario PPGR3'!$D1350,".",'Formulario PPGR3'!$E1350,".",'Formulario PPGR3'!$F1350))</f>
        <v/>
      </c>
      <c r="C1350" s="190" t="str">
        <f>IF('Formulario PPGR3'!$G1350="","",'Formulario PPGR1'!#REF!)</f>
        <v/>
      </c>
      <c r="D1350" s="190" t="str">
        <f>IF('Formulario PPGR3'!$G1350="","",'Formulario PPGR1'!#REF!)</f>
        <v/>
      </c>
      <c r="E1350" s="190" t="str">
        <f>IF('Formulario PPGR3'!$G1350="","",'Formulario PPGR1'!#REF!)</f>
        <v/>
      </c>
      <c r="F1350" s="190" t="str">
        <f>IF('Formulario PPGR3'!$G1350="","",'Formulario PPGR1'!#REF!)</f>
        <v/>
      </c>
      <c r="G1350" s="241"/>
      <c r="H1350" s="503" t="str">
        <f>IF(Tabla1[[#This Row],[Código_Actividad]]="","",_xlfn.XLOOKUP(Tabla1[[#This Row],[Código_Actividad]],Tabla2[Código],Tabla2[Actividades Programables Presupuestables],"",0))</f>
        <v/>
      </c>
      <c r="I1350" s="504" t="str">
        <f>IFERROR(VLOOKUP('Formulario PPGR3'!$G1350,'Formulario PPGR2'!$H$9:$V$269,15,FALSE),"")</f>
        <v/>
      </c>
      <c r="J1350" s="509"/>
      <c r="K1350" s="507" t="str">
        <f>IF(Tabla1[[#This Row],[Insumos]]="","",_xlfn.XLOOKUP(Tabla1[[#This Row],[Insumos]],Tabla10[Insumo],Tabla10[InsumoAbrev],"",0))</f>
        <v/>
      </c>
      <c r="L1350" s="508"/>
      <c r="M1350" s="505" t="str">
        <f>IF(Tabla1[[#This Row],[Descripción]]="","",_xlfn.XLOOKUP(Tabla1[[#This Row],[Descripción]],Tabla10[Descripción],Tabla10[Unidad de Medida],"",0))</f>
        <v/>
      </c>
      <c r="N1350" s="295"/>
      <c r="O1350" s="506" t="str">
        <f>IF(Tabla1[[#This Row],[Descripción]]="","",_xlfn.XLOOKUP(Tabla1[[#This Row],[Descripción]],Tabla10[Descripción],Tabla10[Precio Unitario],0))</f>
        <v/>
      </c>
      <c r="P1350" s="506" t="str">
        <f>IF(Tabla1[[#This Row],[Cantidad de Insumos]]="","",Tabla1[[#This Row],[Precio Unitario]]*Tabla1[[#This Row],[Cantidad de Insumos]])</f>
        <v/>
      </c>
      <c r="Q1350" s="506" t="str">
        <f>IF(Tabla1[[#This Row],[Descripción]]="","",_xlfn.XLOOKUP(Tabla1[[#This Row],[Descripción]],Tabla10[Descripción],Tabla10[CODIGO PRESUPUESTARIO],0))</f>
        <v/>
      </c>
      <c r="R1350" s="507"/>
    </row>
    <row r="1351" spans="2:18" x14ac:dyDescent="0.3">
      <c r="B1351" s="190" t="str">
        <f>IF('Formulario PPGR3'!$G1351="","",CONCATENATE('Formulario PPGR3'!$C1351,".",'Formulario PPGR3'!$D1351,".",'Formulario PPGR3'!$E1351,".",'Formulario PPGR3'!$F1351))</f>
        <v/>
      </c>
      <c r="C1351" s="190" t="str">
        <f>IF('Formulario PPGR3'!$G1351="","",'Formulario PPGR1'!#REF!)</f>
        <v/>
      </c>
      <c r="D1351" s="190" t="str">
        <f>IF('Formulario PPGR3'!$G1351="","",'Formulario PPGR1'!#REF!)</f>
        <v/>
      </c>
      <c r="E1351" s="190" t="str">
        <f>IF('Formulario PPGR3'!$G1351="","",'Formulario PPGR1'!#REF!)</f>
        <v/>
      </c>
      <c r="F1351" s="190" t="str">
        <f>IF('Formulario PPGR3'!$G1351="","",'Formulario PPGR1'!#REF!)</f>
        <v/>
      </c>
      <c r="G1351" s="241"/>
      <c r="H1351" s="503" t="str">
        <f>IF(Tabla1[[#This Row],[Código_Actividad]]="","",_xlfn.XLOOKUP(Tabla1[[#This Row],[Código_Actividad]],Tabla2[Código],Tabla2[Actividades Programables Presupuestables],"",0))</f>
        <v/>
      </c>
      <c r="I1351" s="504" t="str">
        <f>IFERROR(VLOOKUP('Formulario PPGR3'!$G1351,'Formulario PPGR2'!$H$9:$V$269,15,FALSE),"")</f>
        <v/>
      </c>
      <c r="J1351" s="509"/>
      <c r="K1351" s="507" t="str">
        <f>IF(Tabla1[[#This Row],[Insumos]]="","",_xlfn.XLOOKUP(Tabla1[[#This Row],[Insumos]],Tabla10[Insumo],Tabla10[InsumoAbrev],"",0))</f>
        <v/>
      </c>
      <c r="L1351" s="508"/>
      <c r="M1351" s="505" t="str">
        <f>IF(Tabla1[[#This Row],[Descripción]]="","",_xlfn.XLOOKUP(Tabla1[[#This Row],[Descripción]],Tabla10[Descripción],Tabla10[Unidad de Medida],"",0))</f>
        <v/>
      </c>
      <c r="N1351" s="295"/>
      <c r="O1351" s="506" t="str">
        <f>IF(Tabla1[[#This Row],[Descripción]]="","",_xlfn.XLOOKUP(Tabla1[[#This Row],[Descripción]],Tabla10[Descripción],Tabla10[Precio Unitario],0))</f>
        <v/>
      </c>
      <c r="P1351" s="506" t="str">
        <f>IF(Tabla1[[#This Row],[Cantidad de Insumos]]="","",Tabla1[[#This Row],[Precio Unitario]]*Tabla1[[#This Row],[Cantidad de Insumos]])</f>
        <v/>
      </c>
      <c r="Q1351" s="506" t="str">
        <f>IF(Tabla1[[#This Row],[Descripción]]="","",_xlfn.XLOOKUP(Tabla1[[#This Row],[Descripción]],Tabla10[Descripción],Tabla10[CODIGO PRESUPUESTARIO],0))</f>
        <v/>
      </c>
      <c r="R1351" s="507"/>
    </row>
    <row r="1352" spans="2:18" x14ac:dyDescent="0.3">
      <c r="B1352" s="190" t="str">
        <f>IF('Formulario PPGR3'!$G1352="","",CONCATENATE('Formulario PPGR3'!$C1352,".",'Formulario PPGR3'!$D1352,".",'Formulario PPGR3'!$E1352,".",'Formulario PPGR3'!$F1352))</f>
        <v/>
      </c>
      <c r="C1352" s="190" t="str">
        <f>IF('Formulario PPGR3'!$G1352="","",'Formulario PPGR1'!#REF!)</f>
        <v/>
      </c>
      <c r="D1352" s="190" t="str">
        <f>IF('Formulario PPGR3'!$G1352="","",'Formulario PPGR1'!#REF!)</f>
        <v/>
      </c>
      <c r="E1352" s="190" t="str">
        <f>IF('Formulario PPGR3'!$G1352="","",'Formulario PPGR1'!#REF!)</f>
        <v/>
      </c>
      <c r="F1352" s="190" t="str">
        <f>IF('Formulario PPGR3'!$G1352="","",'Formulario PPGR1'!#REF!)</f>
        <v/>
      </c>
      <c r="G1352" s="241"/>
      <c r="H1352" s="503" t="str">
        <f>IF(Tabla1[[#This Row],[Código_Actividad]]="","",_xlfn.XLOOKUP(Tabla1[[#This Row],[Código_Actividad]],Tabla2[Código],Tabla2[Actividades Programables Presupuestables],"",0))</f>
        <v/>
      </c>
      <c r="I1352" s="504" t="str">
        <f>IFERROR(VLOOKUP('Formulario PPGR3'!$G1352,'Formulario PPGR2'!$H$9:$V$269,15,FALSE),"")</f>
        <v/>
      </c>
      <c r="J1352" s="509"/>
      <c r="K1352" s="507" t="str">
        <f>IF(Tabla1[[#This Row],[Insumos]]="","",_xlfn.XLOOKUP(Tabla1[[#This Row],[Insumos]],Tabla10[Insumo],Tabla10[InsumoAbrev],"",0))</f>
        <v/>
      </c>
      <c r="L1352" s="508"/>
      <c r="M1352" s="505" t="str">
        <f>IF(Tabla1[[#This Row],[Descripción]]="","",_xlfn.XLOOKUP(Tabla1[[#This Row],[Descripción]],Tabla10[Descripción],Tabla10[Unidad de Medida],"",0))</f>
        <v/>
      </c>
      <c r="N1352" s="295"/>
      <c r="O1352" s="506" t="str">
        <f>IF(Tabla1[[#This Row],[Descripción]]="","",_xlfn.XLOOKUP(Tabla1[[#This Row],[Descripción]],Tabla10[Descripción],Tabla10[Precio Unitario],0))</f>
        <v/>
      </c>
      <c r="P1352" s="506" t="str">
        <f>IF(Tabla1[[#This Row],[Cantidad de Insumos]]="","",Tabla1[[#This Row],[Precio Unitario]]*Tabla1[[#This Row],[Cantidad de Insumos]])</f>
        <v/>
      </c>
      <c r="Q1352" s="506" t="str">
        <f>IF(Tabla1[[#This Row],[Descripción]]="","",_xlfn.XLOOKUP(Tabla1[[#This Row],[Descripción]],Tabla10[Descripción],Tabla10[CODIGO PRESUPUESTARIO],0))</f>
        <v/>
      </c>
      <c r="R1352" s="507"/>
    </row>
    <row r="1353" spans="2:18" x14ac:dyDescent="0.3">
      <c r="B1353" s="190" t="str">
        <f>IF('Formulario PPGR3'!$G1353="","",CONCATENATE('Formulario PPGR3'!$C1353,".",'Formulario PPGR3'!$D1353,".",'Formulario PPGR3'!$E1353,".",'Formulario PPGR3'!$F1353))</f>
        <v/>
      </c>
      <c r="C1353" s="190" t="str">
        <f>IF('Formulario PPGR3'!$G1353="","",'Formulario PPGR1'!#REF!)</f>
        <v/>
      </c>
      <c r="D1353" s="190" t="str">
        <f>IF('Formulario PPGR3'!$G1353="","",'Formulario PPGR1'!#REF!)</f>
        <v/>
      </c>
      <c r="E1353" s="190" t="str">
        <f>IF('Formulario PPGR3'!$G1353="","",'Formulario PPGR1'!#REF!)</f>
        <v/>
      </c>
      <c r="F1353" s="190" t="str">
        <f>IF('Formulario PPGR3'!$G1353="","",'Formulario PPGR1'!#REF!)</f>
        <v/>
      </c>
      <c r="G1353" s="241"/>
      <c r="H1353" s="503" t="str">
        <f>IF(Tabla1[[#This Row],[Código_Actividad]]="","",_xlfn.XLOOKUP(Tabla1[[#This Row],[Código_Actividad]],Tabla2[Código],Tabla2[Actividades Programables Presupuestables],"",0))</f>
        <v/>
      </c>
      <c r="I1353" s="504" t="str">
        <f>IFERROR(VLOOKUP('Formulario PPGR3'!$G1353,'Formulario PPGR2'!$H$9:$V$269,15,FALSE),"")</f>
        <v/>
      </c>
      <c r="J1353" s="509"/>
      <c r="K1353" s="507" t="str">
        <f>IF(Tabla1[[#This Row],[Insumos]]="","",_xlfn.XLOOKUP(Tabla1[[#This Row],[Insumos]],Tabla10[Insumo],Tabla10[InsumoAbrev],"",0))</f>
        <v/>
      </c>
      <c r="L1353" s="508"/>
      <c r="M1353" s="505" t="str">
        <f>IF(Tabla1[[#This Row],[Descripción]]="","",_xlfn.XLOOKUP(Tabla1[[#This Row],[Descripción]],Tabla10[Descripción],Tabla10[Unidad de Medida],"",0))</f>
        <v/>
      </c>
      <c r="N1353" s="295"/>
      <c r="O1353" s="506" t="str">
        <f>IF(Tabla1[[#This Row],[Descripción]]="","",_xlfn.XLOOKUP(Tabla1[[#This Row],[Descripción]],Tabla10[Descripción],Tabla10[Precio Unitario],0))</f>
        <v/>
      </c>
      <c r="P1353" s="506" t="str">
        <f>IF(Tabla1[[#This Row],[Cantidad de Insumos]]="","",Tabla1[[#This Row],[Precio Unitario]]*Tabla1[[#This Row],[Cantidad de Insumos]])</f>
        <v/>
      </c>
      <c r="Q1353" s="506" t="str">
        <f>IF(Tabla1[[#This Row],[Descripción]]="","",_xlfn.XLOOKUP(Tabla1[[#This Row],[Descripción]],Tabla10[Descripción],Tabla10[CODIGO PRESUPUESTARIO],0))</f>
        <v/>
      </c>
      <c r="R1353" s="507"/>
    </row>
    <row r="1354" spans="2:18" x14ac:dyDescent="0.3">
      <c r="B1354" s="190" t="str">
        <f>IF('Formulario PPGR3'!$G1354="","",CONCATENATE('Formulario PPGR3'!$C1354,".",'Formulario PPGR3'!$D1354,".",'Formulario PPGR3'!$E1354,".",'Formulario PPGR3'!$F1354))</f>
        <v/>
      </c>
      <c r="C1354" s="190" t="str">
        <f>IF('Formulario PPGR3'!$G1354="","",'Formulario PPGR1'!#REF!)</f>
        <v/>
      </c>
      <c r="D1354" s="190" t="str">
        <f>IF('Formulario PPGR3'!$G1354="","",'Formulario PPGR1'!#REF!)</f>
        <v/>
      </c>
      <c r="E1354" s="190" t="str">
        <f>IF('Formulario PPGR3'!$G1354="","",'Formulario PPGR1'!#REF!)</f>
        <v/>
      </c>
      <c r="F1354" s="190" t="str">
        <f>IF('Formulario PPGR3'!$G1354="","",'Formulario PPGR1'!#REF!)</f>
        <v/>
      </c>
      <c r="G1354" s="241"/>
      <c r="H1354" s="503" t="str">
        <f>IF(Tabla1[[#This Row],[Código_Actividad]]="","",_xlfn.XLOOKUP(Tabla1[[#This Row],[Código_Actividad]],Tabla2[Código],Tabla2[Actividades Programables Presupuestables],"",0))</f>
        <v/>
      </c>
      <c r="I1354" s="504" t="str">
        <f>IFERROR(VLOOKUP('Formulario PPGR3'!$G1354,'Formulario PPGR2'!$H$9:$V$269,15,FALSE),"")</f>
        <v/>
      </c>
      <c r="J1354" s="509"/>
      <c r="K1354" s="507" t="str">
        <f>IF(Tabla1[[#This Row],[Insumos]]="","",_xlfn.XLOOKUP(Tabla1[[#This Row],[Insumos]],Tabla10[Insumo],Tabla10[InsumoAbrev],"",0))</f>
        <v/>
      </c>
      <c r="L1354" s="508"/>
      <c r="M1354" s="505" t="str">
        <f>IF(Tabla1[[#This Row],[Descripción]]="","",_xlfn.XLOOKUP(Tabla1[[#This Row],[Descripción]],Tabla10[Descripción],Tabla10[Unidad de Medida],"",0))</f>
        <v/>
      </c>
      <c r="N1354" s="295"/>
      <c r="O1354" s="506" t="str">
        <f>IF(Tabla1[[#This Row],[Descripción]]="","",_xlfn.XLOOKUP(Tabla1[[#This Row],[Descripción]],Tabla10[Descripción],Tabla10[Precio Unitario],0))</f>
        <v/>
      </c>
      <c r="P1354" s="506" t="str">
        <f>IF(Tabla1[[#This Row],[Cantidad de Insumos]]="","",Tabla1[[#This Row],[Precio Unitario]]*Tabla1[[#This Row],[Cantidad de Insumos]])</f>
        <v/>
      </c>
      <c r="Q1354" s="506" t="str">
        <f>IF(Tabla1[[#This Row],[Descripción]]="","",_xlfn.XLOOKUP(Tabla1[[#This Row],[Descripción]],Tabla10[Descripción],Tabla10[CODIGO PRESUPUESTARIO],0))</f>
        <v/>
      </c>
      <c r="R1354" s="507"/>
    </row>
    <row r="1355" spans="2:18" hidden="1" x14ac:dyDescent="0.3">
      <c r="B1355" s="190" t="str">
        <f>IF('Formulario PPGR3'!$G1355="","",CONCATENATE('Formulario PPGR3'!$C1355,".",'Formulario PPGR3'!$D1355,".",'Formulario PPGR3'!$E1355,".",'Formulario PPGR3'!$F1355))</f>
        <v/>
      </c>
      <c r="C1355" s="190" t="str">
        <f>IF('Formulario PPGR3'!$G1355="","",'Formulario PPGR1'!#REF!)</f>
        <v/>
      </c>
      <c r="D1355" s="190" t="str">
        <f>IF('Formulario PPGR3'!$G1355="","",'Formulario PPGR1'!#REF!)</f>
        <v/>
      </c>
      <c r="E1355" s="190" t="str">
        <f>IF('Formulario PPGR3'!$G1355="","",'Formulario PPGR1'!#REF!)</f>
        <v/>
      </c>
      <c r="F1355" s="190" t="str">
        <f>IF('Formulario PPGR3'!$G1355="","",'Formulario PPGR1'!#REF!)</f>
        <v/>
      </c>
      <c r="G1355" s="241"/>
      <c r="H1355" s="503" t="str">
        <f>IF(Tabla1[[#This Row],[Código_Actividad]]="","",_xlfn.XLOOKUP(Tabla1[[#This Row],[Código_Actividad]],Tabla2[Código],Tabla2[Actividades Programables Presupuestables],"",0))</f>
        <v/>
      </c>
      <c r="I1355" s="504" t="str">
        <f>IFERROR(VLOOKUP('Formulario PPGR3'!$G1355,'Formulario PPGR2'!$H$9:$V$269,15,FALSE),"")</f>
        <v/>
      </c>
      <c r="J1355" s="509"/>
      <c r="K1355" s="507" t="str">
        <f>IF(Tabla1[[#This Row],[Insumos]]="","",_xlfn.XLOOKUP(Tabla1[[#This Row],[Insumos]],Tabla10[Insumo],Tabla10[InsumoAbrev],"",0))</f>
        <v/>
      </c>
      <c r="L1355" s="508"/>
      <c r="M1355" s="505" t="str">
        <f>IF(Tabla1[[#This Row],[Descripción]]="","",_xlfn.XLOOKUP(Tabla1[[#This Row],[Descripción]],Tabla10[Descripción],Tabla10[Unidad de Medida],"",0))</f>
        <v/>
      </c>
      <c r="N1355" s="295"/>
      <c r="O1355" s="506" t="str">
        <f>IF(Tabla1[[#This Row],[Descripción]]="","",_xlfn.XLOOKUP(Tabla1[[#This Row],[Descripción]],Tabla10[Descripción],Tabla10[Precio Unitario],0))</f>
        <v/>
      </c>
      <c r="P1355" s="506" t="str">
        <f>IF(Tabla1[[#This Row],[Cantidad de Insumos]]="","",Tabla1[[#This Row],[Precio Unitario]]*Tabla1[[#This Row],[Cantidad de Insumos]])</f>
        <v/>
      </c>
      <c r="Q1355" s="506" t="str">
        <f>IF(Tabla1[[#This Row],[Descripción]]="","",_xlfn.XLOOKUP(Tabla1[[#This Row],[Descripción]],Tabla10[Descripción],Tabla10[CODIGO PRESUPUESTARIO],0))</f>
        <v/>
      </c>
      <c r="R1355" s="507"/>
    </row>
    <row r="1356" spans="2:18" hidden="1" x14ac:dyDescent="0.3">
      <c r="B1356" s="190" t="str">
        <f>IF('Formulario PPGR3'!$G1356="","",CONCATENATE('Formulario PPGR3'!$C1356,".",'Formulario PPGR3'!$D1356,".",'Formulario PPGR3'!$E1356,".",'Formulario PPGR3'!$F1356))</f>
        <v/>
      </c>
      <c r="C1356" s="190" t="str">
        <f>IF('Formulario PPGR3'!$G1356="","",'Formulario PPGR1'!#REF!)</f>
        <v/>
      </c>
      <c r="D1356" s="190" t="str">
        <f>IF('Formulario PPGR3'!$G1356="","",'Formulario PPGR1'!#REF!)</f>
        <v/>
      </c>
      <c r="E1356" s="190" t="str">
        <f>IF('Formulario PPGR3'!$G1356="","",'Formulario PPGR1'!#REF!)</f>
        <v/>
      </c>
      <c r="F1356" s="190" t="str">
        <f>IF('Formulario PPGR3'!$G1356="","",'Formulario PPGR1'!#REF!)</f>
        <v/>
      </c>
      <c r="G1356" s="241"/>
      <c r="H1356" s="503" t="str">
        <f>IF(Tabla1[[#This Row],[Código_Actividad]]="","",_xlfn.XLOOKUP(Tabla1[[#This Row],[Código_Actividad]],Tabla2[Código],Tabla2[Actividades Programables Presupuestables],"",0))</f>
        <v/>
      </c>
      <c r="I1356" s="504" t="str">
        <f>IFERROR(VLOOKUP('Formulario PPGR3'!$G1356,'Formulario PPGR2'!$H$9:$V$269,15,FALSE),"")</f>
        <v/>
      </c>
      <c r="J1356" s="509"/>
      <c r="K1356" s="507" t="str">
        <f>IF(Tabla1[[#This Row],[Insumos]]="","",_xlfn.XLOOKUP(Tabla1[[#This Row],[Insumos]],Tabla10[Insumo],Tabla10[InsumoAbrev],"",0))</f>
        <v/>
      </c>
      <c r="L1356" s="508"/>
      <c r="M1356" s="505" t="str">
        <f>IF(Tabla1[[#This Row],[Descripción]]="","",_xlfn.XLOOKUP(Tabla1[[#This Row],[Descripción]],Tabla10[Descripción],Tabla10[Unidad de Medida],"",0))</f>
        <v/>
      </c>
      <c r="N1356" s="295"/>
      <c r="O1356" s="506" t="str">
        <f>IF(Tabla1[[#This Row],[Descripción]]="","",_xlfn.XLOOKUP(Tabla1[[#This Row],[Descripción]],Tabla10[Descripción],Tabla10[Precio Unitario],0))</f>
        <v/>
      </c>
      <c r="P1356" s="506" t="str">
        <f>IF(Tabla1[[#This Row],[Cantidad de Insumos]]="","",Tabla1[[#This Row],[Precio Unitario]]*Tabla1[[#This Row],[Cantidad de Insumos]])</f>
        <v/>
      </c>
      <c r="Q1356" s="506" t="str">
        <f>IF(Tabla1[[#This Row],[Descripción]]="","",_xlfn.XLOOKUP(Tabla1[[#This Row],[Descripción]],Tabla10[Descripción],Tabla10[CODIGO PRESUPUESTARIO],0))</f>
        <v/>
      </c>
      <c r="R1356" s="507"/>
    </row>
    <row r="1357" spans="2:18" hidden="1" x14ac:dyDescent="0.3">
      <c r="B1357" s="190" t="str">
        <f>IF('Formulario PPGR3'!$G1357="","",CONCATENATE('Formulario PPGR3'!$C1357,".",'Formulario PPGR3'!$D1357,".",'Formulario PPGR3'!$E1357,".",'Formulario PPGR3'!$F1357))</f>
        <v/>
      </c>
      <c r="C1357" s="190" t="str">
        <f>IF('Formulario PPGR3'!$G1357="","",'Formulario PPGR1'!#REF!)</f>
        <v/>
      </c>
      <c r="D1357" s="190" t="str">
        <f>IF('Formulario PPGR3'!$G1357="","",'Formulario PPGR1'!#REF!)</f>
        <v/>
      </c>
      <c r="E1357" s="190" t="str">
        <f>IF('Formulario PPGR3'!$G1357="","",'Formulario PPGR1'!#REF!)</f>
        <v/>
      </c>
      <c r="F1357" s="190" t="str">
        <f>IF('Formulario PPGR3'!$G1357="","",'Formulario PPGR1'!#REF!)</f>
        <v/>
      </c>
      <c r="G1357" s="241"/>
      <c r="H1357" s="503" t="str">
        <f>IF(Tabla1[[#This Row],[Código_Actividad]]="","",_xlfn.XLOOKUP(Tabla1[[#This Row],[Código_Actividad]],Tabla2[Código],Tabla2[Actividades Programables Presupuestables],"",0))</f>
        <v/>
      </c>
      <c r="I1357" s="504" t="str">
        <f>IFERROR(VLOOKUP('Formulario PPGR3'!$G1357,'Formulario PPGR2'!$H$9:$V$269,15,FALSE),"")</f>
        <v/>
      </c>
      <c r="J1357" s="509"/>
      <c r="K1357" s="507" t="str">
        <f>IF(Tabla1[[#This Row],[Insumos]]="","",_xlfn.XLOOKUP(Tabla1[[#This Row],[Insumos]],Tabla10[Insumo],Tabla10[InsumoAbrev],"",0))</f>
        <v/>
      </c>
      <c r="L1357" s="508"/>
      <c r="M1357" s="505" t="str">
        <f>IF(Tabla1[[#This Row],[Descripción]]="","",_xlfn.XLOOKUP(Tabla1[[#This Row],[Descripción]],Tabla10[Descripción],Tabla10[Unidad de Medida],"",0))</f>
        <v/>
      </c>
      <c r="N1357" s="295"/>
      <c r="O1357" s="506" t="str">
        <f>IF(Tabla1[[#This Row],[Descripción]]="","",_xlfn.XLOOKUP(Tabla1[[#This Row],[Descripción]],Tabla10[Descripción],Tabla10[Precio Unitario],0))</f>
        <v/>
      </c>
      <c r="P1357" s="506" t="str">
        <f>IF(Tabla1[[#This Row],[Cantidad de Insumos]]="","",Tabla1[[#This Row],[Precio Unitario]]*Tabla1[[#This Row],[Cantidad de Insumos]])</f>
        <v/>
      </c>
      <c r="Q1357" s="506" t="str">
        <f>IF(Tabla1[[#This Row],[Descripción]]="","",_xlfn.XLOOKUP(Tabla1[[#This Row],[Descripción]],Tabla10[Descripción],Tabla10[CODIGO PRESUPUESTARIO],0))</f>
        <v/>
      </c>
      <c r="R1357" s="507"/>
    </row>
    <row r="1358" spans="2:18" hidden="1" x14ac:dyDescent="0.3">
      <c r="B1358" s="190" t="str">
        <f>IF('Formulario PPGR3'!$G1358="","",CONCATENATE('Formulario PPGR3'!$C1358,".",'Formulario PPGR3'!$D1358,".",'Formulario PPGR3'!$E1358,".",'Formulario PPGR3'!$F1358))</f>
        <v/>
      </c>
      <c r="C1358" s="190" t="str">
        <f>IF('Formulario PPGR3'!$G1358="","",'Formulario PPGR1'!#REF!)</f>
        <v/>
      </c>
      <c r="D1358" s="190" t="str">
        <f>IF('Formulario PPGR3'!$G1358="","",'Formulario PPGR1'!#REF!)</f>
        <v/>
      </c>
      <c r="E1358" s="190" t="str">
        <f>IF('Formulario PPGR3'!$G1358="","",'Formulario PPGR1'!#REF!)</f>
        <v/>
      </c>
      <c r="F1358" s="190" t="str">
        <f>IF('Formulario PPGR3'!$G1358="","",'Formulario PPGR1'!#REF!)</f>
        <v/>
      </c>
      <c r="G1358" s="241"/>
      <c r="H1358" s="503" t="str">
        <f>IF(Tabla1[[#This Row],[Código_Actividad]]="","",_xlfn.XLOOKUP(Tabla1[[#This Row],[Código_Actividad]],Tabla2[Código],Tabla2[Actividades Programables Presupuestables],"",0))</f>
        <v/>
      </c>
      <c r="I1358" s="504" t="str">
        <f>IFERROR(VLOOKUP('Formulario PPGR3'!$G1358,'Formulario PPGR2'!$H$9:$V$269,15,FALSE),"")</f>
        <v/>
      </c>
      <c r="J1358" s="509"/>
      <c r="K1358" s="507" t="str">
        <f>IF(Tabla1[[#This Row],[Insumos]]="","",_xlfn.XLOOKUP(Tabla1[[#This Row],[Insumos]],Tabla10[Insumo],Tabla10[InsumoAbrev],"",0))</f>
        <v/>
      </c>
      <c r="L1358" s="508"/>
      <c r="M1358" s="505" t="str">
        <f>IF(Tabla1[[#This Row],[Descripción]]="","",_xlfn.XLOOKUP(Tabla1[[#This Row],[Descripción]],Tabla10[Descripción],Tabla10[Unidad de Medida],"",0))</f>
        <v/>
      </c>
      <c r="N1358" s="295"/>
      <c r="O1358" s="506" t="str">
        <f>IF(Tabla1[[#This Row],[Descripción]]="","",_xlfn.XLOOKUP(Tabla1[[#This Row],[Descripción]],Tabla10[Descripción],Tabla10[Precio Unitario],0))</f>
        <v/>
      </c>
      <c r="P1358" s="506" t="str">
        <f>IF(Tabla1[[#This Row],[Cantidad de Insumos]]="","",Tabla1[[#This Row],[Precio Unitario]]*Tabla1[[#This Row],[Cantidad de Insumos]])</f>
        <v/>
      </c>
      <c r="Q1358" s="506" t="str">
        <f>IF(Tabla1[[#This Row],[Descripción]]="","",_xlfn.XLOOKUP(Tabla1[[#This Row],[Descripción]],Tabla10[Descripción],Tabla10[CODIGO PRESUPUESTARIO],0))</f>
        <v/>
      </c>
      <c r="R1358" s="507"/>
    </row>
    <row r="1359" spans="2:18" hidden="1" x14ac:dyDescent="0.3">
      <c r="B1359" s="190" t="str">
        <f>IF('Formulario PPGR3'!$G1359="","",CONCATENATE('Formulario PPGR3'!$C1359,".",'Formulario PPGR3'!$D1359,".",'Formulario PPGR3'!$E1359,".",'Formulario PPGR3'!$F1359))</f>
        <v/>
      </c>
      <c r="C1359" s="190" t="str">
        <f>IF('Formulario PPGR3'!$G1359="","",'Formulario PPGR1'!#REF!)</f>
        <v/>
      </c>
      <c r="D1359" s="190" t="str">
        <f>IF('Formulario PPGR3'!$G1359="","",'Formulario PPGR1'!#REF!)</f>
        <v/>
      </c>
      <c r="E1359" s="190" t="str">
        <f>IF('Formulario PPGR3'!$G1359="","",'Formulario PPGR1'!#REF!)</f>
        <v/>
      </c>
      <c r="F1359" s="190" t="str">
        <f>IF('Formulario PPGR3'!$G1359="","",'Formulario PPGR1'!#REF!)</f>
        <v/>
      </c>
      <c r="G1359" s="241"/>
      <c r="H1359" s="503" t="str">
        <f>IF(Tabla1[[#This Row],[Código_Actividad]]="","",_xlfn.XLOOKUP(Tabla1[[#This Row],[Código_Actividad]],Tabla2[Código],Tabla2[Actividades Programables Presupuestables],"",0))</f>
        <v/>
      </c>
      <c r="I1359" s="504" t="str">
        <f>IFERROR(VLOOKUP('Formulario PPGR3'!$G1359,'Formulario PPGR2'!$H$9:$V$269,15,FALSE),"")</f>
        <v/>
      </c>
      <c r="J1359" s="509"/>
      <c r="K1359" s="507" t="str">
        <f>IF(Tabla1[[#This Row],[Insumos]]="","",_xlfn.XLOOKUP(Tabla1[[#This Row],[Insumos]],Tabla10[Insumo],Tabla10[InsumoAbrev],"",0))</f>
        <v/>
      </c>
      <c r="L1359" s="508"/>
      <c r="M1359" s="505" t="str">
        <f>IF(Tabla1[[#This Row],[Descripción]]="","",_xlfn.XLOOKUP(Tabla1[[#This Row],[Descripción]],Tabla10[Descripción],Tabla10[Unidad de Medida],"",0))</f>
        <v/>
      </c>
      <c r="N1359" s="295"/>
      <c r="O1359" s="506" t="str">
        <f>IF(Tabla1[[#This Row],[Descripción]]="","",_xlfn.XLOOKUP(Tabla1[[#This Row],[Descripción]],Tabla10[Descripción],Tabla10[Precio Unitario],0))</f>
        <v/>
      </c>
      <c r="P1359" s="506" t="str">
        <f>IF(Tabla1[[#This Row],[Cantidad de Insumos]]="","",Tabla1[[#This Row],[Precio Unitario]]*Tabla1[[#This Row],[Cantidad de Insumos]])</f>
        <v/>
      </c>
      <c r="Q1359" s="506" t="str">
        <f>IF(Tabla1[[#This Row],[Descripción]]="","",_xlfn.XLOOKUP(Tabla1[[#This Row],[Descripción]],Tabla10[Descripción],Tabla10[CODIGO PRESUPUESTARIO],0))</f>
        <v/>
      </c>
      <c r="R1359" s="507"/>
    </row>
    <row r="1360" spans="2:18" hidden="1" x14ac:dyDescent="0.3">
      <c r="B1360" s="190" t="str">
        <f>IF('Formulario PPGR3'!$G1360="","",CONCATENATE('Formulario PPGR3'!$C1360,".",'Formulario PPGR3'!$D1360,".",'Formulario PPGR3'!$E1360,".",'Formulario PPGR3'!$F1360))</f>
        <v/>
      </c>
      <c r="C1360" s="190" t="str">
        <f>IF('Formulario PPGR3'!$G1360="","",'Formulario PPGR1'!#REF!)</f>
        <v/>
      </c>
      <c r="D1360" s="190" t="str">
        <f>IF('Formulario PPGR3'!$G1360="","",'Formulario PPGR1'!#REF!)</f>
        <v/>
      </c>
      <c r="E1360" s="190" t="str">
        <f>IF('Formulario PPGR3'!$G1360="","",'Formulario PPGR1'!#REF!)</f>
        <v/>
      </c>
      <c r="F1360" s="190" t="str">
        <f>IF('Formulario PPGR3'!$G1360="","",'Formulario PPGR1'!#REF!)</f>
        <v/>
      </c>
      <c r="G1360" s="241"/>
      <c r="H1360" s="503" t="str">
        <f>IF(Tabla1[[#This Row],[Código_Actividad]]="","",_xlfn.XLOOKUP(Tabla1[[#This Row],[Código_Actividad]],Tabla2[Código],Tabla2[Actividades Programables Presupuestables],"",0))</f>
        <v/>
      </c>
      <c r="I1360" s="504" t="str">
        <f>IFERROR(VLOOKUP('Formulario PPGR3'!$G1360,'Formulario PPGR2'!$H$9:$V$269,15,FALSE),"")</f>
        <v/>
      </c>
      <c r="J1360" s="509"/>
      <c r="K1360" s="507" t="str">
        <f>IF(Tabla1[[#This Row],[Insumos]]="","",_xlfn.XLOOKUP(Tabla1[[#This Row],[Insumos]],Tabla10[Insumo],Tabla10[InsumoAbrev],"",0))</f>
        <v/>
      </c>
      <c r="L1360" s="508"/>
      <c r="M1360" s="505" t="str">
        <f>IF(Tabla1[[#This Row],[Descripción]]="","",_xlfn.XLOOKUP(Tabla1[[#This Row],[Descripción]],Tabla10[Descripción],Tabla10[Unidad de Medida],"",0))</f>
        <v/>
      </c>
      <c r="N1360" s="295"/>
      <c r="O1360" s="506" t="str">
        <f>IF(Tabla1[[#This Row],[Descripción]]="","",_xlfn.XLOOKUP(Tabla1[[#This Row],[Descripción]],Tabla10[Descripción],Tabla10[Precio Unitario],0))</f>
        <v/>
      </c>
      <c r="P1360" s="506" t="str">
        <f>IF(Tabla1[[#This Row],[Cantidad de Insumos]]="","",Tabla1[[#This Row],[Precio Unitario]]*Tabla1[[#This Row],[Cantidad de Insumos]])</f>
        <v/>
      </c>
      <c r="Q1360" s="506" t="str">
        <f>IF(Tabla1[[#This Row],[Descripción]]="","",_xlfn.XLOOKUP(Tabla1[[#This Row],[Descripción]],Tabla10[Descripción],Tabla10[CODIGO PRESUPUESTARIO],0))</f>
        <v/>
      </c>
      <c r="R1360" s="507"/>
    </row>
    <row r="1361" spans="2:18" hidden="1" x14ac:dyDescent="0.3">
      <c r="B1361" s="190" t="str">
        <f>IF('Formulario PPGR3'!$G1361="","",CONCATENATE('Formulario PPGR3'!$C1361,".",'Formulario PPGR3'!$D1361,".",'Formulario PPGR3'!$E1361,".",'Formulario PPGR3'!$F1361))</f>
        <v/>
      </c>
      <c r="C1361" s="190" t="str">
        <f>IF('Formulario PPGR3'!$G1361="","",'Formulario PPGR1'!#REF!)</f>
        <v/>
      </c>
      <c r="D1361" s="190" t="str">
        <f>IF('Formulario PPGR3'!$G1361="","",'Formulario PPGR1'!#REF!)</f>
        <v/>
      </c>
      <c r="E1361" s="190" t="str">
        <f>IF('Formulario PPGR3'!$G1361="","",'Formulario PPGR1'!#REF!)</f>
        <v/>
      </c>
      <c r="F1361" s="190" t="str">
        <f>IF('Formulario PPGR3'!$G1361="","",'Formulario PPGR1'!#REF!)</f>
        <v/>
      </c>
      <c r="G1361" s="241"/>
      <c r="H1361" s="503" t="str">
        <f>IF(Tabla1[[#This Row],[Código_Actividad]]="","",_xlfn.XLOOKUP(Tabla1[[#This Row],[Código_Actividad]],Tabla2[Código],Tabla2[Actividades Programables Presupuestables],"",0))</f>
        <v/>
      </c>
      <c r="I1361" s="504" t="str">
        <f>IFERROR(VLOOKUP('Formulario PPGR3'!$G1361,'Formulario PPGR2'!$H$9:$V$269,15,FALSE),"")</f>
        <v/>
      </c>
      <c r="J1361" s="509"/>
      <c r="K1361" s="507" t="str">
        <f>IF(Tabla1[[#This Row],[Insumos]]="","",_xlfn.XLOOKUP(Tabla1[[#This Row],[Insumos]],Tabla10[Insumo],Tabla10[InsumoAbrev],"",0))</f>
        <v/>
      </c>
      <c r="L1361" s="508"/>
      <c r="M1361" s="505" t="str">
        <f>IF(Tabla1[[#This Row],[Descripción]]="","",_xlfn.XLOOKUP(Tabla1[[#This Row],[Descripción]],Tabla10[Descripción],Tabla10[Unidad de Medida],"",0))</f>
        <v/>
      </c>
      <c r="N1361" s="295"/>
      <c r="O1361" s="506" t="str">
        <f>IF(Tabla1[[#This Row],[Descripción]]="","",_xlfn.XLOOKUP(Tabla1[[#This Row],[Descripción]],Tabla10[Descripción],Tabla10[Precio Unitario],0))</f>
        <v/>
      </c>
      <c r="P1361" s="506" t="str">
        <f>IF(Tabla1[[#This Row],[Cantidad de Insumos]]="","",Tabla1[[#This Row],[Precio Unitario]]*Tabla1[[#This Row],[Cantidad de Insumos]])</f>
        <v/>
      </c>
      <c r="Q1361" s="506" t="str">
        <f>IF(Tabla1[[#This Row],[Descripción]]="","",_xlfn.XLOOKUP(Tabla1[[#This Row],[Descripción]],Tabla10[Descripción],Tabla10[CODIGO PRESUPUESTARIO],0))</f>
        <v/>
      </c>
      <c r="R1361" s="507"/>
    </row>
    <row r="1362" spans="2:18" hidden="1" x14ac:dyDescent="0.3">
      <c r="B1362" s="190" t="str">
        <f>IF('Formulario PPGR3'!$G1362="","",CONCATENATE('Formulario PPGR3'!$C1362,".",'Formulario PPGR3'!$D1362,".",'Formulario PPGR3'!$E1362,".",'Formulario PPGR3'!$F1362))</f>
        <v/>
      </c>
      <c r="C1362" s="190" t="str">
        <f>IF('Formulario PPGR3'!$G1362="","",'Formulario PPGR1'!#REF!)</f>
        <v/>
      </c>
      <c r="D1362" s="190" t="str">
        <f>IF('Formulario PPGR3'!$G1362="","",'Formulario PPGR1'!#REF!)</f>
        <v/>
      </c>
      <c r="E1362" s="190" t="str">
        <f>IF('Formulario PPGR3'!$G1362="","",'Formulario PPGR1'!#REF!)</f>
        <v/>
      </c>
      <c r="F1362" s="190" t="str">
        <f>IF('Formulario PPGR3'!$G1362="","",'Formulario PPGR1'!#REF!)</f>
        <v/>
      </c>
      <c r="G1362" s="241"/>
      <c r="H1362" s="503" t="str">
        <f>IF(Tabla1[[#This Row],[Código_Actividad]]="","",_xlfn.XLOOKUP(Tabla1[[#This Row],[Código_Actividad]],Tabla2[Código],Tabla2[Actividades Programables Presupuestables],"",0))</f>
        <v/>
      </c>
      <c r="I1362" s="504" t="str">
        <f>IFERROR(VLOOKUP('Formulario PPGR3'!$G1362,'Formulario PPGR2'!$H$9:$V$269,15,FALSE),"")</f>
        <v/>
      </c>
      <c r="J1362" s="509"/>
      <c r="K1362" s="507" t="str">
        <f>IF(Tabla1[[#This Row],[Insumos]]="","",_xlfn.XLOOKUP(Tabla1[[#This Row],[Insumos]],Tabla10[Insumo],Tabla10[InsumoAbrev],"",0))</f>
        <v/>
      </c>
      <c r="L1362" s="508"/>
      <c r="M1362" s="505" t="str">
        <f>IF(Tabla1[[#This Row],[Descripción]]="","",_xlfn.XLOOKUP(Tabla1[[#This Row],[Descripción]],Tabla10[Descripción],Tabla10[Unidad de Medida],"",0))</f>
        <v/>
      </c>
      <c r="N1362" s="295"/>
      <c r="O1362" s="506" t="str">
        <f>IF(Tabla1[[#This Row],[Descripción]]="","",_xlfn.XLOOKUP(Tabla1[[#This Row],[Descripción]],Tabla10[Descripción],Tabla10[Precio Unitario],0))</f>
        <v/>
      </c>
      <c r="P1362" s="506" t="str">
        <f>IF(Tabla1[[#This Row],[Cantidad de Insumos]]="","",Tabla1[[#This Row],[Precio Unitario]]*Tabla1[[#This Row],[Cantidad de Insumos]])</f>
        <v/>
      </c>
      <c r="Q1362" s="506" t="str">
        <f>IF(Tabla1[[#This Row],[Descripción]]="","",_xlfn.XLOOKUP(Tabla1[[#This Row],[Descripción]],Tabla10[Descripción],Tabla10[CODIGO PRESUPUESTARIO],0))</f>
        <v/>
      </c>
      <c r="R1362" s="507"/>
    </row>
    <row r="1363" spans="2:18" hidden="1" x14ac:dyDescent="0.3">
      <c r="B1363" s="190" t="str">
        <f>IF('Formulario PPGR3'!$G1363="","",CONCATENATE('Formulario PPGR3'!$C1363,".",'Formulario PPGR3'!$D1363,".",'Formulario PPGR3'!$E1363,".",'Formulario PPGR3'!$F1363))</f>
        <v/>
      </c>
      <c r="C1363" s="190" t="str">
        <f>IF('Formulario PPGR3'!$G1363="","",'Formulario PPGR1'!#REF!)</f>
        <v/>
      </c>
      <c r="D1363" s="190" t="str">
        <f>IF('Formulario PPGR3'!$G1363="","",'Formulario PPGR1'!#REF!)</f>
        <v/>
      </c>
      <c r="E1363" s="190" t="str">
        <f>IF('Formulario PPGR3'!$G1363="","",'Formulario PPGR1'!#REF!)</f>
        <v/>
      </c>
      <c r="F1363" s="190" t="str">
        <f>IF('Formulario PPGR3'!$G1363="","",'Formulario PPGR1'!#REF!)</f>
        <v/>
      </c>
      <c r="G1363" s="241"/>
      <c r="H1363" s="503" t="str">
        <f>IF(Tabla1[[#This Row],[Código_Actividad]]="","",_xlfn.XLOOKUP(Tabla1[[#This Row],[Código_Actividad]],Tabla2[Código],Tabla2[Actividades Programables Presupuestables],"",0))</f>
        <v/>
      </c>
      <c r="I1363" s="504" t="str">
        <f>IFERROR(VLOOKUP('Formulario PPGR3'!$G1363,'Formulario PPGR2'!$H$9:$V$269,15,FALSE),"")</f>
        <v/>
      </c>
      <c r="J1363" s="509"/>
      <c r="K1363" s="507" t="str">
        <f>IF(Tabla1[[#This Row],[Insumos]]="","",_xlfn.XLOOKUP(Tabla1[[#This Row],[Insumos]],Tabla10[Insumo],Tabla10[InsumoAbrev],"",0))</f>
        <v/>
      </c>
      <c r="L1363" s="508"/>
      <c r="M1363" s="505" t="str">
        <f>IF(Tabla1[[#This Row],[Descripción]]="","",_xlfn.XLOOKUP(Tabla1[[#This Row],[Descripción]],Tabla10[Descripción],Tabla10[Unidad de Medida],"",0))</f>
        <v/>
      </c>
      <c r="N1363" s="295"/>
      <c r="O1363" s="506" t="str">
        <f>IF(Tabla1[[#This Row],[Descripción]]="","",_xlfn.XLOOKUP(Tabla1[[#This Row],[Descripción]],Tabla10[Descripción],Tabla10[Precio Unitario],0))</f>
        <v/>
      </c>
      <c r="P1363" s="506" t="str">
        <f>IF(Tabla1[[#This Row],[Cantidad de Insumos]]="","",Tabla1[[#This Row],[Precio Unitario]]*Tabla1[[#This Row],[Cantidad de Insumos]])</f>
        <v/>
      </c>
      <c r="Q1363" s="506" t="str">
        <f>IF(Tabla1[[#This Row],[Descripción]]="","",_xlfn.XLOOKUP(Tabla1[[#This Row],[Descripción]],Tabla10[Descripción],Tabla10[CODIGO PRESUPUESTARIO],0))</f>
        <v/>
      </c>
      <c r="R1363" s="507"/>
    </row>
    <row r="1364" spans="2:18" hidden="1" x14ac:dyDescent="0.3">
      <c r="B1364" s="190" t="str">
        <f>IF('Formulario PPGR3'!$G1364="","",CONCATENATE('Formulario PPGR3'!$C1364,".",'Formulario PPGR3'!$D1364,".",'Formulario PPGR3'!$E1364,".",'Formulario PPGR3'!$F1364))</f>
        <v/>
      </c>
      <c r="C1364" s="190" t="str">
        <f>IF('Formulario PPGR3'!$G1364="","",'Formulario PPGR1'!#REF!)</f>
        <v/>
      </c>
      <c r="D1364" s="190" t="str">
        <f>IF('Formulario PPGR3'!$G1364="","",'Formulario PPGR1'!#REF!)</f>
        <v/>
      </c>
      <c r="E1364" s="190" t="str">
        <f>IF('Formulario PPGR3'!$G1364="","",'Formulario PPGR1'!#REF!)</f>
        <v/>
      </c>
      <c r="F1364" s="190" t="str">
        <f>IF('Formulario PPGR3'!$G1364="","",'Formulario PPGR1'!#REF!)</f>
        <v/>
      </c>
      <c r="G1364" s="241"/>
      <c r="H1364" s="503" t="str">
        <f>IF(Tabla1[[#This Row],[Código_Actividad]]="","",_xlfn.XLOOKUP(Tabla1[[#This Row],[Código_Actividad]],Tabla2[Código],Tabla2[Actividades Programables Presupuestables],"",0))</f>
        <v/>
      </c>
      <c r="I1364" s="504" t="str">
        <f>IFERROR(VLOOKUP('Formulario PPGR3'!$G1364,'Formulario PPGR2'!$H$9:$V$269,15,FALSE),"")</f>
        <v/>
      </c>
      <c r="J1364" s="509"/>
      <c r="K1364" s="507" t="str">
        <f>IF(Tabla1[[#This Row],[Insumos]]="","",_xlfn.XLOOKUP(Tabla1[[#This Row],[Insumos]],Tabla10[Insumo],Tabla10[InsumoAbrev],"",0))</f>
        <v/>
      </c>
      <c r="L1364" s="508"/>
      <c r="M1364" s="505" t="str">
        <f>IF(Tabla1[[#This Row],[Descripción]]="","",_xlfn.XLOOKUP(Tabla1[[#This Row],[Descripción]],Tabla10[Descripción],Tabla10[Unidad de Medida],"",0))</f>
        <v/>
      </c>
      <c r="N1364" s="295"/>
      <c r="O1364" s="506" t="str">
        <f>IF(Tabla1[[#This Row],[Descripción]]="","",_xlfn.XLOOKUP(Tabla1[[#This Row],[Descripción]],Tabla10[Descripción],Tabla10[Precio Unitario],0))</f>
        <v/>
      </c>
      <c r="P1364" s="506" t="str">
        <f>IF(Tabla1[[#This Row],[Cantidad de Insumos]]="","",Tabla1[[#This Row],[Precio Unitario]]*Tabla1[[#This Row],[Cantidad de Insumos]])</f>
        <v/>
      </c>
      <c r="Q1364" s="506" t="str">
        <f>IF(Tabla1[[#This Row],[Descripción]]="","",_xlfn.XLOOKUP(Tabla1[[#This Row],[Descripción]],Tabla10[Descripción],Tabla10[CODIGO PRESUPUESTARIO],0))</f>
        <v/>
      </c>
      <c r="R1364" s="507"/>
    </row>
    <row r="1365" spans="2:18" hidden="1" x14ac:dyDescent="0.3">
      <c r="B1365" s="190" t="str">
        <f>IF('Formulario PPGR3'!$G1365="","",CONCATENATE('Formulario PPGR3'!$C1365,".",'Formulario PPGR3'!$D1365,".",'Formulario PPGR3'!$E1365,".",'Formulario PPGR3'!$F1365))</f>
        <v/>
      </c>
      <c r="C1365" s="190" t="str">
        <f>IF('Formulario PPGR3'!$G1365="","",'Formulario PPGR1'!#REF!)</f>
        <v/>
      </c>
      <c r="D1365" s="190" t="str">
        <f>IF('Formulario PPGR3'!$G1365="","",'Formulario PPGR1'!#REF!)</f>
        <v/>
      </c>
      <c r="E1365" s="190" t="str">
        <f>IF('Formulario PPGR3'!$G1365="","",'Formulario PPGR1'!#REF!)</f>
        <v/>
      </c>
      <c r="F1365" s="190" t="str">
        <f>IF('Formulario PPGR3'!$G1365="","",'Formulario PPGR1'!#REF!)</f>
        <v/>
      </c>
      <c r="G1365" s="241"/>
      <c r="H1365" s="503" t="str">
        <f>IF(Tabla1[[#This Row],[Código_Actividad]]="","",_xlfn.XLOOKUP(Tabla1[[#This Row],[Código_Actividad]],Tabla2[Código],Tabla2[Actividades Programables Presupuestables],"",0))</f>
        <v/>
      </c>
      <c r="I1365" s="504" t="str">
        <f>IFERROR(VLOOKUP('Formulario PPGR3'!$G1365,'Formulario PPGR2'!$H$9:$V$269,15,FALSE),"")</f>
        <v/>
      </c>
      <c r="J1365" s="509"/>
      <c r="K1365" s="507" t="str">
        <f>IF(Tabla1[[#This Row],[Insumos]]="","",_xlfn.XLOOKUP(Tabla1[[#This Row],[Insumos]],Tabla10[Insumo],Tabla10[InsumoAbrev],"",0))</f>
        <v/>
      </c>
      <c r="L1365" s="508"/>
      <c r="M1365" s="505" t="str">
        <f>IF(Tabla1[[#This Row],[Descripción]]="","",_xlfn.XLOOKUP(Tabla1[[#This Row],[Descripción]],Tabla10[Descripción],Tabla10[Unidad de Medida],"",0))</f>
        <v/>
      </c>
      <c r="N1365" s="295"/>
      <c r="O1365" s="506" t="str">
        <f>IF(Tabla1[[#This Row],[Descripción]]="","",_xlfn.XLOOKUP(Tabla1[[#This Row],[Descripción]],Tabla10[Descripción],Tabla10[Precio Unitario],0))</f>
        <v/>
      </c>
      <c r="P1365" s="506" t="str">
        <f>IF(Tabla1[[#This Row],[Cantidad de Insumos]]="","",Tabla1[[#This Row],[Precio Unitario]]*Tabla1[[#This Row],[Cantidad de Insumos]])</f>
        <v/>
      </c>
      <c r="Q1365" s="506" t="str">
        <f>IF(Tabla1[[#This Row],[Descripción]]="","",_xlfn.XLOOKUP(Tabla1[[#This Row],[Descripción]],Tabla10[Descripción],Tabla10[CODIGO PRESUPUESTARIO],0))</f>
        <v/>
      </c>
      <c r="R1365" s="507"/>
    </row>
    <row r="1366" spans="2:18" hidden="1" x14ac:dyDescent="0.3">
      <c r="B1366" s="190" t="str">
        <f>IF('Formulario PPGR3'!$G1366="","",CONCATENATE('Formulario PPGR3'!$C1366,".",'Formulario PPGR3'!$D1366,".",'Formulario PPGR3'!$E1366,".",'Formulario PPGR3'!$F1366))</f>
        <v/>
      </c>
      <c r="C1366" s="190" t="str">
        <f>IF('Formulario PPGR3'!$G1366="","",'Formulario PPGR1'!#REF!)</f>
        <v/>
      </c>
      <c r="D1366" s="190" t="str">
        <f>IF('Formulario PPGR3'!$G1366="","",'Formulario PPGR1'!#REF!)</f>
        <v/>
      </c>
      <c r="E1366" s="190" t="str">
        <f>IF('Formulario PPGR3'!$G1366="","",'Formulario PPGR1'!#REF!)</f>
        <v/>
      </c>
      <c r="F1366" s="190" t="str">
        <f>IF('Formulario PPGR3'!$G1366="","",'Formulario PPGR1'!#REF!)</f>
        <v/>
      </c>
      <c r="G1366" s="241"/>
      <c r="H1366" s="503" t="str">
        <f>IF(Tabla1[[#This Row],[Código_Actividad]]="","",_xlfn.XLOOKUP(Tabla1[[#This Row],[Código_Actividad]],Tabla2[Código],Tabla2[Actividades Programables Presupuestables],"",0))</f>
        <v/>
      </c>
      <c r="I1366" s="504" t="str">
        <f>IFERROR(VLOOKUP('Formulario PPGR3'!$G1366,'Formulario PPGR2'!$H$9:$V$269,15,FALSE),"")</f>
        <v/>
      </c>
      <c r="J1366" s="509"/>
      <c r="K1366" s="507" t="str">
        <f>IF(Tabla1[[#This Row],[Insumos]]="","",_xlfn.XLOOKUP(Tabla1[[#This Row],[Insumos]],Tabla10[Insumo],Tabla10[InsumoAbrev],"",0))</f>
        <v/>
      </c>
      <c r="L1366" s="508"/>
      <c r="M1366" s="505" t="str">
        <f>IF(Tabla1[[#This Row],[Descripción]]="","",_xlfn.XLOOKUP(Tabla1[[#This Row],[Descripción]],Tabla10[Descripción],Tabla10[Unidad de Medida],"",0))</f>
        <v/>
      </c>
      <c r="N1366" s="295"/>
      <c r="O1366" s="506" t="str">
        <f>IF(Tabla1[[#This Row],[Descripción]]="","",_xlfn.XLOOKUP(Tabla1[[#This Row],[Descripción]],Tabla10[Descripción],Tabla10[Precio Unitario],0))</f>
        <v/>
      </c>
      <c r="P1366" s="506" t="str">
        <f>IF(Tabla1[[#This Row],[Cantidad de Insumos]]="","",Tabla1[[#This Row],[Precio Unitario]]*Tabla1[[#This Row],[Cantidad de Insumos]])</f>
        <v/>
      </c>
      <c r="Q1366" s="506" t="str">
        <f>IF(Tabla1[[#This Row],[Descripción]]="","",_xlfn.XLOOKUP(Tabla1[[#This Row],[Descripción]],Tabla10[Descripción],Tabla10[CODIGO PRESUPUESTARIO],0))</f>
        <v/>
      </c>
      <c r="R1366" s="507"/>
    </row>
    <row r="1367" spans="2:18" hidden="1" x14ac:dyDescent="0.3">
      <c r="B1367" s="190" t="str">
        <f>IF('Formulario PPGR3'!$G1367="","",CONCATENATE('Formulario PPGR3'!$C1367,".",'Formulario PPGR3'!$D1367,".",'Formulario PPGR3'!$E1367,".",'Formulario PPGR3'!$F1367))</f>
        <v/>
      </c>
      <c r="C1367" s="190" t="str">
        <f>IF('Formulario PPGR3'!$G1367="","",'Formulario PPGR1'!#REF!)</f>
        <v/>
      </c>
      <c r="D1367" s="190" t="str">
        <f>IF('Formulario PPGR3'!$G1367="","",'Formulario PPGR1'!#REF!)</f>
        <v/>
      </c>
      <c r="E1367" s="190" t="str">
        <f>IF('Formulario PPGR3'!$G1367="","",'Formulario PPGR1'!#REF!)</f>
        <v/>
      </c>
      <c r="F1367" s="190" t="str">
        <f>IF('Formulario PPGR3'!$G1367="","",'Formulario PPGR1'!#REF!)</f>
        <v/>
      </c>
      <c r="G1367" s="241"/>
      <c r="H1367" s="503" t="str">
        <f>IF(Tabla1[[#This Row],[Código_Actividad]]="","",_xlfn.XLOOKUP(Tabla1[[#This Row],[Código_Actividad]],Tabla2[Código],Tabla2[Actividades Programables Presupuestables],"",0))</f>
        <v/>
      </c>
      <c r="I1367" s="504" t="str">
        <f>IFERROR(VLOOKUP('Formulario PPGR3'!$G1367,'Formulario PPGR2'!$H$9:$V$269,15,FALSE),"")</f>
        <v/>
      </c>
      <c r="J1367" s="509"/>
      <c r="K1367" s="507" t="str">
        <f>IF(Tabla1[[#This Row],[Insumos]]="","",_xlfn.XLOOKUP(Tabla1[[#This Row],[Insumos]],Tabla10[Insumo],Tabla10[InsumoAbrev],"",0))</f>
        <v/>
      </c>
      <c r="L1367" s="508"/>
      <c r="M1367" s="505" t="str">
        <f>IF(Tabla1[[#This Row],[Descripción]]="","",_xlfn.XLOOKUP(Tabla1[[#This Row],[Descripción]],Tabla10[Descripción],Tabla10[Unidad de Medida],"",0))</f>
        <v/>
      </c>
      <c r="N1367" s="295"/>
      <c r="O1367" s="506" t="str">
        <f>IF(Tabla1[[#This Row],[Descripción]]="","",_xlfn.XLOOKUP(Tabla1[[#This Row],[Descripción]],Tabla10[Descripción],Tabla10[Precio Unitario],0))</f>
        <v/>
      </c>
      <c r="P1367" s="506" t="str">
        <f>IF(Tabla1[[#This Row],[Cantidad de Insumos]]="","",Tabla1[[#This Row],[Precio Unitario]]*Tabla1[[#This Row],[Cantidad de Insumos]])</f>
        <v/>
      </c>
      <c r="Q1367" s="506" t="str">
        <f>IF(Tabla1[[#This Row],[Descripción]]="","",_xlfn.XLOOKUP(Tabla1[[#This Row],[Descripción]],Tabla10[Descripción],Tabla10[CODIGO PRESUPUESTARIO],0))</f>
        <v/>
      </c>
      <c r="R1367" s="507"/>
    </row>
    <row r="1368" spans="2:18" hidden="1" x14ac:dyDescent="0.3">
      <c r="B1368" s="190" t="str">
        <f>IF('Formulario PPGR3'!$G1368="","",CONCATENATE('Formulario PPGR3'!$C1368,".",'Formulario PPGR3'!$D1368,".",'Formulario PPGR3'!$E1368,".",'Formulario PPGR3'!$F1368))</f>
        <v/>
      </c>
      <c r="C1368" s="190" t="str">
        <f>IF('Formulario PPGR3'!$G1368="","",'Formulario PPGR1'!#REF!)</f>
        <v/>
      </c>
      <c r="D1368" s="190" t="str">
        <f>IF('Formulario PPGR3'!$G1368="","",'Formulario PPGR1'!#REF!)</f>
        <v/>
      </c>
      <c r="E1368" s="190" t="str">
        <f>IF('Formulario PPGR3'!$G1368="","",'Formulario PPGR1'!#REF!)</f>
        <v/>
      </c>
      <c r="F1368" s="190" t="str">
        <f>IF('Formulario PPGR3'!$G1368="","",'Formulario PPGR1'!#REF!)</f>
        <v/>
      </c>
      <c r="G1368" s="241"/>
      <c r="H1368" s="503" t="str">
        <f>IF(Tabla1[[#This Row],[Código_Actividad]]="","",_xlfn.XLOOKUP(Tabla1[[#This Row],[Código_Actividad]],Tabla2[Código],Tabla2[Actividades Programables Presupuestables],"",0))</f>
        <v/>
      </c>
      <c r="I1368" s="504" t="str">
        <f>IFERROR(VLOOKUP('Formulario PPGR3'!$G1368,'Formulario PPGR2'!$H$9:$V$269,15,FALSE),"")</f>
        <v/>
      </c>
      <c r="J1368" s="509"/>
      <c r="K1368" s="507" t="str">
        <f>IF(Tabla1[[#This Row],[Insumos]]="","",_xlfn.XLOOKUP(Tabla1[[#This Row],[Insumos]],Tabla10[Insumo],Tabla10[InsumoAbrev],"",0))</f>
        <v/>
      </c>
      <c r="L1368" s="508"/>
      <c r="M1368" s="505" t="str">
        <f>IF(Tabla1[[#This Row],[Descripción]]="","",_xlfn.XLOOKUP(Tabla1[[#This Row],[Descripción]],Tabla10[Descripción],Tabla10[Unidad de Medida],"",0))</f>
        <v/>
      </c>
      <c r="N1368" s="295"/>
      <c r="O1368" s="506" t="str">
        <f>IF(Tabla1[[#This Row],[Descripción]]="","",_xlfn.XLOOKUP(Tabla1[[#This Row],[Descripción]],Tabla10[Descripción],Tabla10[Precio Unitario],0))</f>
        <v/>
      </c>
      <c r="P1368" s="506" t="str">
        <f>IF(Tabla1[[#This Row],[Cantidad de Insumos]]="","",Tabla1[[#This Row],[Precio Unitario]]*Tabla1[[#This Row],[Cantidad de Insumos]])</f>
        <v/>
      </c>
      <c r="Q1368" s="506" t="str">
        <f>IF(Tabla1[[#This Row],[Descripción]]="","",_xlfn.XLOOKUP(Tabla1[[#This Row],[Descripción]],Tabla10[Descripción],Tabla10[CODIGO PRESUPUESTARIO],0))</f>
        <v/>
      </c>
      <c r="R1368" s="507"/>
    </row>
    <row r="1369" spans="2:18" hidden="1" x14ac:dyDescent="0.3">
      <c r="B1369" s="190" t="str">
        <f>IF('Formulario PPGR3'!$G1369="","",CONCATENATE('Formulario PPGR3'!$C1369,".",'Formulario PPGR3'!$D1369,".",'Formulario PPGR3'!$E1369,".",'Formulario PPGR3'!$F1369))</f>
        <v/>
      </c>
      <c r="C1369" s="190" t="str">
        <f>IF('Formulario PPGR3'!$G1369="","",'Formulario PPGR1'!#REF!)</f>
        <v/>
      </c>
      <c r="D1369" s="190" t="str">
        <f>IF('Formulario PPGR3'!$G1369="","",'Formulario PPGR1'!#REF!)</f>
        <v/>
      </c>
      <c r="E1369" s="190" t="str">
        <f>IF('Formulario PPGR3'!$G1369="","",'Formulario PPGR1'!#REF!)</f>
        <v/>
      </c>
      <c r="F1369" s="190" t="str">
        <f>IF('Formulario PPGR3'!$G1369="","",'Formulario PPGR1'!#REF!)</f>
        <v/>
      </c>
      <c r="G1369" s="241"/>
      <c r="H1369" s="503" t="str">
        <f>IF(Tabla1[[#This Row],[Código_Actividad]]="","",_xlfn.XLOOKUP(Tabla1[[#This Row],[Código_Actividad]],Tabla2[Código],Tabla2[Actividades Programables Presupuestables],"",0))</f>
        <v/>
      </c>
      <c r="I1369" s="504" t="str">
        <f>IFERROR(VLOOKUP('Formulario PPGR3'!$G1369,'Formulario PPGR2'!$H$9:$V$269,15,FALSE),"")</f>
        <v/>
      </c>
      <c r="J1369" s="509"/>
      <c r="K1369" s="507" t="str">
        <f>IF(Tabla1[[#This Row],[Insumos]]="","",_xlfn.XLOOKUP(Tabla1[[#This Row],[Insumos]],Tabla10[Insumo],Tabla10[InsumoAbrev],"",0))</f>
        <v/>
      </c>
      <c r="L1369" s="508"/>
      <c r="M1369" s="505" t="str">
        <f>IF(Tabla1[[#This Row],[Descripción]]="","",_xlfn.XLOOKUP(Tabla1[[#This Row],[Descripción]],Tabla10[Descripción],Tabla10[Unidad de Medida],"",0))</f>
        <v/>
      </c>
      <c r="N1369" s="295"/>
      <c r="O1369" s="506" t="str">
        <f>IF(Tabla1[[#This Row],[Descripción]]="","",_xlfn.XLOOKUP(Tabla1[[#This Row],[Descripción]],Tabla10[Descripción],Tabla10[Precio Unitario],0))</f>
        <v/>
      </c>
      <c r="P1369" s="506" t="str">
        <f>IF(Tabla1[[#This Row],[Cantidad de Insumos]]="","",Tabla1[[#This Row],[Precio Unitario]]*Tabla1[[#This Row],[Cantidad de Insumos]])</f>
        <v/>
      </c>
      <c r="Q1369" s="506" t="str">
        <f>IF(Tabla1[[#This Row],[Descripción]]="","",_xlfn.XLOOKUP(Tabla1[[#This Row],[Descripción]],Tabla10[Descripción],Tabla10[CODIGO PRESUPUESTARIO],0))</f>
        <v/>
      </c>
      <c r="R1369" s="507"/>
    </row>
    <row r="1370" spans="2:18" hidden="1" x14ac:dyDescent="0.3">
      <c r="B1370" s="190" t="str">
        <f>IF('Formulario PPGR3'!$G1370="","",CONCATENATE('Formulario PPGR3'!$C1370,".",'Formulario PPGR3'!$D1370,".",'Formulario PPGR3'!$E1370,".",'Formulario PPGR3'!$F1370))</f>
        <v/>
      </c>
      <c r="C1370" s="190" t="str">
        <f>IF('Formulario PPGR3'!$G1370="","",'Formulario PPGR1'!#REF!)</f>
        <v/>
      </c>
      <c r="D1370" s="190" t="str">
        <f>IF('Formulario PPGR3'!$G1370="","",'Formulario PPGR1'!#REF!)</f>
        <v/>
      </c>
      <c r="E1370" s="190" t="str">
        <f>IF('Formulario PPGR3'!$G1370="","",'Formulario PPGR1'!#REF!)</f>
        <v/>
      </c>
      <c r="F1370" s="190" t="str">
        <f>IF('Formulario PPGR3'!$G1370="","",'Formulario PPGR1'!#REF!)</f>
        <v/>
      </c>
      <c r="G1370" s="241"/>
      <c r="H1370" s="503" t="str">
        <f>IF(Tabla1[[#This Row],[Código_Actividad]]="","",_xlfn.XLOOKUP(Tabla1[[#This Row],[Código_Actividad]],Tabla2[Código],Tabla2[Actividades Programables Presupuestables],"",0))</f>
        <v/>
      </c>
      <c r="I1370" s="504" t="str">
        <f>IFERROR(VLOOKUP('Formulario PPGR3'!$G1370,'Formulario PPGR2'!$H$9:$V$269,15,FALSE),"")</f>
        <v/>
      </c>
      <c r="J1370" s="509"/>
      <c r="K1370" s="507" t="str">
        <f>IF(Tabla1[[#This Row],[Insumos]]="","",_xlfn.XLOOKUP(Tabla1[[#This Row],[Insumos]],Tabla10[Insumo],Tabla10[InsumoAbrev],"",0))</f>
        <v/>
      </c>
      <c r="L1370" s="508"/>
      <c r="M1370" s="505" t="str">
        <f>IF(Tabla1[[#This Row],[Descripción]]="","",_xlfn.XLOOKUP(Tabla1[[#This Row],[Descripción]],Tabla10[Descripción],Tabla10[Unidad de Medida],"",0))</f>
        <v/>
      </c>
      <c r="N1370" s="295"/>
      <c r="O1370" s="506" t="str">
        <f>IF(Tabla1[[#This Row],[Descripción]]="","",_xlfn.XLOOKUP(Tabla1[[#This Row],[Descripción]],Tabla10[Descripción],Tabla10[Precio Unitario],0))</f>
        <v/>
      </c>
      <c r="P1370" s="506" t="str">
        <f>IF(Tabla1[[#This Row],[Cantidad de Insumos]]="","",Tabla1[[#This Row],[Precio Unitario]]*Tabla1[[#This Row],[Cantidad de Insumos]])</f>
        <v/>
      </c>
      <c r="Q1370" s="506" t="str">
        <f>IF(Tabla1[[#This Row],[Descripción]]="","",_xlfn.XLOOKUP(Tabla1[[#This Row],[Descripción]],Tabla10[Descripción],Tabla10[CODIGO PRESUPUESTARIO],0))</f>
        <v/>
      </c>
      <c r="R1370" s="507"/>
    </row>
    <row r="1371" spans="2:18" hidden="1" x14ac:dyDescent="0.3">
      <c r="B1371" s="190" t="str">
        <f>IF('Formulario PPGR3'!$G1371="","",CONCATENATE('Formulario PPGR3'!$C1371,".",'Formulario PPGR3'!$D1371,".",'Formulario PPGR3'!$E1371,".",'Formulario PPGR3'!$F1371))</f>
        <v/>
      </c>
      <c r="C1371" s="190" t="str">
        <f>IF('Formulario PPGR3'!$G1371="","",'Formulario PPGR1'!#REF!)</f>
        <v/>
      </c>
      <c r="D1371" s="190" t="str">
        <f>IF('Formulario PPGR3'!$G1371="","",'Formulario PPGR1'!#REF!)</f>
        <v/>
      </c>
      <c r="E1371" s="190" t="str">
        <f>IF('Formulario PPGR3'!$G1371="","",'Formulario PPGR1'!#REF!)</f>
        <v/>
      </c>
      <c r="F1371" s="190" t="str">
        <f>IF('Formulario PPGR3'!$G1371="","",'Formulario PPGR1'!#REF!)</f>
        <v/>
      </c>
      <c r="G1371" s="241"/>
      <c r="H1371" s="503" t="str">
        <f>IF(Tabla1[[#This Row],[Código_Actividad]]="","",_xlfn.XLOOKUP(Tabla1[[#This Row],[Código_Actividad]],Tabla2[Código],Tabla2[Actividades Programables Presupuestables],"",0))</f>
        <v/>
      </c>
      <c r="I1371" s="504" t="str">
        <f>IFERROR(VLOOKUP('Formulario PPGR3'!$G1371,'Formulario PPGR2'!$H$9:$V$269,15,FALSE),"")</f>
        <v/>
      </c>
      <c r="J1371" s="509"/>
      <c r="K1371" s="507" t="str">
        <f>IF(Tabla1[[#This Row],[Insumos]]="","",_xlfn.XLOOKUP(Tabla1[[#This Row],[Insumos]],Tabla10[Insumo],Tabla10[InsumoAbrev],"",0))</f>
        <v/>
      </c>
      <c r="L1371" s="508"/>
      <c r="M1371" s="505" t="str">
        <f>IF(Tabla1[[#This Row],[Descripción]]="","",_xlfn.XLOOKUP(Tabla1[[#This Row],[Descripción]],Tabla10[Descripción],Tabla10[Unidad de Medida],"",0))</f>
        <v/>
      </c>
      <c r="N1371" s="295"/>
      <c r="O1371" s="506" t="str">
        <f>IF(Tabla1[[#This Row],[Descripción]]="","",_xlfn.XLOOKUP(Tabla1[[#This Row],[Descripción]],Tabla10[Descripción],Tabla10[Precio Unitario],0))</f>
        <v/>
      </c>
      <c r="P1371" s="506" t="str">
        <f>IF(Tabla1[[#This Row],[Cantidad de Insumos]]="","",Tabla1[[#This Row],[Precio Unitario]]*Tabla1[[#This Row],[Cantidad de Insumos]])</f>
        <v/>
      </c>
      <c r="Q1371" s="506" t="str">
        <f>IF(Tabla1[[#This Row],[Descripción]]="","",_xlfn.XLOOKUP(Tabla1[[#This Row],[Descripción]],Tabla10[Descripción],Tabla10[CODIGO PRESUPUESTARIO],0))</f>
        <v/>
      </c>
      <c r="R1371" s="507"/>
    </row>
    <row r="1372" spans="2:18" hidden="1" x14ac:dyDescent="0.3">
      <c r="B1372" s="190" t="str">
        <f>IF('Formulario PPGR3'!$G1372="","",CONCATENATE('Formulario PPGR3'!$C1372,".",'Formulario PPGR3'!$D1372,".",'Formulario PPGR3'!$E1372,".",'Formulario PPGR3'!$F1372))</f>
        <v/>
      </c>
      <c r="C1372" s="190" t="str">
        <f>IF('Formulario PPGR3'!$G1372="","",'Formulario PPGR1'!#REF!)</f>
        <v/>
      </c>
      <c r="D1372" s="190" t="str">
        <f>IF('Formulario PPGR3'!$G1372="","",'Formulario PPGR1'!#REF!)</f>
        <v/>
      </c>
      <c r="E1372" s="190" t="str">
        <f>IF('Formulario PPGR3'!$G1372="","",'Formulario PPGR1'!#REF!)</f>
        <v/>
      </c>
      <c r="F1372" s="190" t="str">
        <f>IF('Formulario PPGR3'!$G1372="","",'Formulario PPGR1'!#REF!)</f>
        <v/>
      </c>
      <c r="G1372" s="241"/>
      <c r="H1372" s="503" t="str">
        <f>IF(Tabla1[[#This Row],[Código_Actividad]]="","",_xlfn.XLOOKUP(Tabla1[[#This Row],[Código_Actividad]],Tabla2[Código],Tabla2[Actividades Programables Presupuestables],"",0))</f>
        <v/>
      </c>
      <c r="I1372" s="504" t="str">
        <f>IFERROR(VLOOKUP('Formulario PPGR3'!$G1372,'Formulario PPGR2'!$H$9:$V$269,15,FALSE),"")</f>
        <v/>
      </c>
      <c r="J1372" s="509"/>
      <c r="K1372" s="507" t="str">
        <f>IF(Tabla1[[#This Row],[Insumos]]="","",_xlfn.XLOOKUP(Tabla1[[#This Row],[Insumos]],Tabla10[Insumo],Tabla10[InsumoAbrev],"",0))</f>
        <v/>
      </c>
      <c r="L1372" s="508"/>
      <c r="M1372" s="505" t="str">
        <f>IF(Tabla1[[#This Row],[Descripción]]="","",_xlfn.XLOOKUP(Tabla1[[#This Row],[Descripción]],Tabla10[Descripción],Tabla10[Unidad de Medida],"",0))</f>
        <v/>
      </c>
      <c r="N1372" s="295"/>
      <c r="O1372" s="506" t="str">
        <f>IF(Tabla1[[#This Row],[Descripción]]="","",_xlfn.XLOOKUP(Tabla1[[#This Row],[Descripción]],Tabla10[Descripción],Tabla10[Precio Unitario],0))</f>
        <v/>
      </c>
      <c r="P1372" s="506" t="str">
        <f>IF(Tabla1[[#This Row],[Cantidad de Insumos]]="","",Tabla1[[#This Row],[Precio Unitario]]*Tabla1[[#This Row],[Cantidad de Insumos]])</f>
        <v/>
      </c>
      <c r="Q1372" s="506" t="str">
        <f>IF(Tabla1[[#This Row],[Descripción]]="","",_xlfn.XLOOKUP(Tabla1[[#This Row],[Descripción]],Tabla10[Descripción],Tabla10[CODIGO PRESUPUESTARIO],0))</f>
        <v/>
      </c>
      <c r="R1372" s="507"/>
    </row>
    <row r="1373" spans="2:18" hidden="1" x14ac:dyDescent="0.3">
      <c r="B1373" s="190" t="str">
        <f>IF('Formulario PPGR3'!$G1373="","",CONCATENATE('Formulario PPGR3'!$C1373,".",'Formulario PPGR3'!$D1373,".",'Formulario PPGR3'!$E1373,".",'Formulario PPGR3'!$F1373))</f>
        <v/>
      </c>
      <c r="C1373" s="190" t="str">
        <f>IF('Formulario PPGR3'!$G1373="","",'Formulario PPGR1'!#REF!)</f>
        <v/>
      </c>
      <c r="D1373" s="190" t="str">
        <f>IF('Formulario PPGR3'!$G1373="","",'Formulario PPGR1'!#REF!)</f>
        <v/>
      </c>
      <c r="E1373" s="190" t="str">
        <f>IF('Formulario PPGR3'!$G1373="","",'Formulario PPGR1'!#REF!)</f>
        <v/>
      </c>
      <c r="F1373" s="190" t="str">
        <f>IF('Formulario PPGR3'!$G1373="","",'Formulario PPGR1'!#REF!)</f>
        <v/>
      </c>
      <c r="G1373" s="241"/>
      <c r="H1373" s="503" t="str">
        <f>IF(Tabla1[[#This Row],[Código_Actividad]]="","",_xlfn.XLOOKUP(Tabla1[[#This Row],[Código_Actividad]],Tabla2[Código],Tabla2[Actividades Programables Presupuestables],"",0))</f>
        <v/>
      </c>
      <c r="I1373" s="504" t="str">
        <f>IFERROR(VLOOKUP('Formulario PPGR3'!$G1373,'Formulario PPGR2'!$H$9:$V$269,15,FALSE),"")</f>
        <v/>
      </c>
      <c r="J1373" s="509"/>
      <c r="K1373" s="507" t="str">
        <f>IF(Tabla1[[#This Row],[Insumos]]="","",_xlfn.XLOOKUP(Tabla1[[#This Row],[Insumos]],Tabla10[Insumo],Tabla10[InsumoAbrev],"",0))</f>
        <v/>
      </c>
      <c r="L1373" s="508"/>
      <c r="M1373" s="505" t="str">
        <f>IF(Tabla1[[#This Row],[Descripción]]="","",_xlfn.XLOOKUP(Tabla1[[#This Row],[Descripción]],Tabla10[Descripción],Tabla10[Unidad de Medida],"",0))</f>
        <v/>
      </c>
      <c r="N1373" s="295"/>
      <c r="O1373" s="506" t="str">
        <f>IF(Tabla1[[#This Row],[Descripción]]="","",_xlfn.XLOOKUP(Tabla1[[#This Row],[Descripción]],Tabla10[Descripción],Tabla10[Precio Unitario],0))</f>
        <v/>
      </c>
      <c r="P1373" s="506" t="str">
        <f>IF(Tabla1[[#This Row],[Cantidad de Insumos]]="","",Tabla1[[#This Row],[Precio Unitario]]*Tabla1[[#This Row],[Cantidad de Insumos]])</f>
        <v/>
      </c>
      <c r="Q1373" s="506" t="str">
        <f>IF(Tabla1[[#This Row],[Descripción]]="","",_xlfn.XLOOKUP(Tabla1[[#This Row],[Descripción]],Tabla10[Descripción],Tabla10[CODIGO PRESUPUESTARIO],0))</f>
        <v/>
      </c>
      <c r="R1373" s="507"/>
    </row>
    <row r="1374" spans="2:18" hidden="1" x14ac:dyDescent="0.3">
      <c r="B1374" s="190" t="str">
        <f>IF('Formulario PPGR3'!$G1374="","",CONCATENATE('Formulario PPGR3'!$C1374,".",'Formulario PPGR3'!$D1374,".",'Formulario PPGR3'!$E1374,".",'Formulario PPGR3'!$F1374))</f>
        <v/>
      </c>
      <c r="C1374" s="190" t="str">
        <f>IF('Formulario PPGR3'!$G1374="","",'Formulario PPGR1'!#REF!)</f>
        <v/>
      </c>
      <c r="D1374" s="190" t="str">
        <f>IF('Formulario PPGR3'!$G1374="","",'Formulario PPGR1'!#REF!)</f>
        <v/>
      </c>
      <c r="E1374" s="190" t="str">
        <f>IF('Formulario PPGR3'!$G1374="","",'Formulario PPGR1'!#REF!)</f>
        <v/>
      </c>
      <c r="F1374" s="190" t="str">
        <f>IF('Formulario PPGR3'!$G1374="","",'Formulario PPGR1'!#REF!)</f>
        <v/>
      </c>
      <c r="G1374" s="241"/>
      <c r="H1374" s="503" t="str">
        <f>IF(Tabla1[[#This Row],[Código_Actividad]]="","",_xlfn.XLOOKUP(Tabla1[[#This Row],[Código_Actividad]],Tabla2[Código],Tabla2[Actividades Programables Presupuestables],"",0))</f>
        <v/>
      </c>
      <c r="I1374" s="504" t="str">
        <f>IFERROR(VLOOKUP('Formulario PPGR3'!$G1374,'Formulario PPGR2'!$H$9:$V$269,15,FALSE),"")</f>
        <v/>
      </c>
      <c r="J1374" s="509"/>
      <c r="K1374" s="507" t="str">
        <f>IF(Tabla1[[#This Row],[Insumos]]="","",_xlfn.XLOOKUP(Tabla1[[#This Row],[Insumos]],Tabla10[Insumo],Tabla10[InsumoAbrev],"",0))</f>
        <v/>
      </c>
      <c r="L1374" s="508"/>
      <c r="M1374" s="505" t="str">
        <f>IF(Tabla1[[#This Row],[Descripción]]="","",_xlfn.XLOOKUP(Tabla1[[#This Row],[Descripción]],Tabla10[Descripción],Tabla10[Unidad de Medida],"",0))</f>
        <v/>
      </c>
      <c r="N1374" s="295"/>
      <c r="O1374" s="506" t="str">
        <f>IF(Tabla1[[#This Row],[Descripción]]="","",_xlfn.XLOOKUP(Tabla1[[#This Row],[Descripción]],Tabla10[Descripción],Tabla10[Precio Unitario],0))</f>
        <v/>
      </c>
      <c r="P1374" s="506" t="str">
        <f>IF(Tabla1[[#This Row],[Cantidad de Insumos]]="","",Tabla1[[#This Row],[Precio Unitario]]*Tabla1[[#This Row],[Cantidad de Insumos]])</f>
        <v/>
      </c>
      <c r="Q1374" s="506" t="str">
        <f>IF(Tabla1[[#This Row],[Descripción]]="","",_xlfn.XLOOKUP(Tabla1[[#This Row],[Descripción]],Tabla10[Descripción],Tabla10[CODIGO PRESUPUESTARIO],0))</f>
        <v/>
      </c>
      <c r="R1374" s="507"/>
    </row>
    <row r="1375" spans="2:18" hidden="1" x14ac:dyDescent="0.3">
      <c r="B1375" s="190" t="str">
        <f>IF('Formulario PPGR3'!$G1375="","",CONCATENATE('Formulario PPGR3'!$C1375,".",'Formulario PPGR3'!$D1375,".",'Formulario PPGR3'!$E1375,".",'Formulario PPGR3'!$F1375))</f>
        <v/>
      </c>
      <c r="C1375" s="190" t="str">
        <f>IF('Formulario PPGR3'!$G1375="","",'Formulario PPGR1'!#REF!)</f>
        <v/>
      </c>
      <c r="D1375" s="190" t="str">
        <f>IF('Formulario PPGR3'!$G1375="","",'Formulario PPGR1'!#REF!)</f>
        <v/>
      </c>
      <c r="E1375" s="190" t="str">
        <f>IF('Formulario PPGR3'!$G1375="","",'Formulario PPGR1'!#REF!)</f>
        <v/>
      </c>
      <c r="F1375" s="190" t="str">
        <f>IF('Formulario PPGR3'!$G1375="","",'Formulario PPGR1'!#REF!)</f>
        <v/>
      </c>
      <c r="G1375" s="241"/>
      <c r="H1375" s="503" t="str">
        <f>IF(Tabla1[[#This Row],[Código_Actividad]]="","",_xlfn.XLOOKUP(Tabla1[[#This Row],[Código_Actividad]],Tabla2[Código],Tabla2[Actividades Programables Presupuestables],"",0))</f>
        <v/>
      </c>
      <c r="I1375" s="504" t="str">
        <f>IFERROR(VLOOKUP('Formulario PPGR3'!$G1375,'Formulario PPGR2'!$H$9:$V$269,15,FALSE),"")</f>
        <v/>
      </c>
      <c r="J1375" s="509"/>
      <c r="K1375" s="507" t="str">
        <f>IF(Tabla1[[#This Row],[Insumos]]="","",_xlfn.XLOOKUP(Tabla1[[#This Row],[Insumos]],Tabla10[Insumo],Tabla10[InsumoAbrev],"",0))</f>
        <v/>
      </c>
      <c r="L1375" s="508"/>
      <c r="M1375" s="505" t="str">
        <f>IF(Tabla1[[#This Row],[Descripción]]="","",_xlfn.XLOOKUP(Tabla1[[#This Row],[Descripción]],Tabla10[Descripción],Tabla10[Unidad de Medida],"",0))</f>
        <v/>
      </c>
      <c r="N1375" s="295"/>
      <c r="O1375" s="506" t="str">
        <f>IF(Tabla1[[#This Row],[Descripción]]="","",_xlfn.XLOOKUP(Tabla1[[#This Row],[Descripción]],Tabla10[Descripción],Tabla10[Precio Unitario],0))</f>
        <v/>
      </c>
      <c r="P1375" s="506" t="str">
        <f>IF(Tabla1[[#This Row],[Cantidad de Insumos]]="","",Tabla1[[#This Row],[Precio Unitario]]*Tabla1[[#This Row],[Cantidad de Insumos]])</f>
        <v/>
      </c>
      <c r="Q1375" s="506" t="str">
        <f>IF(Tabla1[[#This Row],[Descripción]]="","",_xlfn.XLOOKUP(Tabla1[[#This Row],[Descripción]],Tabla10[Descripción],Tabla10[CODIGO PRESUPUESTARIO],0))</f>
        <v/>
      </c>
      <c r="R1375" s="507"/>
    </row>
    <row r="1376" spans="2:18" hidden="1" x14ac:dyDescent="0.3">
      <c r="B1376" s="190" t="str">
        <f>IF('Formulario PPGR3'!$G1376="","",CONCATENATE('Formulario PPGR3'!$C1376,".",'Formulario PPGR3'!$D1376,".",'Formulario PPGR3'!$E1376,".",'Formulario PPGR3'!$F1376))</f>
        <v/>
      </c>
      <c r="C1376" s="190" t="str">
        <f>IF('Formulario PPGR3'!$G1376="","",'Formulario PPGR1'!#REF!)</f>
        <v/>
      </c>
      <c r="D1376" s="190" t="str">
        <f>IF('Formulario PPGR3'!$G1376="","",'Formulario PPGR1'!#REF!)</f>
        <v/>
      </c>
      <c r="E1376" s="190" t="str">
        <f>IF('Formulario PPGR3'!$G1376="","",'Formulario PPGR1'!#REF!)</f>
        <v/>
      </c>
      <c r="F1376" s="190" t="str">
        <f>IF('Formulario PPGR3'!$G1376="","",'Formulario PPGR1'!#REF!)</f>
        <v/>
      </c>
      <c r="G1376" s="241"/>
      <c r="H1376" s="503" t="str">
        <f>IF(Tabla1[[#This Row],[Código_Actividad]]="","",_xlfn.XLOOKUP(Tabla1[[#This Row],[Código_Actividad]],Tabla2[Código],Tabla2[Actividades Programables Presupuestables],"",0))</f>
        <v/>
      </c>
      <c r="I1376" s="504" t="str">
        <f>IFERROR(VLOOKUP('Formulario PPGR3'!$G1376,'Formulario PPGR2'!$H$9:$V$269,15,FALSE),"")</f>
        <v/>
      </c>
      <c r="J1376" s="509"/>
      <c r="K1376" s="507" t="str">
        <f>IF(Tabla1[[#This Row],[Insumos]]="","",_xlfn.XLOOKUP(Tabla1[[#This Row],[Insumos]],Tabla10[Insumo],Tabla10[InsumoAbrev],"",0))</f>
        <v/>
      </c>
      <c r="L1376" s="508"/>
      <c r="M1376" s="505" t="str">
        <f>IF(Tabla1[[#This Row],[Descripción]]="","",_xlfn.XLOOKUP(Tabla1[[#This Row],[Descripción]],Tabla10[Descripción],Tabla10[Unidad de Medida],"",0))</f>
        <v/>
      </c>
      <c r="N1376" s="295"/>
      <c r="O1376" s="506" t="str">
        <f>IF(Tabla1[[#This Row],[Descripción]]="","",_xlfn.XLOOKUP(Tabla1[[#This Row],[Descripción]],Tabla10[Descripción],Tabla10[Precio Unitario],0))</f>
        <v/>
      </c>
      <c r="P1376" s="506" t="str">
        <f>IF(Tabla1[[#This Row],[Cantidad de Insumos]]="","",Tabla1[[#This Row],[Precio Unitario]]*Tabla1[[#This Row],[Cantidad de Insumos]])</f>
        <v/>
      </c>
      <c r="Q1376" s="506" t="str">
        <f>IF(Tabla1[[#This Row],[Descripción]]="","",_xlfn.XLOOKUP(Tabla1[[#This Row],[Descripción]],Tabla10[Descripción],Tabla10[CODIGO PRESUPUESTARIO],0))</f>
        <v/>
      </c>
      <c r="R1376" s="507"/>
    </row>
    <row r="1377" spans="2:18" hidden="1" x14ac:dyDescent="0.3">
      <c r="B1377" s="190" t="str">
        <f>IF('Formulario PPGR3'!$G1377="","",CONCATENATE('Formulario PPGR3'!$C1377,".",'Formulario PPGR3'!$D1377,".",'Formulario PPGR3'!$E1377,".",'Formulario PPGR3'!$F1377))</f>
        <v/>
      </c>
      <c r="C1377" s="190" t="str">
        <f>IF('Formulario PPGR3'!$G1377="","",'Formulario PPGR1'!#REF!)</f>
        <v/>
      </c>
      <c r="D1377" s="190" t="str">
        <f>IF('Formulario PPGR3'!$G1377="","",'Formulario PPGR1'!#REF!)</f>
        <v/>
      </c>
      <c r="E1377" s="190" t="str">
        <f>IF('Formulario PPGR3'!$G1377="","",'Formulario PPGR1'!#REF!)</f>
        <v/>
      </c>
      <c r="F1377" s="190" t="str">
        <f>IF('Formulario PPGR3'!$G1377="","",'Formulario PPGR1'!#REF!)</f>
        <v/>
      </c>
      <c r="G1377" s="241"/>
      <c r="H1377" s="503" t="str">
        <f>IF(Tabla1[[#This Row],[Código_Actividad]]="","",_xlfn.XLOOKUP(Tabla1[[#This Row],[Código_Actividad]],Tabla2[Código],Tabla2[Actividades Programables Presupuestables],"",0))</f>
        <v/>
      </c>
      <c r="I1377" s="504" t="str">
        <f>IFERROR(VLOOKUP('Formulario PPGR3'!$G1377,'Formulario PPGR2'!$H$9:$V$269,15,FALSE),"")</f>
        <v/>
      </c>
      <c r="J1377" s="509"/>
      <c r="K1377" s="507" t="str">
        <f>IF(Tabla1[[#This Row],[Insumos]]="","",_xlfn.XLOOKUP(Tabla1[[#This Row],[Insumos]],Tabla10[Insumo],Tabla10[InsumoAbrev],"",0))</f>
        <v/>
      </c>
      <c r="L1377" s="508"/>
      <c r="M1377" s="505" t="str">
        <f>IF(Tabla1[[#This Row],[Descripción]]="","",_xlfn.XLOOKUP(Tabla1[[#This Row],[Descripción]],Tabla10[Descripción],Tabla10[Unidad de Medida],"",0))</f>
        <v/>
      </c>
      <c r="N1377" s="295"/>
      <c r="O1377" s="506" t="str">
        <f>IF(Tabla1[[#This Row],[Descripción]]="","",_xlfn.XLOOKUP(Tabla1[[#This Row],[Descripción]],Tabla10[Descripción],Tabla10[Precio Unitario],0))</f>
        <v/>
      </c>
      <c r="P1377" s="506" t="str">
        <f>IF(Tabla1[[#This Row],[Cantidad de Insumos]]="","",Tabla1[[#This Row],[Precio Unitario]]*Tabla1[[#This Row],[Cantidad de Insumos]])</f>
        <v/>
      </c>
      <c r="Q1377" s="506" t="str">
        <f>IF(Tabla1[[#This Row],[Descripción]]="","",_xlfn.XLOOKUP(Tabla1[[#This Row],[Descripción]],Tabla10[Descripción],Tabla10[CODIGO PRESUPUESTARIO],0))</f>
        <v/>
      </c>
      <c r="R1377" s="507"/>
    </row>
    <row r="1378" spans="2:18" hidden="1" x14ac:dyDescent="0.3">
      <c r="B1378" s="190" t="str">
        <f>IF('Formulario PPGR3'!$G1378="","",CONCATENATE('Formulario PPGR3'!$C1378,".",'Formulario PPGR3'!$D1378,".",'Formulario PPGR3'!$E1378,".",'Formulario PPGR3'!$F1378))</f>
        <v/>
      </c>
      <c r="C1378" s="190" t="str">
        <f>IF('Formulario PPGR3'!$G1378="","",'Formulario PPGR1'!#REF!)</f>
        <v/>
      </c>
      <c r="D1378" s="190" t="str">
        <f>IF('Formulario PPGR3'!$G1378="","",'Formulario PPGR1'!#REF!)</f>
        <v/>
      </c>
      <c r="E1378" s="190" t="str">
        <f>IF('Formulario PPGR3'!$G1378="","",'Formulario PPGR1'!#REF!)</f>
        <v/>
      </c>
      <c r="F1378" s="190" t="str">
        <f>IF('Formulario PPGR3'!$G1378="","",'Formulario PPGR1'!#REF!)</f>
        <v/>
      </c>
      <c r="G1378" s="241"/>
      <c r="H1378" s="503" t="str">
        <f>IF(Tabla1[[#This Row],[Código_Actividad]]="","",_xlfn.XLOOKUP(Tabla1[[#This Row],[Código_Actividad]],Tabla2[Código],Tabla2[Actividades Programables Presupuestables],"",0))</f>
        <v/>
      </c>
      <c r="I1378" s="504" t="str">
        <f>IFERROR(VLOOKUP('Formulario PPGR3'!$G1378,'Formulario PPGR2'!$H$9:$V$269,15,FALSE),"")</f>
        <v/>
      </c>
      <c r="J1378" s="509"/>
      <c r="K1378" s="507" t="str">
        <f>IF(Tabla1[[#This Row],[Insumos]]="","",_xlfn.XLOOKUP(Tabla1[[#This Row],[Insumos]],Tabla10[Insumo],Tabla10[InsumoAbrev],"",0))</f>
        <v/>
      </c>
      <c r="L1378" s="508"/>
      <c r="M1378" s="505" t="str">
        <f>IF(Tabla1[[#This Row],[Descripción]]="","",_xlfn.XLOOKUP(Tabla1[[#This Row],[Descripción]],Tabla10[Descripción],Tabla10[Unidad de Medida],"",0))</f>
        <v/>
      </c>
      <c r="N1378" s="295"/>
      <c r="O1378" s="506" t="str">
        <f>IF(Tabla1[[#This Row],[Descripción]]="","",_xlfn.XLOOKUP(Tabla1[[#This Row],[Descripción]],Tabla10[Descripción],Tabla10[Precio Unitario],0))</f>
        <v/>
      </c>
      <c r="P1378" s="506" t="str">
        <f>IF(Tabla1[[#This Row],[Cantidad de Insumos]]="","",Tabla1[[#This Row],[Precio Unitario]]*Tabla1[[#This Row],[Cantidad de Insumos]])</f>
        <v/>
      </c>
      <c r="Q1378" s="506" t="str">
        <f>IF(Tabla1[[#This Row],[Descripción]]="","",_xlfn.XLOOKUP(Tabla1[[#This Row],[Descripción]],Tabla10[Descripción],Tabla10[CODIGO PRESUPUESTARIO],0))</f>
        <v/>
      </c>
      <c r="R1378" s="507"/>
    </row>
    <row r="1379" spans="2:18" hidden="1" x14ac:dyDescent="0.3">
      <c r="B1379" s="190" t="str">
        <f>IF('Formulario PPGR3'!$G1379="","",CONCATENATE('Formulario PPGR3'!$C1379,".",'Formulario PPGR3'!$D1379,".",'Formulario PPGR3'!$E1379,".",'Formulario PPGR3'!$F1379))</f>
        <v/>
      </c>
      <c r="C1379" s="190" t="str">
        <f>IF('Formulario PPGR3'!$G1379="","",'Formulario PPGR1'!#REF!)</f>
        <v/>
      </c>
      <c r="D1379" s="190" t="str">
        <f>IF('Formulario PPGR3'!$G1379="","",'Formulario PPGR1'!#REF!)</f>
        <v/>
      </c>
      <c r="E1379" s="190" t="str">
        <f>IF('Formulario PPGR3'!$G1379="","",'Formulario PPGR1'!#REF!)</f>
        <v/>
      </c>
      <c r="F1379" s="190" t="str">
        <f>IF('Formulario PPGR3'!$G1379="","",'Formulario PPGR1'!#REF!)</f>
        <v/>
      </c>
      <c r="G1379" s="241"/>
      <c r="H1379" s="503" t="str">
        <f>IF(Tabla1[[#This Row],[Código_Actividad]]="","",_xlfn.XLOOKUP(Tabla1[[#This Row],[Código_Actividad]],Tabla2[Código],Tabla2[Actividades Programables Presupuestables],"",0))</f>
        <v/>
      </c>
      <c r="I1379" s="504" t="str">
        <f>IFERROR(VLOOKUP('Formulario PPGR3'!$G1379,'Formulario PPGR2'!$H$9:$V$269,15,FALSE),"")</f>
        <v/>
      </c>
      <c r="J1379" s="509"/>
      <c r="K1379" s="507" t="str">
        <f>IF(Tabla1[[#This Row],[Insumos]]="","",_xlfn.XLOOKUP(Tabla1[[#This Row],[Insumos]],Tabla10[Insumo],Tabla10[InsumoAbrev],"",0))</f>
        <v/>
      </c>
      <c r="L1379" s="508"/>
      <c r="M1379" s="505" t="str">
        <f>IF(Tabla1[[#This Row],[Descripción]]="","",_xlfn.XLOOKUP(Tabla1[[#This Row],[Descripción]],Tabla10[Descripción],Tabla10[Unidad de Medida],"",0))</f>
        <v/>
      </c>
      <c r="N1379" s="295"/>
      <c r="O1379" s="506" t="str">
        <f>IF(Tabla1[[#This Row],[Descripción]]="","",_xlfn.XLOOKUP(Tabla1[[#This Row],[Descripción]],Tabla10[Descripción],Tabla10[Precio Unitario],0))</f>
        <v/>
      </c>
      <c r="P1379" s="506" t="str">
        <f>IF(Tabla1[[#This Row],[Cantidad de Insumos]]="","",Tabla1[[#This Row],[Precio Unitario]]*Tabla1[[#This Row],[Cantidad de Insumos]])</f>
        <v/>
      </c>
      <c r="Q1379" s="506" t="str">
        <f>IF(Tabla1[[#This Row],[Descripción]]="","",_xlfn.XLOOKUP(Tabla1[[#This Row],[Descripción]],Tabla10[Descripción],Tabla10[CODIGO PRESUPUESTARIO],0))</f>
        <v/>
      </c>
      <c r="R1379" s="507"/>
    </row>
    <row r="1380" spans="2:18" hidden="1" x14ac:dyDescent="0.3">
      <c r="B1380" s="190" t="str">
        <f>IF('Formulario PPGR3'!$G1380="","",CONCATENATE('Formulario PPGR3'!$C1380,".",'Formulario PPGR3'!$D1380,".",'Formulario PPGR3'!$E1380,".",'Formulario PPGR3'!$F1380))</f>
        <v/>
      </c>
      <c r="C1380" s="190" t="str">
        <f>IF('Formulario PPGR3'!$G1380="","",'Formulario PPGR1'!#REF!)</f>
        <v/>
      </c>
      <c r="D1380" s="190" t="str">
        <f>IF('Formulario PPGR3'!$G1380="","",'Formulario PPGR1'!#REF!)</f>
        <v/>
      </c>
      <c r="E1380" s="190" t="str">
        <f>IF('Formulario PPGR3'!$G1380="","",'Formulario PPGR1'!#REF!)</f>
        <v/>
      </c>
      <c r="F1380" s="190" t="str">
        <f>IF('Formulario PPGR3'!$G1380="","",'Formulario PPGR1'!#REF!)</f>
        <v/>
      </c>
      <c r="G1380" s="241"/>
      <c r="H1380" s="503" t="str">
        <f>IF(Tabla1[[#This Row],[Código_Actividad]]="","",_xlfn.XLOOKUP(Tabla1[[#This Row],[Código_Actividad]],Tabla2[Código],Tabla2[Actividades Programables Presupuestables],"",0))</f>
        <v/>
      </c>
      <c r="I1380" s="504" t="str">
        <f>IFERROR(VLOOKUP('Formulario PPGR3'!$G1380,'Formulario PPGR2'!$H$9:$V$269,15,FALSE),"")</f>
        <v/>
      </c>
      <c r="J1380" s="509"/>
      <c r="K1380" s="507" t="str">
        <f>IF(Tabla1[[#This Row],[Insumos]]="","",_xlfn.XLOOKUP(Tabla1[[#This Row],[Insumos]],Tabla10[Insumo],Tabla10[InsumoAbrev],"",0))</f>
        <v/>
      </c>
      <c r="L1380" s="508"/>
      <c r="M1380" s="505" t="str">
        <f>IF(Tabla1[[#This Row],[Descripción]]="","",_xlfn.XLOOKUP(Tabla1[[#This Row],[Descripción]],Tabla10[Descripción],Tabla10[Unidad de Medida],"",0))</f>
        <v/>
      </c>
      <c r="N1380" s="295"/>
      <c r="O1380" s="506" t="str">
        <f>IF(Tabla1[[#This Row],[Descripción]]="","",_xlfn.XLOOKUP(Tabla1[[#This Row],[Descripción]],Tabla10[Descripción],Tabla10[Precio Unitario],0))</f>
        <v/>
      </c>
      <c r="P1380" s="506" t="str">
        <f>IF(Tabla1[[#This Row],[Cantidad de Insumos]]="","",Tabla1[[#This Row],[Precio Unitario]]*Tabla1[[#This Row],[Cantidad de Insumos]])</f>
        <v/>
      </c>
      <c r="Q1380" s="506" t="str">
        <f>IF(Tabla1[[#This Row],[Descripción]]="","",_xlfn.XLOOKUP(Tabla1[[#This Row],[Descripción]],Tabla10[Descripción],Tabla10[CODIGO PRESUPUESTARIO],0))</f>
        <v/>
      </c>
      <c r="R1380" s="507"/>
    </row>
    <row r="1381" spans="2:18" hidden="1" x14ac:dyDescent="0.3">
      <c r="B1381" s="190" t="str">
        <f>IF('Formulario PPGR3'!$G1381="","",CONCATENATE('Formulario PPGR3'!$C1381,".",'Formulario PPGR3'!$D1381,".",'Formulario PPGR3'!$E1381,".",'Formulario PPGR3'!$F1381))</f>
        <v/>
      </c>
      <c r="C1381" s="190" t="str">
        <f>IF('Formulario PPGR3'!$G1381="","",'Formulario PPGR1'!#REF!)</f>
        <v/>
      </c>
      <c r="D1381" s="190" t="str">
        <f>IF('Formulario PPGR3'!$G1381="","",'Formulario PPGR1'!#REF!)</f>
        <v/>
      </c>
      <c r="E1381" s="190" t="str">
        <f>IF('Formulario PPGR3'!$G1381="","",'Formulario PPGR1'!#REF!)</f>
        <v/>
      </c>
      <c r="F1381" s="190" t="str">
        <f>IF('Formulario PPGR3'!$G1381="","",'Formulario PPGR1'!#REF!)</f>
        <v/>
      </c>
      <c r="G1381" s="241"/>
      <c r="H1381" s="503" t="str">
        <f>IF(Tabla1[[#This Row],[Código_Actividad]]="","",_xlfn.XLOOKUP(Tabla1[[#This Row],[Código_Actividad]],Tabla2[Código],Tabla2[Actividades Programables Presupuestables],"",0))</f>
        <v/>
      </c>
      <c r="I1381" s="504" t="str">
        <f>IFERROR(VLOOKUP('Formulario PPGR3'!$G1381,'Formulario PPGR2'!$H$9:$V$269,15,FALSE),"")</f>
        <v/>
      </c>
      <c r="J1381" s="509"/>
      <c r="K1381" s="507" t="str">
        <f>IF(Tabla1[[#This Row],[Insumos]]="","",_xlfn.XLOOKUP(Tabla1[[#This Row],[Insumos]],Tabla10[Insumo],Tabla10[InsumoAbrev],"",0))</f>
        <v/>
      </c>
      <c r="L1381" s="508"/>
      <c r="M1381" s="505" t="str">
        <f>IF(Tabla1[[#This Row],[Descripción]]="","",_xlfn.XLOOKUP(Tabla1[[#This Row],[Descripción]],Tabla10[Descripción],Tabla10[Unidad de Medida],"",0))</f>
        <v/>
      </c>
      <c r="N1381" s="295"/>
      <c r="O1381" s="506" t="str">
        <f>IF(Tabla1[[#This Row],[Descripción]]="","",_xlfn.XLOOKUP(Tabla1[[#This Row],[Descripción]],Tabla10[Descripción],Tabla10[Precio Unitario],0))</f>
        <v/>
      </c>
      <c r="P1381" s="506" t="str">
        <f>IF(Tabla1[[#This Row],[Cantidad de Insumos]]="","",Tabla1[[#This Row],[Precio Unitario]]*Tabla1[[#This Row],[Cantidad de Insumos]])</f>
        <v/>
      </c>
      <c r="Q1381" s="506" t="str">
        <f>IF(Tabla1[[#This Row],[Descripción]]="","",_xlfn.XLOOKUP(Tabla1[[#This Row],[Descripción]],Tabla10[Descripción],Tabla10[CODIGO PRESUPUESTARIO],0))</f>
        <v/>
      </c>
      <c r="R1381" s="507"/>
    </row>
    <row r="1382" spans="2:18" hidden="1" x14ac:dyDescent="0.3">
      <c r="B1382" s="190" t="str">
        <f>IF('Formulario PPGR3'!$G1382="","",CONCATENATE('Formulario PPGR3'!$C1382,".",'Formulario PPGR3'!$D1382,".",'Formulario PPGR3'!$E1382,".",'Formulario PPGR3'!$F1382))</f>
        <v/>
      </c>
      <c r="C1382" s="190" t="str">
        <f>IF('Formulario PPGR3'!$G1382="","",'Formulario PPGR1'!#REF!)</f>
        <v/>
      </c>
      <c r="D1382" s="190" t="str">
        <f>IF('Formulario PPGR3'!$G1382="","",'Formulario PPGR1'!#REF!)</f>
        <v/>
      </c>
      <c r="E1382" s="190" t="str">
        <f>IF('Formulario PPGR3'!$G1382="","",'Formulario PPGR1'!#REF!)</f>
        <v/>
      </c>
      <c r="F1382" s="190" t="str">
        <f>IF('Formulario PPGR3'!$G1382="","",'Formulario PPGR1'!#REF!)</f>
        <v/>
      </c>
      <c r="G1382" s="241"/>
      <c r="H1382" s="503" t="str">
        <f>IF(Tabla1[[#This Row],[Código_Actividad]]="","",_xlfn.XLOOKUP(Tabla1[[#This Row],[Código_Actividad]],Tabla2[Código],Tabla2[Actividades Programables Presupuestables],"",0))</f>
        <v/>
      </c>
      <c r="I1382" s="504" t="str">
        <f>IFERROR(VLOOKUP('Formulario PPGR3'!$G1382,'Formulario PPGR2'!$H$9:$V$269,15,FALSE),"")</f>
        <v/>
      </c>
      <c r="J1382" s="509"/>
      <c r="K1382" s="507" t="str">
        <f>IF(Tabla1[[#This Row],[Insumos]]="","",_xlfn.XLOOKUP(Tabla1[[#This Row],[Insumos]],Tabla10[Insumo],Tabla10[InsumoAbrev],"",0))</f>
        <v/>
      </c>
      <c r="L1382" s="508"/>
      <c r="M1382" s="505" t="str">
        <f>IF(Tabla1[[#This Row],[Descripción]]="","",_xlfn.XLOOKUP(Tabla1[[#This Row],[Descripción]],Tabla10[Descripción],Tabla10[Unidad de Medida],"",0))</f>
        <v/>
      </c>
      <c r="N1382" s="295"/>
      <c r="O1382" s="506" t="str">
        <f>IF(Tabla1[[#This Row],[Descripción]]="","",_xlfn.XLOOKUP(Tabla1[[#This Row],[Descripción]],Tabla10[Descripción],Tabla10[Precio Unitario],0))</f>
        <v/>
      </c>
      <c r="P1382" s="506" t="str">
        <f>IF(Tabla1[[#This Row],[Cantidad de Insumos]]="","",Tabla1[[#This Row],[Precio Unitario]]*Tabla1[[#This Row],[Cantidad de Insumos]])</f>
        <v/>
      </c>
      <c r="Q1382" s="506" t="str">
        <f>IF(Tabla1[[#This Row],[Descripción]]="","",_xlfn.XLOOKUP(Tabla1[[#This Row],[Descripción]],Tabla10[Descripción],Tabla10[CODIGO PRESUPUESTARIO],0))</f>
        <v/>
      </c>
      <c r="R1382" s="507"/>
    </row>
    <row r="1383" spans="2:18" hidden="1" x14ac:dyDescent="0.3">
      <c r="B1383" s="190" t="str">
        <f>IF('Formulario PPGR3'!$G1383="","",CONCATENATE('Formulario PPGR3'!$C1383,".",'Formulario PPGR3'!$D1383,".",'Formulario PPGR3'!$E1383,".",'Formulario PPGR3'!$F1383))</f>
        <v/>
      </c>
      <c r="C1383" s="190" t="str">
        <f>IF('Formulario PPGR3'!$G1383="","",'Formulario PPGR1'!#REF!)</f>
        <v/>
      </c>
      <c r="D1383" s="190" t="str">
        <f>IF('Formulario PPGR3'!$G1383="","",'Formulario PPGR1'!#REF!)</f>
        <v/>
      </c>
      <c r="E1383" s="190" t="str">
        <f>IF('Formulario PPGR3'!$G1383="","",'Formulario PPGR1'!#REF!)</f>
        <v/>
      </c>
      <c r="F1383" s="190" t="str">
        <f>IF('Formulario PPGR3'!$G1383="","",'Formulario PPGR1'!#REF!)</f>
        <v/>
      </c>
      <c r="G1383" s="241"/>
      <c r="H1383" s="503" t="str">
        <f>IF(Tabla1[[#This Row],[Código_Actividad]]="","",_xlfn.XLOOKUP(Tabla1[[#This Row],[Código_Actividad]],Tabla2[Código],Tabla2[Actividades Programables Presupuestables],"",0))</f>
        <v/>
      </c>
      <c r="I1383" s="504" t="str">
        <f>IFERROR(VLOOKUP('Formulario PPGR3'!$G1383,'Formulario PPGR2'!$H$9:$V$269,15,FALSE),"")</f>
        <v/>
      </c>
      <c r="J1383" s="509"/>
      <c r="K1383" s="507" t="str">
        <f>IF(Tabla1[[#This Row],[Insumos]]="","",_xlfn.XLOOKUP(Tabla1[[#This Row],[Insumos]],Tabla10[Insumo],Tabla10[InsumoAbrev],"",0))</f>
        <v/>
      </c>
      <c r="L1383" s="508"/>
      <c r="M1383" s="505" t="str">
        <f>IF(Tabla1[[#This Row],[Descripción]]="","",_xlfn.XLOOKUP(Tabla1[[#This Row],[Descripción]],Tabla10[Descripción],Tabla10[Unidad de Medida],"",0))</f>
        <v/>
      </c>
      <c r="N1383" s="295"/>
      <c r="O1383" s="506" t="str">
        <f>IF(Tabla1[[#This Row],[Descripción]]="","",_xlfn.XLOOKUP(Tabla1[[#This Row],[Descripción]],Tabla10[Descripción],Tabla10[Precio Unitario],0))</f>
        <v/>
      </c>
      <c r="P1383" s="506" t="str">
        <f>IF(Tabla1[[#This Row],[Cantidad de Insumos]]="","",Tabla1[[#This Row],[Precio Unitario]]*Tabla1[[#This Row],[Cantidad de Insumos]])</f>
        <v/>
      </c>
      <c r="Q1383" s="506" t="str">
        <f>IF(Tabla1[[#This Row],[Descripción]]="","",_xlfn.XLOOKUP(Tabla1[[#This Row],[Descripción]],Tabla10[Descripción],Tabla10[CODIGO PRESUPUESTARIO],0))</f>
        <v/>
      </c>
      <c r="R1383" s="507"/>
    </row>
    <row r="1384" spans="2:18" hidden="1" x14ac:dyDescent="0.3">
      <c r="B1384" s="190" t="str">
        <f>IF('Formulario PPGR3'!$G1384="","",CONCATENATE('Formulario PPGR3'!$C1384,".",'Formulario PPGR3'!$D1384,".",'Formulario PPGR3'!$E1384,".",'Formulario PPGR3'!$F1384))</f>
        <v/>
      </c>
      <c r="C1384" s="190" t="str">
        <f>IF('Formulario PPGR3'!$G1384="","",'Formulario PPGR1'!#REF!)</f>
        <v/>
      </c>
      <c r="D1384" s="190" t="str">
        <f>IF('Formulario PPGR3'!$G1384="","",'Formulario PPGR1'!#REF!)</f>
        <v/>
      </c>
      <c r="E1384" s="190" t="str">
        <f>IF('Formulario PPGR3'!$G1384="","",'Formulario PPGR1'!#REF!)</f>
        <v/>
      </c>
      <c r="F1384" s="190" t="str">
        <f>IF('Formulario PPGR3'!$G1384="","",'Formulario PPGR1'!#REF!)</f>
        <v/>
      </c>
      <c r="G1384" s="241"/>
      <c r="H1384" s="503" t="str">
        <f>IF(Tabla1[[#This Row],[Código_Actividad]]="","",_xlfn.XLOOKUP(Tabla1[[#This Row],[Código_Actividad]],Tabla2[Código],Tabla2[Actividades Programables Presupuestables],"",0))</f>
        <v/>
      </c>
      <c r="I1384" s="504" t="str">
        <f>IFERROR(VLOOKUP('Formulario PPGR3'!$G1384,'Formulario PPGR2'!$H$9:$V$269,15,FALSE),"")</f>
        <v/>
      </c>
      <c r="J1384" s="509"/>
      <c r="K1384" s="507" t="str">
        <f>IF(Tabla1[[#This Row],[Insumos]]="","",_xlfn.XLOOKUP(Tabla1[[#This Row],[Insumos]],Tabla10[Insumo],Tabla10[InsumoAbrev],"",0))</f>
        <v/>
      </c>
      <c r="L1384" s="508"/>
      <c r="M1384" s="505" t="str">
        <f>IF(Tabla1[[#This Row],[Descripción]]="","",_xlfn.XLOOKUP(Tabla1[[#This Row],[Descripción]],Tabla10[Descripción],Tabla10[Unidad de Medida],"",0))</f>
        <v/>
      </c>
      <c r="N1384" s="295"/>
      <c r="O1384" s="506" t="str">
        <f>IF(Tabla1[[#This Row],[Descripción]]="","",_xlfn.XLOOKUP(Tabla1[[#This Row],[Descripción]],Tabla10[Descripción],Tabla10[Precio Unitario],0))</f>
        <v/>
      </c>
      <c r="P1384" s="506" t="str">
        <f>IF(Tabla1[[#This Row],[Cantidad de Insumos]]="","",Tabla1[[#This Row],[Precio Unitario]]*Tabla1[[#This Row],[Cantidad de Insumos]])</f>
        <v/>
      </c>
      <c r="Q1384" s="506" t="str">
        <f>IF(Tabla1[[#This Row],[Descripción]]="","",_xlfn.XLOOKUP(Tabla1[[#This Row],[Descripción]],Tabla10[Descripción],Tabla10[CODIGO PRESUPUESTARIO],0))</f>
        <v/>
      </c>
      <c r="R1384" s="507"/>
    </row>
    <row r="1385" spans="2:18" hidden="1" x14ac:dyDescent="0.3">
      <c r="B1385" s="190" t="str">
        <f>IF('Formulario PPGR3'!$G1385="","",CONCATENATE('Formulario PPGR3'!$C1385,".",'Formulario PPGR3'!$D1385,".",'Formulario PPGR3'!$E1385,".",'Formulario PPGR3'!$F1385))</f>
        <v/>
      </c>
      <c r="C1385" s="190" t="str">
        <f>IF('Formulario PPGR3'!$G1385="","",'Formulario PPGR1'!#REF!)</f>
        <v/>
      </c>
      <c r="D1385" s="190" t="str">
        <f>IF('Formulario PPGR3'!$G1385="","",'Formulario PPGR1'!#REF!)</f>
        <v/>
      </c>
      <c r="E1385" s="190" t="str">
        <f>IF('Formulario PPGR3'!$G1385="","",'Formulario PPGR1'!#REF!)</f>
        <v/>
      </c>
      <c r="F1385" s="190" t="str">
        <f>IF('Formulario PPGR3'!$G1385="","",'Formulario PPGR1'!#REF!)</f>
        <v/>
      </c>
      <c r="G1385" s="241"/>
      <c r="H1385" s="503" t="str">
        <f>IF(Tabla1[[#This Row],[Código_Actividad]]="","",_xlfn.XLOOKUP(Tabla1[[#This Row],[Código_Actividad]],Tabla2[Código],Tabla2[Actividades Programables Presupuestables],"",0))</f>
        <v/>
      </c>
      <c r="I1385" s="504" t="str">
        <f>IFERROR(VLOOKUP('Formulario PPGR3'!$G1385,'Formulario PPGR2'!$H$9:$V$269,15,FALSE),"")</f>
        <v/>
      </c>
      <c r="J1385" s="509"/>
      <c r="K1385" s="507" t="str">
        <f>IF(Tabla1[[#This Row],[Insumos]]="","",_xlfn.XLOOKUP(Tabla1[[#This Row],[Insumos]],Tabla10[Insumo],Tabla10[InsumoAbrev],"",0))</f>
        <v/>
      </c>
      <c r="L1385" s="508"/>
      <c r="M1385" s="505" t="str">
        <f>IF(Tabla1[[#This Row],[Descripción]]="","",_xlfn.XLOOKUP(Tabla1[[#This Row],[Descripción]],Tabla10[Descripción],Tabla10[Unidad de Medida],"",0))</f>
        <v/>
      </c>
      <c r="N1385" s="295"/>
      <c r="O1385" s="506" t="str">
        <f>IF(Tabla1[[#This Row],[Descripción]]="","",_xlfn.XLOOKUP(Tabla1[[#This Row],[Descripción]],Tabla10[Descripción],Tabla10[Precio Unitario],0))</f>
        <v/>
      </c>
      <c r="P1385" s="506" t="str">
        <f>IF(Tabla1[[#This Row],[Cantidad de Insumos]]="","",Tabla1[[#This Row],[Precio Unitario]]*Tabla1[[#This Row],[Cantidad de Insumos]])</f>
        <v/>
      </c>
      <c r="Q1385" s="506" t="str">
        <f>IF(Tabla1[[#This Row],[Descripción]]="","",_xlfn.XLOOKUP(Tabla1[[#This Row],[Descripción]],Tabla10[Descripción],Tabla10[CODIGO PRESUPUESTARIO],0))</f>
        <v/>
      </c>
      <c r="R1385" s="507"/>
    </row>
    <row r="1386" spans="2:18" hidden="1" x14ac:dyDescent="0.3">
      <c r="B1386" s="190" t="str">
        <f>IF('Formulario PPGR3'!$G1386="","",CONCATENATE('Formulario PPGR3'!$C1386,".",'Formulario PPGR3'!$D1386,".",'Formulario PPGR3'!$E1386,".",'Formulario PPGR3'!$F1386))</f>
        <v/>
      </c>
      <c r="C1386" s="190" t="str">
        <f>IF('Formulario PPGR3'!$G1386="","",'Formulario PPGR1'!#REF!)</f>
        <v/>
      </c>
      <c r="D1386" s="190" t="str">
        <f>IF('Formulario PPGR3'!$G1386="","",'Formulario PPGR1'!#REF!)</f>
        <v/>
      </c>
      <c r="E1386" s="190" t="str">
        <f>IF('Formulario PPGR3'!$G1386="","",'Formulario PPGR1'!#REF!)</f>
        <v/>
      </c>
      <c r="F1386" s="190" t="str">
        <f>IF('Formulario PPGR3'!$G1386="","",'Formulario PPGR1'!#REF!)</f>
        <v/>
      </c>
      <c r="G1386" s="241"/>
      <c r="H1386" s="503" t="str">
        <f>IF(Tabla1[[#This Row],[Código_Actividad]]="","",_xlfn.XLOOKUP(Tabla1[[#This Row],[Código_Actividad]],Tabla2[Código],Tabla2[Actividades Programables Presupuestables],"",0))</f>
        <v/>
      </c>
      <c r="I1386" s="504" t="str">
        <f>IFERROR(VLOOKUP('Formulario PPGR3'!$G1386,'Formulario PPGR2'!$H$9:$V$269,15,FALSE),"")</f>
        <v/>
      </c>
      <c r="J1386" s="509"/>
      <c r="K1386" s="507" t="str">
        <f>IF(Tabla1[[#This Row],[Insumos]]="","",_xlfn.XLOOKUP(Tabla1[[#This Row],[Insumos]],Tabla10[Insumo],Tabla10[InsumoAbrev],"",0))</f>
        <v/>
      </c>
      <c r="L1386" s="508"/>
      <c r="M1386" s="505" t="str">
        <f>IF(Tabla1[[#This Row],[Descripción]]="","",_xlfn.XLOOKUP(Tabla1[[#This Row],[Descripción]],Tabla10[Descripción],Tabla10[Unidad de Medida],"",0))</f>
        <v/>
      </c>
      <c r="N1386" s="295"/>
      <c r="O1386" s="506" t="str">
        <f>IF(Tabla1[[#This Row],[Descripción]]="","",_xlfn.XLOOKUP(Tabla1[[#This Row],[Descripción]],Tabla10[Descripción],Tabla10[Precio Unitario],0))</f>
        <v/>
      </c>
      <c r="P1386" s="506" t="str">
        <f>IF(Tabla1[[#This Row],[Cantidad de Insumos]]="","",Tabla1[[#This Row],[Precio Unitario]]*Tabla1[[#This Row],[Cantidad de Insumos]])</f>
        <v/>
      </c>
      <c r="Q1386" s="506" t="str">
        <f>IF(Tabla1[[#This Row],[Descripción]]="","",_xlfn.XLOOKUP(Tabla1[[#This Row],[Descripción]],Tabla10[Descripción],Tabla10[CODIGO PRESUPUESTARIO],0))</f>
        <v/>
      </c>
      <c r="R1386" s="507"/>
    </row>
    <row r="1387" spans="2:18" hidden="1" x14ac:dyDescent="0.3">
      <c r="B1387" s="190" t="str">
        <f>IF('Formulario PPGR3'!$G1387="","",CONCATENATE('Formulario PPGR3'!$C1387,".",'Formulario PPGR3'!$D1387,".",'Formulario PPGR3'!$E1387,".",'Formulario PPGR3'!$F1387))</f>
        <v/>
      </c>
      <c r="C1387" s="190" t="str">
        <f>IF('Formulario PPGR3'!$G1387="","",'Formulario PPGR1'!#REF!)</f>
        <v/>
      </c>
      <c r="D1387" s="190" t="str">
        <f>IF('Formulario PPGR3'!$G1387="","",'Formulario PPGR1'!#REF!)</f>
        <v/>
      </c>
      <c r="E1387" s="190" t="str">
        <f>IF('Formulario PPGR3'!$G1387="","",'Formulario PPGR1'!#REF!)</f>
        <v/>
      </c>
      <c r="F1387" s="190" t="str">
        <f>IF('Formulario PPGR3'!$G1387="","",'Formulario PPGR1'!#REF!)</f>
        <v/>
      </c>
      <c r="G1387" s="241"/>
      <c r="H1387" s="503" t="str">
        <f>IF(Tabla1[[#This Row],[Código_Actividad]]="","",_xlfn.XLOOKUP(Tabla1[[#This Row],[Código_Actividad]],Tabla2[Código],Tabla2[Actividades Programables Presupuestables],"",0))</f>
        <v/>
      </c>
      <c r="I1387" s="504" t="str">
        <f>IFERROR(VLOOKUP('Formulario PPGR3'!$G1387,'Formulario PPGR2'!$H$9:$V$269,15,FALSE),"")</f>
        <v/>
      </c>
      <c r="J1387" s="509"/>
      <c r="K1387" s="507" t="str">
        <f>IF(Tabla1[[#This Row],[Insumos]]="","",_xlfn.XLOOKUP(Tabla1[[#This Row],[Insumos]],Tabla10[Insumo],Tabla10[InsumoAbrev],"",0))</f>
        <v/>
      </c>
      <c r="L1387" s="508"/>
      <c r="M1387" s="505" t="str">
        <f>IF(Tabla1[[#This Row],[Descripción]]="","",_xlfn.XLOOKUP(Tabla1[[#This Row],[Descripción]],Tabla10[Descripción],Tabla10[Unidad de Medida],"",0))</f>
        <v/>
      </c>
      <c r="N1387" s="295"/>
      <c r="O1387" s="506" t="str">
        <f>IF(Tabla1[[#This Row],[Descripción]]="","",_xlfn.XLOOKUP(Tabla1[[#This Row],[Descripción]],Tabla10[Descripción],Tabla10[Precio Unitario],0))</f>
        <v/>
      </c>
      <c r="P1387" s="506" t="str">
        <f>IF(Tabla1[[#This Row],[Cantidad de Insumos]]="","",Tabla1[[#This Row],[Precio Unitario]]*Tabla1[[#This Row],[Cantidad de Insumos]])</f>
        <v/>
      </c>
      <c r="Q1387" s="506" t="str">
        <f>IF(Tabla1[[#This Row],[Descripción]]="","",_xlfn.XLOOKUP(Tabla1[[#This Row],[Descripción]],Tabla10[Descripción],Tabla10[CODIGO PRESUPUESTARIO],0))</f>
        <v/>
      </c>
      <c r="R1387" s="507"/>
    </row>
    <row r="1388" spans="2:18" hidden="1" x14ac:dyDescent="0.3">
      <c r="B1388" s="190" t="str">
        <f>IF('Formulario PPGR3'!$G1388="","",CONCATENATE('Formulario PPGR3'!$C1388,".",'Formulario PPGR3'!$D1388,".",'Formulario PPGR3'!$E1388,".",'Formulario PPGR3'!$F1388))</f>
        <v/>
      </c>
      <c r="C1388" s="190" t="str">
        <f>IF('Formulario PPGR3'!$G1388="","",'Formulario PPGR1'!#REF!)</f>
        <v/>
      </c>
      <c r="D1388" s="190" t="str">
        <f>IF('Formulario PPGR3'!$G1388="","",'Formulario PPGR1'!#REF!)</f>
        <v/>
      </c>
      <c r="E1388" s="190" t="str">
        <f>IF('Formulario PPGR3'!$G1388="","",'Formulario PPGR1'!#REF!)</f>
        <v/>
      </c>
      <c r="F1388" s="190" t="str">
        <f>IF('Formulario PPGR3'!$G1388="","",'Formulario PPGR1'!#REF!)</f>
        <v/>
      </c>
      <c r="G1388" s="241"/>
      <c r="H1388" s="503" t="str">
        <f>IF(Tabla1[[#This Row],[Código_Actividad]]="","",_xlfn.XLOOKUP(Tabla1[[#This Row],[Código_Actividad]],Tabla2[Código],Tabla2[Actividades Programables Presupuestables],"",0))</f>
        <v/>
      </c>
      <c r="I1388" s="504" t="str">
        <f>IFERROR(VLOOKUP('Formulario PPGR3'!$G1388,'Formulario PPGR2'!$H$9:$V$269,15,FALSE),"")</f>
        <v/>
      </c>
      <c r="J1388" s="509"/>
      <c r="K1388" s="507" t="str">
        <f>IF(Tabla1[[#This Row],[Insumos]]="","",_xlfn.XLOOKUP(Tabla1[[#This Row],[Insumos]],Tabla10[Insumo],Tabla10[InsumoAbrev],"",0))</f>
        <v/>
      </c>
      <c r="L1388" s="508"/>
      <c r="M1388" s="505" t="str">
        <f>IF(Tabla1[[#This Row],[Descripción]]="","",_xlfn.XLOOKUP(Tabla1[[#This Row],[Descripción]],Tabla10[Descripción],Tabla10[Unidad de Medida],"",0))</f>
        <v/>
      </c>
      <c r="N1388" s="295"/>
      <c r="O1388" s="506" t="str">
        <f>IF(Tabla1[[#This Row],[Descripción]]="","",_xlfn.XLOOKUP(Tabla1[[#This Row],[Descripción]],Tabla10[Descripción],Tabla10[Precio Unitario],0))</f>
        <v/>
      </c>
      <c r="P1388" s="506" t="str">
        <f>IF(Tabla1[[#This Row],[Cantidad de Insumos]]="","",Tabla1[[#This Row],[Precio Unitario]]*Tabla1[[#This Row],[Cantidad de Insumos]])</f>
        <v/>
      </c>
      <c r="Q1388" s="506" t="str">
        <f>IF(Tabla1[[#This Row],[Descripción]]="","",_xlfn.XLOOKUP(Tabla1[[#This Row],[Descripción]],Tabla10[Descripción],Tabla10[CODIGO PRESUPUESTARIO],0))</f>
        <v/>
      </c>
      <c r="R1388" s="507"/>
    </row>
    <row r="1389" spans="2:18" hidden="1" x14ac:dyDescent="0.3">
      <c r="B1389" s="190" t="str">
        <f>IF('Formulario PPGR3'!$G1389="","",CONCATENATE('Formulario PPGR3'!$C1389,".",'Formulario PPGR3'!$D1389,".",'Formulario PPGR3'!$E1389,".",'Formulario PPGR3'!$F1389))</f>
        <v/>
      </c>
      <c r="C1389" s="190" t="str">
        <f>IF('Formulario PPGR3'!$G1389="","",'Formulario PPGR1'!#REF!)</f>
        <v/>
      </c>
      <c r="D1389" s="190" t="str">
        <f>IF('Formulario PPGR3'!$G1389="","",'Formulario PPGR1'!#REF!)</f>
        <v/>
      </c>
      <c r="E1389" s="190" t="str">
        <f>IF('Formulario PPGR3'!$G1389="","",'Formulario PPGR1'!#REF!)</f>
        <v/>
      </c>
      <c r="F1389" s="190" t="str">
        <f>IF('Formulario PPGR3'!$G1389="","",'Formulario PPGR1'!#REF!)</f>
        <v/>
      </c>
      <c r="G1389" s="241"/>
      <c r="H1389" s="503" t="str">
        <f>IF(Tabla1[[#This Row],[Código_Actividad]]="","",_xlfn.XLOOKUP(Tabla1[[#This Row],[Código_Actividad]],Tabla2[Código],Tabla2[Actividades Programables Presupuestables],"",0))</f>
        <v/>
      </c>
      <c r="I1389" s="504" t="str">
        <f>IFERROR(VLOOKUP('Formulario PPGR3'!$G1389,'Formulario PPGR2'!$H$9:$V$269,15,FALSE),"")</f>
        <v/>
      </c>
      <c r="J1389" s="509"/>
      <c r="K1389" s="507" t="str">
        <f>IF(Tabla1[[#This Row],[Insumos]]="","",_xlfn.XLOOKUP(Tabla1[[#This Row],[Insumos]],Tabla10[Insumo],Tabla10[InsumoAbrev],"",0))</f>
        <v/>
      </c>
      <c r="L1389" s="508"/>
      <c r="M1389" s="505" t="str">
        <f>IF(Tabla1[[#This Row],[Descripción]]="","",_xlfn.XLOOKUP(Tabla1[[#This Row],[Descripción]],Tabla10[Descripción],Tabla10[Unidad de Medida],"",0))</f>
        <v/>
      </c>
      <c r="N1389" s="295"/>
      <c r="O1389" s="506" t="str">
        <f>IF(Tabla1[[#This Row],[Descripción]]="","",_xlfn.XLOOKUP(Tabla1[[#This Row],[Descripción]],Tabla10[Descripción],Tabla10[Precio Unitario],0))</f>
        <v/>
      </c>
      <c r="P1389" s="506" t="str">
        <f>IF(Tabla1[[#This Row],[Cantidad de Insumos]]="","",Tabla1[[#This Row],[Precio Unitario]]*Tabla1[[#This Row],[Cantidad de Insumos]])</f>
        <v/>
      </c>
      <c r="Q1389" s="506" t="str">
        <f>IF(Tabla1[[#This Row],[Descripción]]="","",_xlfn.XLOOKUP(Tabla1[[#This Row],[Descripción]],Tabla10[Descripción],Tabla10[CODIGO PRESUPUESTARIO],0))</f>
        <v/>
      </c>
      <c r="R1389" s="507"/>
    </row>
    <row r="1390" spans="2:18" hidden="1" x14ac:dyDescent="0.3">
      <c r="B1390" s="190" t="str">
        <f>IF('Formulario PPGR3'!$G1390="","",CONCATENATE('Formulario PPGR3'!$C1390,".",'Formulario PPGR3'!$D1390,".",'Formulario PPGR3'!$E1390,".",'Formulario PPGR3'!$F1390))</f>
        <v/>
      </c>
      <c r="C1390" s="190" t="str">
        <f>IF('Formulario PPGR3'!$G1390="","",'Formulario PPGR1'!#REF!)</f>
        <v/>
      </c>
      <c r="D1390" s="190" t="str">
        <f>IF('Formulario PPGR3'!$G1390="","",'Formulario PPGR1'!#REF!)</f>
        <v/>
      </c>
      <c r="E1390" s="190" t="str">
        <f>IF('Formulario PPGR3'!$G1390="","",'Formulario PPGR1'!#REF!)</f>
        <v/>
      </c>
      <c r="F1390" s="190" t="str">
        <f>IF('Formulario PPGR3'!$G1390="","",'Formulario PPGR1'!#REF!)</f>
        <v/>
      </c>
      <c r="G1390" s="241"/>
      <c r="H1390" s="503" t="str">
        <f>IF(Tabla1[[#This Row],[Código_Actividad]]="","",_xlfn.XLOOKUP(Tabla1[[#This Row],[Código_Actividad]],Tabla2[Código],Tabla2[Actividades Programables Presupuestables],"",0))</f>
        <v/>
      </c>
      <c r="I1390" s="504" t="str">
        <f>IFERROR(VLOOKUP('Formulario PPGR3'!$G1390,'Formulario PPGR2'!$H$9:$V$269,15,FALSE),"")</f>
        <v/>
      </c>
      <c r="J1390" s="509"/>
      <c r="K1390" s="507" t="str">
        <f>IF(Tabla1[[#This Row],[Insumos]]="","",_xlfn.XLOOKUP(Tabla1[[#This Row],[Insumos]],Tabla10[Insumo],Tabla10[InsumoAbrev],"",0))</f>
        <v/>
      </c>
      <c r="L1390" s="508"/>
      <c r="M1390" s="505" t="str">
        <f>IF(Tabla1[[#This Row],[Descripción]]="","",_xlfn.XLOOKUP(Tabla1[[#This Row],[Descripción]],Tabla10[Descripción],Tabla10[Unidad de Medida],"",0))</f>
        <v/>
      </c>
      <c r="N1390" s="295"/>
      <c r="O1390" s="506" t="str">
        <f>IF(Tabla1[[#This Row],[Descripción]]="","",_xlfn.XLOOKUP(Tabla1[[#This Row],[Descripción]],Tabla10[Descripción],Tabla10[Precio Unitario],0))</f>
        <v/>
      </c>
      <c r="P1390" s="506" t="str">
        <f>IF(Tabla1[[#This Row],[Cantidad de Insumos]]="","",Tabla1[[#This Row],[Precio Unitario]]*Tabla1[[#This Row],[Cantidad de Insumos]])</f>
        <v/>
      </c>
      <c r="Q1390" s="506" t="str">
        <f>IF(Tabla1[[#This Row],[Descripción]]="","",_xlfn.XLOOKUP(Tabla1[[#This Row],[Descripción]],Tabla10[Descripción],Tabla10[CODIGO PRESUPUESTARIO],0))</f>
        <v/>
      </c>
      <c r="R1390" s="507"/>
    </row>
    <row r="1391" spans="2:18" hidden="1" x14ac:dyDescent="0.3">
      <c r="B1391" s="190" t="str">
        <f>IF('Formulario PPGR3'!$G1391="","",CONCATENATE('Formulario PPGR3'!$C1391,".",'Formulario PPGR3'!$D1391,".",'Formulario PPGR3'!$E1391,".",'Formulario PPGR3'!$F1391))</f>
        <v/>
      </c>
      <c r="C1391" s="190" t="str">
        <f>IF('Formulario PPGR3'!$G1391="","",'Formulario PPGR1'!#REF!)</f>
        <v/>
      </c>
      <c r="D1391" s="190" t="str">
        <f>IF('Formulario PPGR3'!$G1391="","",'Formulario PPGR1'!#REF!)</f>
        <v/>
      </c>
      <c r="E1391" s="190" t="str">
        <f>IF('Formulario PPGR3'!$G1391="","",'Formulario PPGR1'!#REF!)</f>
        <v/>
      </c>
      <c r="F1391" s="190" t="str">
        <f>IF('Formulario PPGR3'!$G1391="","",'Formulario PPGR1'!#REF!)</f>
        <v/>
      </c>
      <c r="G1391" s="241"/>
      <c r="H1391" s="503" t="str">
        <f>IF(Tabla1[[#This Row],[Código_Actividad]]="","",_xlfn.XLOOKUP(Tabla1[[#This Row],[Código_Actividad]],Tabla2[Código],Tabla2[Actividades Programables Presupuestables],"",0))</f>
        <v/>
      </c>
      <c r="I1391" s="504" t="str">
        <f>IFERROR(VLOOKUP('Formulario PPGR3'!$G1391,'Formulario PPGR2'!$H$9:$V$269,15,FALSE),"")</f>
        <v/>
      </c>
      <c r="J1391" s="509"/>
      <c r="K1391" s="507" t="str">
        <f>IF(Tabla1[[#This Row],[Insumos]]="","",_xlfn.XLOOKUP(Tabla1[[#This Row],[Insumos]],Tabla10[Insumo],Tabla10[InsumoAbrev],"",0))</f>
        <v/>
      </c>
      <c r="L1391" s="508"/>
      <c r="M1391" s="505" t="str">
        <f>IF(Tabla1[[#This Row],[Descripción]]="","",_xlfn.XLOOKUP(Tabla1[[#This Row],[Descripción]],Tabla10[Descripción],Tabla10[Unidad de Medida],"",0))</f>
        <v/>
      </c>
      <c r="N1391" s="295"/>
      <c r="O1391" s="506" t="str">
        <f>IF(Tabla1[[#This Row],[Descripción]]="","",_xlfn.XLOOKUP(Tabla1[[#This Row],[Descripción]],Tabla10[Descripción],Tabla10[Precio Unitario],0))</f>
        <v/>
      </c>
      <c r="P1391" s="506" t="str">
        <f>IF(Tabla1[[#This Row],[Cantidad de Insumos]]="","",Tabla1[[#This Row],[Precio Unitario]]*Tabla1[[#This Row],[Cantidad de Insumos]])</f>
        <v/>
      </c>
      <c r="Q1391" s="506" t="str">
        <f>IF(Tabla1[[#This Row],[Descripción]]="","",_xlfn.XLOOKUP(Tabla1[[#This Row],[Descripción]],Tabla10[Descripción],Tabla10[CODIGO PRESUPUESTARIO],0))</f>
        <v/>
      </c>
      <c r="R1391" s="507"/>
    </row>
    <row r="1392" spans="2:18" hidden="1" x14ac:dyDescent="0.3">
      <c r="B1392" s="190" t="str">
        <f>IF('Formulario PPGR3'!$G1392="","",CONCATENATE('Formulario PPGR3'!$C1392,".",'Formulario PPGR3'!$D1392,".",'Formulario PPGR3'!$E1392,".",'Formulario PPGR3'!$F1392))</f>
        <v/>
      </c>
      <c r="C1392" s="190" t="str">
        <f>IF('Formulario PPGR3'!$G1392="","",'Formulario PPGR1'!#REF!)</f>
        <v/>
      </c>
      <c r="D1392" s="190" t="str">
        <f>IF('Formulario PPGR3'!$G1392="","",'Formulario PPGR1'!#REF!)</f>
        <v/>
      </c>
      <c r="E1392" s="190" t="str">
        <f>IF('Formulario PPGR3'!$G1392="","",'Formulario PPGR1'!#REF!)</f>
        <v/>
      </c>
      <c r="F1392" s="190" t="str">
        <f>IF('Formulario PPGR3'!$G1392="","",'Formulario PPGR1'!#REF!)</f>
        <v/>
      </c>
      <c r="G1392" s="241"/>
      <c r="H1392" s="503" t="str">
        <f>IF(Tabla1[[#This Row],[Código_Actividad]]="","",_xlfn.XLOOKUP(Tabla1[[#This Row],[Código_Actividad]],Tabla2[Código],Tabla2[Actividades Programables Presupuestables],"",0))</f>
        <v/>
      </c>
      <c r="I1392" s="504" t="str">
        <f>IFERROR(VLOOKUP('Formulario PPGR3'!$G1392,'Formulario PPGR2'!$H$9:$V$269,15,FALSE),"")</f>
        <v/>
      </c>
      <c r="J1392" s="509"/>
      <c r="K1392" s="507" t="str">
        <f>IF(Tabla1[[#This Row],[Insumos]]="","",_xlfn.XLOOKUP(Tabla1[[#This Row],[Insumos]],Tabla10[Insumo],Tabla10[InsumoAbrev],"",0))</f>
        <v/>
      </c>
      <c r="L1392" s="508"/>
      <c r="M1392" s="505" t="str">
        <f>IF(Tabla1[[#This Row],[Descripción]]="","",_xlfn.XLOOKUP(Tabla1[[#This Row],[Descripción]],Tabla10[Descripción],Tabla10[Unidad de Medida],"",0))</f>
        <v/>
      </c>
      <c r="N1392" s="295"/>
      <c r="O1392" s="506" t="str">
        <f>IF(Tabla1[[#This Row],[Descripción]]="","",_xlfn.XLOOKUP(Tabla1[[#This Row],[Descripción]],Tabla10[Descripción],Tabla10[Precio Unitario],0))</f>
        <v/>
      </c>
      <c r="P1392" s="506" t="str">
        <f>IF(Tabla1[[#This Row],[Cantidad de Insumos]]="","",Tabla1[[#This Row],[Precio Unitario]]*Tabla1[[#This Row],[Cantidad de Insumos]])</f>
        <v/>
      </c>
      <c r="Q1392" s="506" t="str">
        <f>IF(Tabla1[[#This Row],[Descripción]]="","",_xlfn.XLOOKUP(Tabla1[[#This Row],[Descripción]],Tabla10[Descripción],Tabla10[CODIGO PRESUPUESTARIO],0))</f>
        <v/>
      </c>
      <c r="R1392" s="507"/>
    </row>
    <row r="1393" spans="2:18" hidden="1" x14ac:dyDescent="0.3">
      <c r="B1393" s="190" t="str">
        <f>IF('Formulario PPGR3'!$G1393="","",CONCATENATE('Formulario PPGR3'!$C1393,".",'Formulario PPGR3'!$D1393,".",'Formulario PPGR3'!$E1393,".",'Formulario PPGR3'!$F1393))</f>
        <v/>
      </c>
      <c r="C1393" s="190" t="str">
        <f>IF('Formulario PPGR3'!$G1393="","",'Formulario PPGR1'!#REF!)</f>
        <v/>
      </c>
      <c r="D1393" s="190" t="str">
        <f>IF('Formulario PPGR3'!$G1393="","",'Formulario PPGR1'!#REF!)</f>
        <v/>
      </c>
      <c r="E1393" s="190" t="str">
        <f>IF('Formulario PPGR3'!$G1393="","",'Formulario PPGR1'!#REF!)</f>
        <v/>
      </c>
      <c r="F1393" s="190" t="str">
        <f>IF('Formulario PPGR3'!$G1393="","",'Formulario PPGR1'!#REF!)</f>
        <v/>
      </c>
      <c r="G1393" s="241"/>
      <c r="H1393" s="503" t="str">
        <f>IF(Tabla1[[#This Row],[Código_Actividad]]="","",_xlfn.XLOOKUP(Tabla1[[#This Row],[Código_Actividad]],Tabla2[Código],Tabla2[Actividades Programables Presupuestables],"",0))</f>
        <v/>
      </c>
      <c r="I1393" s="504" t="str">
        <f>IFERROR(VLOOKUP('Formulario PPGR3'!$G1393,'Formulario PPGR2'!$H$9:$V$269,15,FALSE),"")</f>
        <v/>
      </c>
      <c r="J1393" s="509"/>
      <c r="K1393" s="507" t="str">
        <f>IF(Tabla1[[#This Row],[Insumos]]="","",_xlfn.XLOOKUP(Tabla1[[#This Row],[Insumos]],Tabla10[Insumo],Tabla10[InsumoAbrev],"",0))</f>
        <v/>
      </c>
      <c r="L1393" s="508"/>
      <c r="M1393" s="505" t="str">
        <f>IF(Tabla1[[#This Row],[Descripción]]="","",_xlfn.XLOOKUP(Tabla1[[#This Row],[Descripción]],Tabla10[Descripción],Tabla10[Unidad de Medida],"",0))</f>
        <v/>
      </c>
      <c r="N1393" s="295"/>
      <c r="O1393" s="506" t="str">
        <f>IF(Tabla1[[#This Row],[Descripción]]="","",_xlfn.XLOOKUP(Tabla1[[#This Row],[Descripción]],Tabla10[Descripción],Tabla10[Precio Unitario],0))</f>
        <v/>
      </c>
      <c r="P1393" s="506" t="str">
        <f>IF(Tabla1[[#This Row],[Cantidad de Insumos]]="","",Tabla1[[#This Row],[Precio Unitario]]*Tabla1[[#This Row],[Cantidad de Insumos]])</f>
        <v/>
      </c>
      <c r="Q1393" s="506" t="str">
        <f>IF(Tabla1[[#This Row],[Descripción]]="","",_xlfn.XLOOKUP(Tabla1[[#This Row],[Descripción]],Tabla10[Descripción],Tabla10[CODIGO PRESUPUESTARIO],0))</f>
        <v/>
      </c>
      <c r="R1393" s="507"/>
    </row>
    <row r="1394" spans="2:18" hidden="1" x14ac:dyDescent="0.3">
      <c r="B1394" s="190" t="str">
        <f>IF('Formulario PPGR3'!$G1394="","",CONCATENATE('Formulario PPGR3'!$C1394,".",'Formulario PPGR3'!$D1394,".",'Formulario PPGR3'!$E1394,".",'Formulario PPGR3'!$F1394))</f>
        <v/>
      </c>
      <c r="C1394" s="190" t="str">
        <f>IF('Formulario PPGR3'!$G1394="","",'Formulario PPGR1'!#REF!)</f>
        <v/>
      </c>
      <c r="D1394" s="190" t="str">
        <f>IF('Formulario PPGR3'!$G1394="","",'Formulario PPGR1'!#REF!)</f>
        <v/>
      </c>
      <c r="E1394" s="190" t="str">
        <f>IF('Formulario PPGR3'!$G1394="","",'Formulario PPGR1'!#REF!)</f>
        <v/>
      </c>
      <c r="F1394" s="190" t="str">
        <f>IF('Formulario PPGR3'!$G1394="","",'Formulario PPGR1'!#REF!)</f>
        <v/>
      </c>
      <c r="G1394" s="241"/>
      <c r="H1394" s="503" t="str">
        <f>IF(Tabla1[[#This Row],[Código_Actividad]]="","",_xlfn.XLOOKUP(Tabla1[[#This Row],[Código_Actividad]],Tabla2[Código],Tabla2[Actividades Programables Presupuestables],"",0))</f>
        <v/>
      </c>
      <c r="I1394" s="504" t="str">
        <f>IFERROR(VLOOKUP('Formulario PPGR3'!$G1394,'Formulario PPGR2'!$H$9:$V$269,15,FALSE),"")</f>
        <v/>
      </c>
      <c r="J1394" s="509"/>
      <c r="K1394" s="507" t="str">
        <f>IF(Tabla1[[#This Row],[Insumos]]="","",_xlfn.XLOOKUP(Tabla1[[#This Row],[Insumos]],Tabla10[Insumo],Tabla10[InsumoAbrev],"",0))</f>
        <v/>
      </c>
      <c r="L1394" s="508"/>
      <c r="M1394" s="505" t="str">
        <f>IF(Tabla1[[#This Row],[Descripción]]="","",_xlfn.XLOOKUP(Tabla1[[#This Row],[Descripción]],Tabla10[Descripción],Tabla10[Unidad de Medida],"",0))</f>
        <v/>
      </c>
      <c r="N1394" s="295"/>
      <c r="O1394" s="506" t="str">
        <f>IF(Tabla1[[#This Row],[Descripción]]="","",_xlfn.XLOOKUP(Tabla1[[#This Row],[Descripción]],Tabla10[Descripción],Tabla10[Precio Unitario],0))</f>
        <v/>
      </c>
      <c r="P1394" s="506" t="str">
        <f>IF(Tabla1[[#This Row],[Cantidad de Insumos]]="","",Tabla1[[#This Row],[Precio Unitario]]*Tabla1[[#This Row],[Cantidad de Insumos]])</f>
        <v/>
      </c>
      <c r="Q1394" s="506" t="str">
        <f>IF(Tabla1[[#This Row],[Descripción]]="","",_xlfn.XLOOKUP(Tabla1[[#This Row],[Descripción]],Tabla10[Descripción],Tabla10[CODIGO PRESUPUESTARIO],0))</f>
        <v/>
      </c>
      <c r="R1394" s="507"/>
    </row>
    <row r="1395" spans="2:18" x14ac:dyDescent="0.3">
      <c r="B1395" s="190" t="str">
        <f>IF('Formulario PPGR3'!$G1395="","",CONCATENATE('Formulario PPGR3'!$C1395,".",'Formulario PPGR3'!$D1395,".",'Formulario PPGR3'!$E1395,".",'Formulario PPGR3'!$F1395))</f>
        <v/>
      </c>
      <c r="C1395" s="190" t="str">
        <f>IF('Formulario PPGR3'!$G1395="","",'Formulario PPGR1'!#REF!)</f>
        <v/>
      </c>
      <c r="D1395" s="190" t="str">
        <f>IF('Formulario PPGR3'!$G1395="","",'Formulario PPGR1'!#REF!)</f>
        <v/>
      </c>
      <c r="E1395" s="190" t="str">
        <f>IF('Formulario PPGR3'!$G1395="","",'Formulario PPGR1'!#REF!)</f>
        <v/>
      </c>
      <c r="F1395" s="190" t="str">
        <f>IF('Formulario PPGR3'!$G1395="","",'Formulario PPGR1'!#REF!)</f>
        <v/>
      </c>
      <c r="G1395" s="241"/>
      <c r="H1395" s="503" t="str">
        <f>IF(Tabla1[[#This Row],[Código_Actividad]]="","",_xlfn.XLOOKUP(Tabla1[[#This Row],[Código_Actividad]],Tabla2[Código],Tabla2[Actividades Programables Presupuestables],"",0))</f>
        <v/>
      </c>
      <c r="I1395" s="504" t="str">
        <f>IFERROR(VLOOKUP('Formulario PPGR3'!$G1395,'Formulario PPGR2'!$H$9:$V$269,15,FALSE),"")</f>
        <v/>
      </c>
      <c r="J1395" s="509"/>
      <c r="K1395" s="507" t="str">
        <f>IF(Tabla1[[#This Row],[Insumos]]="","",_xlfn.XLOOKUP(Tabla1[[#This Row],[Insumos]],Tabla10[Insumo],Tabla10[InsumoAbrev],"",0))</f>
        <v/>
      </c>
      <c r="L1395" s="508"/>
      <c r="M1395" s="505" t="str">
        <f>IF(Tabla1[[#This Row],[Descripción]]="","",_xlfn.XLOOKUP(Tabla1[[#This Row],[Descripción]],Tabla10[Descripción],Tabla10[Unidad de Medida],"",0))</f>
        <v/>
      </c>
      <c r="N1395" s="295"/>
      <c r="O1395" s="506" t="str">
        <f>IF(Tabla1[[#This Row],[Descripción]]="","",_xlfn.XLOOKUP(Tabla1[[#This Row],[Descripción]],Tabla10[Descripción],Tabla10[Precio Unitario],0))</f>
        <v/>
      </c>
      <c r="P1395" s="506" t="str">
        <f>IF(Tabla1[[#This Row],[Cantidad de Insumos]]="","",Tabla1[[#This Row],[Precio Unitario]]*Tabla1[[#This Row],[Cantidad de Insumos]])</f>
        <v/>
      </c>
      <c r="Q1395" s="506" t="str">
        <f>IF(Tabla1[[#This Row],[Descripción]]="","",_xlfn.XLOOKUP(Tabla1[[#This Row],[Descripción]],Tabla10[Descripción],Tabla10[CODIGO PRESUPUESTARIO],0))</f>
        <v/>
      </c>
      <c r="R1395" s="507"/>
    </row>
    <row r="1396" spans="2:18" x14ac:dyDescent="0.3">
      <c r="B1396" s="190" t="str">
        <f>IF('Formulario PPGR3'!$G1396="","",CONCATENATE('Formulario PPGR3'!$C1396,".",'Formulario PPGR3'!$D1396,".",'Formulario PPGR3'!$E1396,".",'Formulario PPGR3'!$F1396))</f>
        <v/>
      </c>
      <c r="C1396" s="190" t="str">
        <f>IF('Formulario PPGR3'!$G1396="","",'Formulario PPGR1'!#REF!)</f>
        <v/>
      </c>
      <c r="D1396" s="190" t="str">
        <f>IF('Formulario PPGR3'!$G1396="","",'Formulario PPGR1'!#REF!)</f>
        <v/>
      </c>
      <c r="E1396" s="190" t="str">
        <f>IF('Formulario PPGR3'!$G1396="","",'Formulario PPGR1'!#REF!)</f>
        <v/>
      </c>
      <c r="F1396" s="190" t="str">
        <f>IF('Formulario PPGR3'!$G1396="","",'Formulario PPGR1'!#REF!)</f>
        <v/>
      </c>
      <c r="G1396" s="241"/>
      <c r="H1396" s="503" t="str">
        <f>IF(Tabla1[[#This Row],[Código_Actividad]]="","",_xlfn.XLOOKUP(Tabla1[[#This Row],[Código_Actividad]],Tabla2[Código],Tabla2[Actividades Programables Presupuestables],"",0))</f>
        <v/>
      </c>
      <c r="I1396" s="504" t="str">
        <f>IFERROR(VLOOKUP('Formulario PPGR3'!$G1396,'Formulario PPGR2'!$H$9:$V$269,15,FALSE),"")</f>
        <v/>
      </c>
      <c r="J1396" s="509"/>
      <c r="K1396" s="507" t="str">
        <f>IF(Tabla1[[#This Row],[Insumos]]="","",_xlfn.XLOOKUP(Tabla1[[#This Row],[Insumos]],Tabla10[Insumo],Tabla10[InsumoAbrev],"",0))</f>
        <v/>
      </c>
      <c r="L1396" s="508"/>
      <c r="M1396" s="505" t="str">
        <f>IF(Tabla1[[#This Row],[Descripción]]="","",_xlfn.XLOOKUP(Tabla1[[#This Row],[Descripción]],Tabla10[Descripción],Tabla10[Unidad de Medida],"",0))</f>
        <v/>
      </c>
      <c r="N1396" s="295"/>
      <c r="O1396" s="506" t="str">
        <f>IF(Tabla1[[#This Row],[Descripción]]="","",_xlfn.XLOOKUP(Tabla1[[#This Row],[Descripción]],Tabla10[Descripción],Tabla10[Precio Unitario],0))</f>
        <v/>
      </c>
      <c r="P1396" s="506" t="str">
        <f>IF(Tabla1[[#This Row],[Cantidad de Insumos]]="","",Tabla1[[#This Row],[Precio Unitario]]*Tabla1[[#This Row],[Cantidad de Insumos]])</f>
        <v/>
      </c>
      <c r="Q1396" s="506" t="str">
        <f>IF(Tabla1[[#This Row],[Descripción]]="","",_xlfn.XLOOKUP(Tabla1[[#This Row],[Descripción]],Tabla10[Descripción],Tabla10[CODIGO PRESUPUESTARIO],0))</f>
        <v/>
      </c>
      <c r="R1396" s="507"/>
    </row>
    <row r="1397" spans="2:18" x14ac:dyDescent="0.3">
      <c r="B1397" s="190" t="str">
        <f>IF('Formulario PPGR3'!$G1397="","",CONCATENATE('Formulario PPGR3'!$C1397,".",'Formulario PPGR3'!$D1397,".",'Formulario PPGR3'!$E1397,".",'Formulario PPGR3'!$F1397))</f>
        <v/>
      </c>
      <c r="C1397" s="190" t="str">
        <f>IF('Formulario PPGR3'!$G1397="","",'Formulario PPGR1'!#REF!)</f>
        <v/>
      </c>
      <c r="D1397" s="190" t="str">
        <f>IF('Formulario PPGR3'!$G1397="","",'Formulario PPGR1'!#REF!)</f>
        <v/>
      </c>
      <c r="E1397" s="190" t="str">
        <f>IF('Formulario PPGR3'!$G1397="","",'Formulario PPGR1'!#REF!)</f>
        <v/>
      </c>
      <c r="F1397" s="190" t="str">
        <f>IF('Formulario PPGR3'!$G1397="","",'Formulario PPGR1'!#REF!)</f>
        <v/>
      </c>
      <c r="G1397" s="241"/>
      <c r="H1397" s="503" t="str">
        <f>IF(Tabla1[[#This Row],[Código_Actividad]]="","",_xlfn.XLOOKUP(Tabla1[[#This Row],[Código_Actividad]],Tabla2[Código],Tabla2[Actividades Programables Presupuestables],"",0))</f>
        <v/>
      </c>
      <c r="I1397" s="504" t="str">
        <f>IFERROR(VLOOKUP('Formulario PPGR3'!$G1397,'Formulario PPGR2'!$H$9:$V$269,15,FALSE),"")</f>
        <v/>
      </c>
      <c r="J1397" s="509"/>
      <c r="K1397" s="507" t="str">
        <f>IF(Tabla1[[#This Row],[Insumos]]="","",_xlfn.XLOOKUP(Tabla1[[#This Row],[Insumos]],Tabla10[Insumo],Tabla10[InsumoAbrev],"",0))</f>
        <v/>
      </c>
      <c r="L1397" s="508"/>
      <c r="M1397" s="505" t="str">
        <f>IF(Tabla1[[#This Row],[Descripción]]="","",_xlfn.XLOOKUP(Tabla1[[#This Row],[Descripción]],Tabla10[Descripción],Tabla10[Unidad de Medida],"",0))</f>
        <v/>
      </c>
      <c r="N1397" s="295"/>
      <c r="O1397" s="506" t="str">
        <f>IF(Tabla1[[#This Row],[Descripción]]="","",_xlfn.XLOOKUP(Tabla1[[#This Row],[Descripción]],Tabla10[Descripción],Tabla10[Precio Unitario],0))</f>
        <v/>
      </c>
      <c r="P1397" s="506" t="str">
        <f>IF(Tabla1[[#This Row],[Cantidad de Insumos]]="","",Tabla1[[#This Row],[Precio Unitario]]*Tabla1[[#This Row],[Cantidad de Insumos]])</f>
        <v/>
      </c>
      <c r="Q1397" s="506" t="str">
        <f>IF(Tabla1[[#This Row],[Descripción]]="","",_xlfn.XLOOKUP(Tabla1[[#This Row],[Descripción]],Tabla10[Descripción],Tabla10[CODIGO PRESUPUESTARIO],0))</f>
        <v/>
      </c>
      <c r="R1397" s="507"/>
    </row>
    <row r="1398" spans="2:18" x14ac:dyDescent="0.3">
      <c r="B1398" s="190" t="str">
        <f>IF('Formulario PPGR3'!$G1398="","",CONCATENATE('Formulario PPGR3'!$C1398,".",'Formulario PPGR3'!$D1398,".",'Formulario PPGR3'!$E1398,".",'Formulario PPGR3'!$F1398))</f>
        <v/>
      </c>
      <c r="C1398" s="190" t="str">
        <f>IF('Formulario PPGR3'!$G1398="","",'Formulario PPGR1'!#REF!)</f>
        <v/>
      </c>
      <c r="D1398" s="190" t="str">
        <f>IF('Formulario PPGR3'!$G1398="","",'Formulario PPGR1'!#REF!)</f>
        <v/>
      </c>
      <c r="E1398" s="190" t="str">
        <f>IF('Formulario PPGR3'!$G1398="","",'Formulario PPGR1'!#REF!)</f>
        <v/>
      </c>
      <c r="F1398" s="190" t="str">
        <f>IF('Formulario PPGR3'!$G1398="","",'Formulario PPGR1'!#REF!)</f>
        <v/>
      </c>
      <c r="G1398" s="241"/>
      <c r="H1398" s="503" t="str">
        <f>IF(Tabla1[[#This Row],[Código_Actividad]]="","",_xlfn.XLOOKUP(Tabla1[[#This Row],[Código_Actividad]],Tabla2[Código],Tabla2[Actividades Programables Presupuestables],"",0))</f>
        <v/>
      </c>
      <c r="I1398" s="504" t="str">
        <f>IFERROR(VLOOKUP('Formulario PPGR3'!$G1398,'Formulario PPGR2'!$H$9:$V$269,15,FALSE),"")</f>
        <v/>
      </c>
      <c r="J1398" s="509"/>
      <c r="K1398" s="507" t="str">
        <f>IF(Tabla1[[#This Row],[Insumos]]="","",_xlfn.XLOOKUP(Tabla1[[#This Row],[Insumos]],Tabla10[Insumo],Tabla10[InsumoAbrev],"",0))</f>
        <v/>
      </c>
      <c r="L1398" s="508"/>
      <c r="M1398" s="505" t="str">
        <f>IF(Tabla1[[#This Row],[Descripción]]="","",_xlfn.XLOOKUP(Tabla1[[#This Row],[Descripción]],Tabla10[Descripción],Tabla10[Unidad de Medida],"",0))</f>
        <v/>
      </c>
      <c r="N1398" s="295"/>
      <c r="O1398" s="506" t="str">
        <f>IF(Tabla1[[#This Row],[Descripción]]="","",_xlfn.XLOOKUP(Tabla1[[#This Row],[Descripción]],Tabla10[Descripción],Tabla10[Precio Unitario],0))</f>
        <v/>
      </c>
      <c r="P1398" s="506" t="str">
        <f>IF(Tabla1[[#This Row],[Cantidad de Insumos]]="","",Tabla1[[#This Row],[Precio Unitario]]*Tabla1[[#This Row],[Cantidad de Insumos]])</f>
        <v/>
      </c>
      <c r="Q1398" s="506" t="str">
        <f>IF(Tabla1[[#This Row],[Descripción]]="","",_xlfn.XLOOKUP(Tabla1[[#This Row],[Descripción]],Tabla10[Descripción],Tabla10[CODIGO PRESUPUESTARIO],0))</f>
        <v/>
      </c>
      <c r="R1398" s="507"/>
    </row>
    <row r="1399" spans="2:18" x14ac:dyDescent="0.3">
      <c r="B1399" s="190" t="str">
        <f>IF('Formulario PPGR3'!$G1399="","",CONCATENATE('Formulario PPGR3'!$C1399,".",'Formulario PPGR3'!$D1399,".",'Formulario PPGR3'!$E1399,".",'Formulario PPGR3'!$F1399))</f>
        <v/>
      </c>
      <c r="C1399" s="190" t="str">
        <f>IF('Formulario PPGR3'!$G1399="","",'Formulario PPGR1'!#REF!)</f>
        <v/>
      </c>
      <c r="D1399" s="190" t="str">
        <f>IF('Formulario PPGR3'!$G1399="","",'Formulario PPGR1'!#REF!)</f>
        <v/>
      </c>
      <c r="E1399" s="190" t="str">
        <f>IF('Formulario PPGR3'!$G1399="","",'Formulario PPGR1'!#REF!)</f>
        <v/>
      </c>
      <c r="F1399" s="190" t="str">
        <f>IF('Formulario PPGR3'!$G1399="","",'Formulario PPGR1'!#REF!)</f>
        <v/>
      </c>
      <c r="G1399" s="241"/>
      <c r="H1399" s="503" t="str">
        <f>IF(Tabla1[[#This Row],[Código_Actividad]]="","",_xlfn.XLOOKUP(Tabla1[[#This Row],[Código_Actividad]],Tabla2[Código],Tabla2[Actividades Programables Presupuestables],"",0))</f>
        <v/>
      </c>
      <c r="I1399" s="504" t="str">
        <f>IFERROR(VLOOKUP('Formulario PPGR3'!$G1399,'Formulario PPGR2'!$H$9:$V$269,15,FALSE),"")</f>
        <v/>
      </c>
      <c r="J1399" s="509"/>
      <c r="K1399" s="507" t="str">
        <f>IF(Tabla1[[#This Row],[Insumos]]="","",_xlfn.XLOOKUP(Tabla1[[#This Row],[Insumos]],Tabla10[Insumo],Tabla10[InsumoAbrev],"",0))</f>
        <v/>
      </c>
      <c r="L1399" s="508"/>
      <c r="M1399" s="505" t="str">
        <f>IF(Tabla1[[#This Row],[Descripción]]="","",_xlfn.XLOOKUP(Tabla1[[#This Row],[Descripción]],Tabla10[Descripción],Tabla10[Unidad de Medida],"",0))</f>
        <v/>
      </c>
      <c r="N1399" s="295"/>
      <c r="O1399" s="506" t="str">
        <f>IF(Tabla1[[#This Row],[Descripción]]="","",_xlfn.XLOOKUP(Tabla1[[#This Row],[Descripción]],Tabla10[Descripción],Tabla10[Precio Unitario],0))</f>
        <v/>
      </c>
      <c r="P1399" s="506" t="str">
        <f>IF(Tabla1[[#This Row],[Cantidad de Insumos]]="","",Tabla1[[#This Row],[Precio Unitario]]*Tabla1[[#This Row],[Cantidad de Insumos]])</f>
        <v/>
      </c>
      <c r="Q1399" s="506" t="str">
        <f>IF(Tabla1[[#This Row],[Descripción]]="","",_xlfn.XLOOKUP(Tabla1[[#This Row],[Descripción]],Tabla10[Descripción],Tabla10[CODIGO PRESUPUESTARIO],0))</f>
        <v/>
      </c>
      <c r="R1399" s="507"/>
    </row>
    <row r="1400" spans="2:18" x14ac:dyDescent="0.3">
      <c r="B1400" s="190" t="str">
        <f>IF('Formulario PPGR3'!$G1400="","",CONCATENATE('Formulario PPGR3'!$C1400,".",'Formulario PPGR3'!$D1400,".",'Formulario PPGR3'!$E1400,".",'Formulario PPGR3'!$F1400))</f>
        <v/>
      </c>
      <c r="C1400" s="190" t="str">
        <f>IF('Formulario PPGR3'!$G1400="","",'Formulario PPGR1'!#REF!)</f>
        <v/>
      </c>
      <c r="D1400" s="190" t="str">
        <f>IF('Formulario PPGR3'!$G1400="","",'Formulario PPGR1'!#REF!)</f>
        <v/>
      </c>
      <c r="E1400" s="190" t="str">
        <f>IF('Formulario PPGR3'!$G1400="","",'Formulario PPGR1'!#REF!)</f>
        <v/>
      </c>
      <c r="F1400" s="190" t="str">
        <f>IF('Formulario PPGR3'!$G1400="","",'Formulario PPGR1'!#REF!)</f>
        <v/>
      </c>
      <c r="G1400" s="241"/>
      <c r="H1400" s="503" t="str">
        <f>IF(Tabla1[[#This Row],[Código_Actividad]]="","",_xlfn.XLOOKUP(Tabla1[[#This Row],[Código_Actividad]],Tabla2[Código],Tabla2[Actividades Programables Presupuestables],"",0))</f>
        <v/>
      </c>
      <c r="I1400" s="504" t="str">
        <f>IFERROR(VLOOKUP('Formulario PPGR3'!$G1400,'Formulario PPGR2'!$H$9:$V$269,15,FALSE),"")</f>
        <v/>
      </c>
      <c r="J1400" s="509"/>
      <c r="K1400" s="507" t="str">
        <f>IF(Tabla1[[#This Row],[Insumos]]="","",_xlfn.XLOOKUP(Tabla1[[#This Row],[Insumos]],Tabla10[Insumo],Tabla10[InsumoAbrev],"",0))</f>
        <v/>
      </c>
      <c r="L1400" s="508"/>
      <c r="M1400" s="505" t="str">
        <f>IF(Tabla1[[#This Row],[Descripción]]="","",_xlfn.XLOOKUP(Tabla1[[#This Row],[Descripción]],Tabla10[Descripción],Tabla10[Unidad de Medida],"",0))</f>
        <v/>
      </c>
      <c r="N1400" s="295"/>
      <c r="O1400" s="506" t="str">
        <f>IF(Tabla1[[#This Row],[Descripción]]="","",_xlfn.XLOOKUP(Tabla1[[#This Row],[Descripción]],Tabla10[Descripción],Tabla10[Precio Unitario],0))</f>
        <v/>
      </c>
      <c r="P1400" s="506" t="str">
        <f>IF(Tabla1[[#This Row],[Cantidad de Insumos]]="","",Tabla1[[#This Row],[Precio Unitario]]*Tabla1[[#This Row],[Cantidad de Insumos]])</f>
        <v/>
      </c>
      <c r="Q1400" s="506" t="str">
        <f>IF(Tabla1[[#This Row],[Descripción]]="","",_xlfn.XLOOKUP(Tabla1[[#This Row],[Descripción]],Tabla10[Descripción],Tabla10[CODIGO PRESUPUESTARIO],0))</f>
        <v/>
      </c>
      <c r="R1400" s="507"/>
    </row>
    <row r="1401" spans="2:18" x14ac:dyDescent="0.3">
      <c r="B1401" s="190" t="str">
        <f>IF('Formulario PPGR3'!$G1401="","",CONCATENATE('Formulario PPGR3'!$C1401,".",'Formulario PPGR3'!$D1401,".",'Formulario PPGR3'!$E1401,".",'Formulario PPGR3'!$F1401))</f>
        <v/>
      </c>
      <c r="C1401" s="190" t="str">
        <f>IF('Formulario PPGR3'!$G1401="","",'Formulario PPGR1'!#REF!)</f>
        <v/>
      </c>
      <c r="D1401" s="190" t="str">
        <f>IF('Formulario PPGR3'!$G1401="","",'Formulario PPGR1'!#REF!)</f>
        <v/>
      </c>
      <c r="E1401" s="190" t="str">
        <f>IF('Formulario PPGR3'!$G1401="","",'Formulario PPGR1'!#REF!)</f>
        <v/>
      </c>
      <c r="F1401" s="190" t="str">
        <f>IF('Formulario PPGR3'!$G1401="","",'Formulario PPGR1'!#REF!)</f>
        <v/>
      </c>
      <c r="G1401" s="241"/>
      <c r="H1401" s="503" t="str">
        <f>IF(Tabla1[[#This Row],[Código_Actividad]]="","",_xlfn.XLOOKUP(Tabla1[[#This Row],[Código_Actividad]],Tabla2[Código],Tabla2[Actividades Programables Presupuestables],"",0))</f>
        <v/>
      </c>
      <c r="I1401" s="504" t="str">
        <f>IFERROR(VLOOKUP('Formulario PPGR3'!$G1401,'Formulario PPGR2'!$H$9:$V$269,15,FALSE),"")</f>
        <v/>
      </c>
      <c r="J1401" s="509"/>
      <c r="K1401" s="507" t="str">
        <f>IF(Tabla1[[#This Row],[Insumos]]="","",_xlfn.XLOOKUP(Tabla1[[#This Row],[Insumos]],Tabla10[Insumo],Tabla10[InsumoAbrev],"",0))</f>
        <v/>
      </c>
      <c r="L1401" s="508"/>
      <c r="M1401" s="505" t="str">
        <f>IF(Tabla1[[#This Row],[Descripción]]="","",_xlfn.XLOOKUP(Tabla1[[#This Row],[Descripción]],Tabla10[Descripción],Tabla10[Unidad de Medida],"",0))</f>
        <v/>
      </c>
      <c r="N1401" s="295"/>
      <c r="O1401" s="506" t="str">
        <f>IF(Tabla1[[#This Row],[Descripción]]="","",_xlfn.XLOOKUP(Tabla1[[#This Row],[Descripción]],Tabla10[Descripción],Tabla10[Precio Unitario],0))</f>
        <v/>
      </c>
      <c r="P1401" s="506" t="str">
        <f>IF(Tabla1[[#This Row],[Cantidad de Insumos]]="","",Tabla1[[#This Row],[Precio Unitario]]*Tabla1[[#This Row],[Cantidad de Insumos]])</f>
        <v/>
      </c>
      <c r="Q1401" s="506" t="str">
        <f>IF(Tabla1[[#This Row],[Descripción]]="","",_xlfn.XLOOKUP(Tabla1[[#This Row],[Descripción]],Tabla10[Descripción],Tabla10[CODIGO PRESUPUESTARIO],0))</f>
        <v/>
      </c>
      <c r="R1401" s="507"/>
    </row>
    <row r="1402" spans="2:18" x14ac:dyDescent="0.3">
      <c r="B1402" s="190" t="str">
        <f>IF('Formulario PPGR3'!$G1402="","",CONCATENATE('Formulario PPGR3'!$C1402,".",'Formulario PPGR3'!$D1402,".",'Formulario PPGR3'!$E1402,".",'Formulario PPGR3'!$F1402))</f>
        <v/>
      </c>
      <c r="C1402" s="190" t="str">
        <f>IF('Formulario PPGR3'!$G1402="","",'Formulario PPGR1'!#REF!)</f>
        <v/>
      </c>
      <c r="D1402" s="190" t="str">
        <f>IF('Formulario PPGR3'!$G1402="","",'Formulario PPGR1'!#REF!)</f>
        <v/>
      </c>
      <c r="E1402" s="190" t="str">
        <f>IF('Formulario PPGR3'!$G1402="","",'Formulario PPGR1'!#REF!)</f>
        <v/>
      </c>
      <c r="F1402" s="190" t="str">
        <f>IF('Formulario PPGR3'!$G1402="","",'Formulario PPGR1'!#REF!)</f>
        <v/>
      </c>
      <c r="G1402" s="241"/>
      <c r="H1402" s="503" t="str">
        <f>IF(Tabla1[[#This Row],[Código_Actividad]]="","",_xlfn.XLOOKUP(Tabla1[[#This Row],[Código_Actividad]],Tabla2[Código],Tabla2[Actividades Programables Presupuestables],"",0))</f>
        <v/>
      </c>
      <c r="I1402" s="504" t="str">
        <f>IFERROR(VLOOKUP('Formulario PPGR3'!$G1402,'Formulario PPGR2'!$H$9:$V$269,15,FALSE),"")</f>
        <v/>
      </c>
      <c r="J1402" s="509"/>
      <c r="K1402" s="507" t="str">
        <f>IF(Tabla1[[#This Row],[Insumos]]="","",_xlfn.XLOOKUP(Tabla1[[#This Row],[Insumos]],Tabla10[Insumo],Tabla10[InsumoAbrev],"",0))</f>
        <v/>
      </c>
      <c r="L1402" s="508"/>
      <c r="M1402" s="505" t="str">
        <f>IF(Tabla1[[#This Row],[Descripción]]="","",_xlfn.XLOOKUP(Tabla1[[#This Row],[Descripción]],Tabla10[Descripción],Tabla10[Unidad de Medida],"",0))</f>
        <v/>
      </c>
      <c r="N1402" s="295"/>
      <c r="O1402" s="506" t="str">
        <f>IF(Tabla1[[#This Row],[Descripción]]="","",_xlfn.XLOOKUP(Tabla1[[#This Row],[Descripción]],Tabla10[Descripción],Tabla10[Precio Unitario],0))</f>
        <v/>
      </c>
      <c r="P1402" s="506" t="str">
        <f>IF(Tabla1[[#This Row],[Cantidad de Insumos]]="","",Tabla1[[#This Row],[Precio Unitario]]*Tabla1[[#This Row],[Cantidad de Insumos]])</f>
        <v/>
      </c>
      <c r="Q1402" s="506" t="str">
        <f>IF(Tabla1[[#This Row],[Descripción]]="","",_xlfn.XLOOKUP(Tabla1[[#This Row],[Descripción]],Tabla10[Descripción],Tabla10[CODIGO PRESUPUESTARIO],0))</f>
        <v/>
      </c>
      <c r="R1402" s="507"/>
    </row>
    <row r="1403" spans="2:18" x14ac:dyDescent="0.3">
      <c r="B1403" s="190" t="str">
        <f>IF('Formulario PPGR3'!$G1403="","",CONCATENATE('Formulario PPGR3'!$C1403,".",'Formulario PPGR3'!$D1403,".",'Formulario PPGR3'!$E1403,".",'Formulario PPGR3'!$F1403))</f>
        <v/>
      </c>
      <c r="C1403" s="190" t="str">
        <f>IF('Formulario PPGR3'!$G1403="","",'Formulario PPGR1'!#REF!)</f>
        <v/>
      </c>
      <c r="D1403" s="190" t="str">
        <f>IF('Formulario PPGR3'!$G1403="","",'Formulario PPGR1'!#REF!)</f>
        <v/>
      </c>
      <c r="E1403" s="190" t="str">
        <f>IF('Formulario PPGR3'!$G1403="","",'Formulario PPGR1'!#REF!)</f>
        <v/>
      </c>
      <c r="F1403" s="190" t="str">
        <f>IF('Formulario PPGR3'!$G1403="","",'Formulario PPGR1'!#REF!)</f>
        <v/>
      </c>
      <c r="G1403" s="241"/>
      <c r="H1403" s="503" t="str">
        <f>IF(Tabla1[[#This Row],[Código_Actividad]]="","",_xlfn.XLOOKUP(Tabla1[[#This Row],[Código_Actividad]],Tabla2[Código],Tabla2[Actividades Programables Presupuestables],"",0))</f>
        <v/>
      </c>
      <c r="I1403" s="504" t="str">
        <f>IFERROR(VLOOKUP('Formulario PPGR3'!$G1403,'Formulario PPGR2'!$H$9:$V$269,15,FALSE),"")</f>
        <v/>
      </c>
      <c r="J1403" s="509"/>
      <c r="K1403" s="507" t="str">
        <f>IF(Tabla1[[#This Row],[Insumos]]="","",_xlfn.XLOOKUP(Tabla1[[#This Row],[Insumos]],Tabla10[Insumo],Tabla10[InsumoAbrev],"",0))</f>
        <v/>
      </c>
      <c r="L1403" s="508"/>
      <c r="M1403" s="505" t="str">
        <f>IF(Tabla1[[#This Row],[Descripción]]="","",_xlfn.XLOOKUP(Tabla1[[#This Row],[Descripción]],Tabla10[Descripción],Tabla10[Unidad de Medida],"",0))</f>
        <v/>
      </c>
      <c r="N1403" s="295"/>
      <c r="O1403" s="506" t="str">
        <f>IF(Tabla1[[#This Row],[Descripción]]="","",_xlfn.XLOOKUP(Tabla1[[#This Row],[Descripción]],Tabla10[Descripción],Tabla10[Precio Unitario],0))</f>
        <v/>
      </c>
      <c r="P1403" s="506" t="str">
        <f>IF(Tabla1[[#This Row],[Cantidad de Insumos]]="","",Tabla1[[#This Row],[Precio Unitario]]*Tabla1[[#This Row],[Cantidad de Insumos]])</f>
        <v/>
      </c>
      <c r="Q1403" s="506" t="str">
        <f>IF(Tabla1[[#This Row],[Descripción]]="","",_xlfn.XLOOKUP(Tabla1[[#This Row],[Descripción]],Tabla10[Descripción],Tabla10[CODIGO PRESUPUESTARIO],0))</f>
        <v/>
      </c>
      <c r="R1403" s="507"/>
    </row>
    <row r="1404" spans="2:18" x14ac:dyDescent="0.3">
      <c r="B1404" s="190" t="str">
        <f>IF('Formulario PPGR3'!$G1404="","",CONCATENATE('Formulario PPGR3'!$C1404,".",'Formulario PPGR3'!$D1404,".",'Formulario PPGR3'!$E1404,".",'Formulario PPGR3'!$F1404))</f>
        <v/>
      </c>
      <c r="C1404" s="190" t="str">
        <f>IF('Formulario PPGR3'!$G1404="","",'Formulario PPGR1'!#REF!)</f>
        <v/>
      </c>
      <c r="D1404" s="190" t="str">
        <f>IF('Formulario PPGR3'!$G1404="","",'Formulario PPGR1'!#REF!)</f>
        <v/>
      </c>
      <c r="E1404" s="190" t="str">
        <f>IF('Formulario PPGR3'!$G1404="","",'Formulario PPGR1'!#REF!)</f>
        <v/>
      </c>
      <c r="F1404" s="190" t="str">
        <f>IF('Formulario PPGR3'!$G1404="","",'Formulario PPGR1'!#REF!)</f>
        <v/>
      </c>
      <c r="G1404" s="241"/>
      <c r="H1404" s="503" t="str">
        <f>IF(Tabla1[[#This Row],[Código_Actividad]]="","",_xlfn.XLOOKUP(Tabla1[[#This Row],[Código_Actividad]],Tabla2[Código],Tabla2[Actividades Programables Presupuestables],"",0))</f>
        <v/>
      </c>
      <c r="I1404" s="504" t="str">
        <f>IFERROR(VLOOKUP('Formulario PPGR3'!$G1404,'Formulario PPGR2'!$H$9:$V$269,15,FALSE),"")</f>
        <v/>
      </c>
      <c r="J1404" s="509"/>
      <c r="K1404" s="507" t="str">
        <f>IF(Tabla1[[#This Row],[Insumos]]="","",_xlfn.XLOOKUP(Tabla1[[#This Row],[Insumos]],Tabla10[Insumo],Tabla10[InsumoAbrev],"",0))</f>
        <v/>
      </c>
      <c r="L1404" s="508"/>
      <c r="M1404" s="505" t="str">
        <f>IF(Tabla1[[#This Row],[Descripción]]="","",_xlfn.XLOOKUP(Tabla1[[#This Row],[Descripción]],Tabla10[Descripción],Tabla10[Unidad de Medida],"",0))</f>
        <v/>
      </c>
      <c r="N1404" s="295"/>
      <c r="O1404" s="506" t="str">
        <f>IF(Tabla1[[#This Row],[Descripción]]="","",_xlfn.XLOOKUP(Tabla1[[#This Row],[Descripción]],Tabla10[Descripción],Tabla10[Precio Unitario],0))</f>
        <v/>
      </c>
      <c r="P1404" s="506" t="str">
        <f>IF(Tabla1[[#This Row],[Cantidad de Insumos]]="","",Tabla1[[#This Row],[Precio Unitario]]*Tabla1[[#This Row],[Cantidad de Insumos]])</f>
        <v/>
      </c>
      <c r="Q1404" s="506" t="str">
        <f>IF(Tabla1[[#This Row],[Descripción]]="","",_xlfn.XLOOKUP(Tabla1[[#This Row],[Descripción]],Tabla10[Descripción],Tabla10[CODIGO PRESUPUESTARIO],0))</f>
        <v/>
      </c>
      <c r="R1404" s="507"/>
    </row>
    <row r="1405" spans="2:18" x14ac:dyDescent="0.3">
      <c r="B1405" s="190" t="str">
        <f>IF('Formulario PPGR3'!$G1405="","",CONCATENATE('Formulario PPGR3'!$C1405,".",'Formulario PPGR3'!$D1405,".",'Formulario PPGR3'!$E1405,".",'Formulario PPGR3'!$F1405))</f>
        <v/>
      </c>
      <c r="C1405" s="190" t="str">
        <f>IF('Formulario PPGR3'!$G1405="","",'Formulario PPGR1'!#REF!)</f>
        <v/>
      </c>
      <c r="D1405" s="190" t="str">
        <f>IF('Formulario PPGR3'!$G1405="","",'Formulario PPGR1'!#REF!)</f>
        <v/>
      </c>
      <c r="E1405" s="190" t="str">
        <f>IF('Formulario PPGR3'!$G1405="","",'Formulario PPGR1'!#REF!)</f>
        <v/>
      </c>
      <c r="F1405" s="190" t="str">
        <f>IF('Formulario PPGR3'!$G1405="","",'Formulario PPGR1'!#REF!)</f>
        <v/>
      </c>
      <c r="G1405" s="241"/>
      <c r="H1405" s="503" t="str">
        <f>IF(Tabla1[[#This Row],[Código_Actividad]]="","",_xlfn.XLOOKUP(Tabla1[[#This Row],[Código_Actividad]],Tabla2[Código],Tabla2[Actividades Programables Presupuestables],"",0))</f>
        <v/>
      </c>
      <c r="I1405" s="504" t="str">
        <f>IFERROR(VLOOKUP('Formulario PPGR3'!$G1405,'Formulario PPGR2'!$H$9:$V$269,15,FALSE),"")</f>
        <v/>
      </c>
      <c r="J1405" s="509"/>
      <c r="K1405" s="507" t="str">
        <f>IF(Tabla1[[#This Row],[Insumos]]="","",_xlfn.XLOOKUP(Tabla1[[#This Row],[Insumos]],Tabla10[Insumo],Tabla10[InsumoAbrev],"",0))</f>
        <v/>
      </c>
      <c r="L1405" s="508"/>
      <c r="M1405" s="505" t="str">
        <f>IF(Tabla1[[#This Row],[Descripción]]="","",_xlfn.XLOOKUP(Tabla1[[#This Row],[Descripción]],Tabla10[Descripción],Tabla10[Unidad de Medida],"",0))</f>
        <v/>
      </c>
      <c r="N1405" s="295"/>
      <c r="O1405" s="506" t="str">
        <f>IF(Tabla1[[#This Row],[Descripción]]="","",_xlfn.XLOOKUP(Tabla1[[#This Row],[Descripción]],Tabla10[Descripción],Tabla10[Precio Unitario],0))</f>
        <v/>
      </c>
      <c r="P1405" s="506" t="str">
        <f>IF(Tabla1[[#This Row],[Cantidad de Insumos]]="","",Tabla1[[#This Row],[Precio Unitario]]*Tabla1[[#This Row],[Cantidad de Insumos]])</f>
        <v/>
      </c>
      <c r="Q1405" s="506" t="str">
        <f>IF(Tabla1[[#This Row],[Descripción]]="","",_xlfn.XLOOKUP(Tabla1[[#This Row],[Descripción]],Tabla10[Descripción],Tabla10[CODIGO PRESUPUESTARIO],0))</f>
        <v/>
      </c>
      <c r="R1405" s="507"/>
    </row>
    <row r="1406" spans="2:18" x14ac:dyDescent="0.3">
      <c r="B1406" s="190" t="str">
        <f>IF('Formulario PPGR3'!$G1406="","",CONCATENATE('Formulario PPGR3'!$C1406,".",'Formulario PPGR3'!$D1406,".",'Formulario PPGR3'!$E1406,".",'Formulario PPGR3'!$F1406))</f>
        <v/>
      </c>
      <c r="C1406" s="190" t="str">
        <f>IF('Formulario PPGR3'!$G1406="","",'Formulario PPGR1'!#REF!)</f>
        <v/>
      </c>
      <c r="D1406" s="190" t="str">
        <f>IF('Formulario PPGR3'!$G1406="","",'Formulario PPGR1'!#REF!)</f>
        <v/>
      </c>
      <c r="E1406" s="190" t="str">
        <f>IF('Formulario PPGR3'!$G1406="","",'Formulario PPGR1'!#REF!)</f>
        <v/>
      </c>
      <c r="F1406" s="190" t="str">
        <f>IF('Formulario PPGR3'!$G1406="","",'Formulario PPGR1'!#REF!)</f>
        <v/>
      </c>
      <c r="G1406" s="241"/>
      <c r="H1406" s="503" t="str">
        <f>IF(Tabla1[[#This Row],[Código_Actividad]]="","",_xlfn.XLOOKUP(Tabla1[[#This Row],[Código_Actividad]],Tabla2[Código],Tabla2[Actividades Programables Presupuestables],"",0))</f>
        <v/>
      </c>
      <c r="I1406" s="504" t="str">
        <f>IFERROR(VLOOKUP('Formulario PPGR3'!$G1406,'Formulario PPGR2'!$H$9:$V$269,15,FALSE),"")</f>
        <v/>
      </c>
      <c r="J1406" s="509"/>
      <c r="K1406" s="507" t="str">
        <f>IF(Tabla1[[#This Row],[Insumos]]="","",_xlfn.XLOOKUP(Tabla1[[#This Row],[Insumos]],Tabla10[Insumo],Tabla10[InsumoAbrev],"",0))</f>
        <v/>
      </c>
      <c r="L1406" s="508"/>
      <c r="M1406" s="505" t="str">
        <f>IF(Tabla1[[#This Row],[Descripción]]="","",_xlfn.XLOOKUP(Tabla1[[#This Row],[Descripción]],Tabla10[Descripción],Tabla10[Unidad de Medida],"",0))</f>
        <v/>
      </c>
      <c r="N1406" s="295"/>
      <c r="O1406" s="506" t="str">
        <f>IF(Tabla1[[#This Row],[Descripción]]="","",_xlfn.XLOOKUP(Tabla1[[#This Row],[Descripción]],Tabla10[Descripción],Tabla10[Precio Unitario],0))</f>
        <v/>
      </c>
      <c r="P1406" s="506" t="str">
        <f>IF(Tabla1[[#This Row],[Cantidad de Insumos]]="","",Tabla1[[#This Row],[Precio Unitario]]*Tabla1[[#This Row],[Cantidad de Insumos]])</f>
        <v/>
      </c>
      <c r="Q1406" s="506" t="str">
        <f>IF(Tabla1[[#This Row],[Descripción]]="","",_xlfn.XLOOKUP(Tabla1[[#This Row],[Descripción]],Tabla10[Descripción],Tabla10[CODIGO PRESUPUESTARIO],0))</f>
        <v/>
      </c>
      <c r="R1406" s="507"/>
    </row>
    <row r="1407" spans="2:18" x14ac:dyDescent="0.3">
      <c r="B1407" s="190" t="str">
        <f>IF('Formulario PPGR3'!$G1407="","",CONCATENATE('Formulario PPGR3'!$C1407,".",'Formulario PPGR3'!$D1407,".",'Formulario PPGR3'!$E1407,".",'Formulario PPGR3'!$F1407))</f>
        <v/>
      </c>
      <c r="C1407" s="190" t="str">
        <f>IF('Formulario PPGR3'!$G1407="","",'Formulario PPGR1'!#REF!)</f>
        <v/>
      </c>
      <c r="D1407" s="190" t="str">
        <f>IF('Formulario PPGR3'!$G1407="","",'Formulario PPGR1'!#REF!)</f>
        <v/>
      </c>
      <c r="E1407" s="190" t="str">
        <f>IF('Formulario PPGR3'!$G1407="","",'Formulario PPGR1'!#REF!)</f>
        <v/>
      </c>
      <c r="F1407" s="190" t="str">
        <f>IF('Formulario PPGR3'!$G1407="","",'Formulario PPGR1'!#REF!)</f>
        <v/>
      </c>
      <c r="G1407" s="241"/>
      <c r="H1407" s="503" t="str">
        <f>IF(Tabla1[[#This Row],[Código_Actividad]]="","",_xlfn.XLOOKUP(Tabla1[[#This Row],[Código_Actividad]],Tabla2[Código],Tabla2[Actividades Programables Presupuestables],"",0))</f>
        <v/>
      </c>
      <c r="I1407" s="504" t="str">
        <f>IFERROR(VLOOKUP('Formulario PPGR3'!$G1407,'Formulario PPGR2'!$H$9:$V$269,15,FALSE),"")</f>
        <v/>
      </c>
      <c r="J1407" s="509"/>
      <c r="K1407" s="507" t="str">
        <f>IF(Tabla1[[#This Row],[Insumos]]="","",_xlfn.XLOOKUP(Tabla1[[#This Row],[Insumos]],Tabla10[Insumo],Tabla10[InsumoAbrev],"",0))</f>
        <v/>
      </c>
      <c r="L1407" s="508"/>
      <c r="M1407" s="505" t="str">
        <f>IF(Tabla1[[#This Row],[Descripción]]="","",_xlfn.XLOOKUP(Tabla1[[#This Row],[Descripción]],Tabla10[Descripción],Tabla10[Unidad de Medida],"",0))</f>
        <v/>
      </c>
      <c r="N1407" s="295"/>
      <c r="O1407" s="506" t="str">
        <f>IF(Tabla1[[#This Row],[Descripción]]="","",_xlfn.XLOOKUP(Tabla1[[#This Row],[Descripción]],Tabla10[Descripción],Tabla10[Precio Unitario],0))</f>
        <v/>
      </c>
      <c r="P1407" s="506" t="str">
        <f>IF(Tabla1[[#This Row],[Cantidad de Insumos]]="","",Tabla1[[#This Row],[Precio Unitario]]*Tabla1[[#This Row],[Cantidad de Insumos]])</f>
        <v/>
      </c>
      <c r="Q1407" s="506" t="str">
        <f>IF(Tabla1[[#This Row],[Descripción]]="","",_xlfn.XLOOKUP(Tabla1[[#This Row],[Descripción]],Tabla10[Descripción],Tabla10[CODIGO PRESUPUESTARIO],0))</f>
        <v/>
      </c>
      <c r="R1407" s="507"/>
    </row>
    <row r="1408" spans="2:18" x14ac:dyDescent="0.3">
      <c r="B1408" s="190" t="str">
        <f>IF('Formulario PPGR3'!$G1408="","",CONCATENATE('Formulario PPGR3'!$C1408,".",'Formulario PPGR3'!$D1408,".",'Formulario PPGR3'!$E1408,".",'Formulario PPGR3'!$F1408))</f>
        <v/>
      </c>
      <c r="C1408" s="190" t="str">
        <f>IF('Formulario PPGR3'!$G1408="","",'Formulario PPGR1'!#REF!)</f>
        <v/>
      </c>
      <c r="D1408" s="190" t="str">
        <f>IF('Formulario PPGR3'!$G1408="","",'Formulario PPGR1'!#REF!)</f>
        <v/>
      </c>
      <c r="E1408" s="190" t="str">
        <f>IF('Formulario PPGR3'!$G1408="","",'Formulario PPGR1'!#REF!)</f>
        <v/>
      </c>
      <c r="F1408" s="190" t="str">
        <f>IF('Formulario PPGR3'!$G1408="","",'Formulario PPGR1'!#REF!)</f>
        <v/>
      </c>
      <c r="G1408" s="241"/>
      <c r="H1408" s="503" t="str">
        <f>IF(Tabla1[[#This Row],[Código_Actividad]]="","",_xlfn.XLOOKUP(Tabla1[[#This Row],[Código_Actividad]],Tabla2[Código],Tabla2[Actividades Programables Presupuestables],"",0))</f>
        <v/>
      </c>
      <c r="I1408" s="504" t="str">
        <f>IFERROR(VLOOKUP('Formulario PPGR3'!$G1408,'Formulario PPGR2'!$H$9:$V$269,15,FALSE),"")</f>
        <v/>
      </c>
      <c r="J1408" s="509"/>
      <c r="K1408" s="507" t="str">
        <f>IF(Tabla1[[#This Row],[Insumos]]="","",_xlfn.XLOOKUP(Tabla1[[#This Row],[Insumos]],Tabla10[Insumo],Tabla10[InsumoAbrev],"",0))</f>
        <v/>
      </c>
      <c r="L1408" s="508"/>
      <c r="M1408" s="505" t="str">
        <f>IF(Tabla1[[#This Row],[Descripción]]="","",_xlfn.XLOOKUP(Tabla1[[#This Row],[Descripción]],Tabla10[Descripción],Tabla10[Unidad de Medida],"",0))</f>
        <v/>
      </c>
      <c r="N1408" s="295"/>
      <c r="O1408" s="506" t="str">
        <f>IF(Tabla1[[#This Row],[Descripción]]="","",_xlfn.XLOOKUP(Tabla1[[#This Row],[Descripción]],Tabla10[Descripción],Tabla10[Precio Unitario],0))</f>
        <v/>
      </c>
      <c r="P1408" s="506" t="str">
        <f>IF(Tabla1[[#This Row],[Cantidad de Insumos]]="","",Tabla1[[#This Row],[Precio Unitario]]*Tabla1[[#This Row],[Cantidad de Insumos]])</f>
        <v/>
      </c>
      <c r="Q1408" s="506" t="str">
        <f>IF(Tabla1[[#This Row],[Descripción]]="","",_xlfn.XLOOKUP(Tabla1[[#This Row],[Descripción]],Tabla10[Descripción],Tabla10[CODIGO PRESUPUESTARIO],0))</f>
        <v/>
      </c>
      <c r="R1408" s="507"/>
    </row>
    <row r="1409" spans="2:18" x14ac:dyDescent="0.3">
      <c r="B1409" s="190" t="str">
        <f>IF('Formulario PPGR3'!$G1409="","",CONCATENATE('Formulario PPGR3'!$C1409,".",'Formulario PPGR3'!$D1409,".",'Formulario PPGR3'!$E1409,".",'Formulario PPGR3'!$F1409))</f>
        <v/>
      </c>
      <c r="C1409" s="190" t="str">
        <f>IF('Formulario PPGR3'!$G1409="","",'Formulario PPGR1'!#REF!)</f>
        <v/>
      </c>
      <c r="D1409" s="190" t="str">
        <f>IF('Formulario PPGR3'!$G1409="","",'Formulario PPGR1'!#REF!)</f>
        <v/>
      </c>
      <c r="E1409" s="190" t="str">
        <f>IF('Formulario PPGR3'!$G1409="","",'Formulario PPGR1'!#REF!)</f>
        <v/>
      </c>
      <c r="F1409" s="190" t="str">
        <f>IF('Formulario PPGR3'!$G1409="","",'Formulario PPGR1'!#REF!)</f>
        <v/>
      </c>
      <c r="G1409" s="241"/>
      <c r="H1409" s="503" t="str">
        <f>IF(Tabla1[[#This Row],[Código_Actividad]]="","",_xlfn.XLOOKUP(Tabla1[[#This Row],[Código_Actividad]],Tabla2[Código],Tabla2[Actividades Programables Presupuestables],"",0))</f>
        <v/>
      </c>
      <c r="I1409" s="504" t="str">
        <f>IFERROR(VLOOKUP('Formulario PPGR3'!$G1409,'Formulario PPGR2'!$H$9:$V$269,15,FALSE),"")</f>
        <v/>
      </c>
      <c r="J1409" s="509"/>
      <c r="K1409" s="507" t="str">
        <f>IF(Tabla1[[#This Row],[Insumos]]="","",_xlfn.XLOOKUP(Tabla1[[#This Row],[Insumos]],Tabla10[Insumo],Tabla10[InsumoAbrev],"",0))</f>
        <v/>
      </c>
      <c r="L1409" s="508"/>
      <c r="M1409" s="505" t="str">
        <f>IF(Tabla1[[#This Row],[Descripción]]="","",_xlfn.XLOOKUP(Tabla1[[#This Row],[Descripción]],Tabla10[Descripción],Tabla10[Unidad de Medida],"",0))</f>
        <v/>
      </c>
      <c r="N1409" s="295"/>
      <c r="O1409" s="506" t="str">
        <f>IF(Tabla1[[#This Row],[Descripción]]="","",_xlfn.XLOOKUP(Tabla1[[#This Row],[Descripción]],Tabla10[Descripción],Tabla10[Precio Unitario],0))</f>
        <v/>
      </c>
      <c r="P1409" s="506" t="str">
        <f>IF(Tabla1[[#This Row],[Cantidad de Insumos]]="","",Tabla1[[#This Row],[Precio Unitario]]*Tabla1[[#This Row],[Cantidad de Insumos]])</f>
        <v/>
      </c>
      <c r="Q1409" s="506" t="str">
        <f>IF(Tabla1[[#This Row],[Descripción]]="","",_xlfn.XLOOKUP(Tabla1[[#This Row],[Descripción]],Tabla10[Descripción],Tabla10[CODIGO PRESUPUESTARIO],0))</f>
        <v/>
      </c>
      <c r="R1409" s="507"/>
    </row>
    <row r="1410" spans="2:18" x14ac:dyDescent="0.3">
      <c r="B1410" s="190" t="str">
        <f>IF('Formulario PPGR3'!$G1410="","",CONCATENATE('Formulario PPGR3'!$C1410,".",'Formulario PPGR3'!$D1410,".",'Formulario PPGR3'!$E1410,".",'Formulario PPGR3'!$F1410))</f>
        <v/>
      </c>
      <c r="C1410" s="190" t="str">
        <f>IF('Formulario PPGR3'!$G1410="","",'Formulario PPGR1'!#REF!)</f>
        <v/>
      </c>
      <c r="D1410" s="190" t="str">
        <f>IF('Formulario PPGR3'!$G1410="","",'Formulario PPGR1'!#REF!)</f>
        <v/>
      </c>
      <c r="E1410" s="190" t="str">
        <f>IF('Formulario PPGR3'!$G1410="","",'Formulario PPGR1'!#REF!)</f>
        <v/>
      </c>
      <c r="F1410" s="190" t="str">
        <f>IF('Formulario PPGR3'!$G1410="","",'Formulario PPGR1'!#REF!)</f>
        <v/>
      </c>
      <c r="G1410" s="241"/>
      <c r="H1410" s="503" t="str">
        <f>IF(Tabla1[[#This Row],[Código_Actividad]]="","",_xlfn.XLOOKUP(Tabla1[[#This Row],[Código_Actividad]],Tabla2[Código],Tabla2[Actividades Programables Presupuestables],"",0))</f>
        <v/>
      </c>
      <c r="I1410" s="504" t="str">
        <f>IFERROR(VLOOKUP('Formulario PPGR3'!$G1410,'Formulario PPGR2'!$H$9:$V$269,15,FALSE),"")</f>
        <v/>
      </c>
      <c r="J1410" s="509"/>
      <c r="K1410" s="507" t="str">
        <f>IF(Tabla1[[#This Row],[Insumos]]="","",_xlfn.XLOOKUP(Tabla1[[#This Row],[Insumos]],Tabla10[Insumo],Tabla10[InsumoAbrev],"",0))</f>
        <v/>
      </c>
      <c r="L1410" s="508"/>
      <c r="M1410" s="505" t="str">
        <f>IF(Tabla1[[#This Row],[Descripción]]="","",_xlfn.XLOOKUP(Tabla1[[#This Row],[Descripción]],Tabla10[Descripción],Tabla10[Unidad de Medida],"",0))</f>
        <v/>
      </c>
      <c r="N1410" s="295"/>
      <c r="O1410" s="506" t="str">
        <f>IF(Tabla1[[#This Row],[Descripción]]="","",_xlfn.XLOOKUP(Tabla1[[#This Row],[Descripción]],Tabla10[Descripción],Tabla10[Precio Unitario],0))</f>
        <v/>
      </c>
      <c r="P1410" s="506" t="str">
        <f>IF(Tabla1[[#This Row],[Cantidad de Insumos]]="","",Tabla1[[#This Row],[Precio Unitario]]*Tabla1[[#This Row],[Cantidad de Insumos]])</f>
        <v/>
      </c>
      <c r="Q1410" s="506" t="str">
        <f>IF(Tabla1[[#This Row],[Descripción]]="","",_xlfn.XLOOKUP(Tabla1[[#This Row],[Descripción]],Tabla10[Descripción],Tabla10[CODIGO PRESUPUESTARIO],0))</f>
        <v/>
      </c>
      <c r="R1410" s="507"/>
    </row>
    <row r="1411" spans="2:18" x14ac:dyDescent="0.3">
      <c r="B1411" s="190" t="str">
        <f>IF('Formulario PPGR3'!$G1411="","",CONCATENATE('Formulario PPGR3'!$C1411,".",'Formulario PPGR3'!$D1411,".",'Formulario PPGR3'!$E1411,".",'Formulario PPGR3'!$F1411))</f>
        <v/>
      </c>
      <c r="C1411" s="190" t="str">
        <f>IF('Formulario PPGR3'!$G1411="","",'Formulario PPGR1'!#REF!)</f>
        <v/>
      </c>
      <c r="D1411" s="190" t="str">
        <f>IF('Formulario PPGR3'!$G1411="","",'Formulario PPGR1'!#REF!)</f>
        <v/>
      </c>
      <c r="E1411" s="190" t="str">
        <f>IF('Formulario PPGR3'!$G1411="","",'Formulario PPGR1'!#REF!)</f>
        <v/>
      </c>
      <c r="F1411" s="190" t="str">
        <f>IF('Formulario PPGR3'!$G1411="","",'Formulario PPGR1'!#REF!)</f>
        <v/>
      </c>
      <c r="G1411" s="241"/>
      <c r="H1411" s="503" t="str">
        <f>IF(Tabla1[[#This Row],[Código_Actividad]]="","",_xlfn.XLOOKUP(Tabla1[[#This Row],[Código_Actividad]],Tabla2[Código],Tabla2[Actividades Programables Presupuestables],"",0))</f>
        <v/>
      </c>
      <c r="I1411" s="504" t="str">
        <f>IFERROR(VLOOKUP('Formulario PPGR3'!$G1411,'Formulario PPGR2'!$H$9:$V$269,15,FALSE),"")</f>
        <v/>
      </c>
      <c r="J1411" s="509"/>
      <c r="K1411" s="507" t="str">
        <f>IF(Tabla1[[#This Row],[Insumos]]="","",_xlfn.XLOOKUP(Tabla1[[#This Row],[Insumos]],Tabla10[Insumo],Tabla10[InsumoAbrev],"",0))</f>
        <v/>
      </c>
      <c r="L1411" s="508"/>
      <c r="M1411" s="505" t="str">
        <f>IF(Tabla1[[#This Row],[Descripción]]="","",_xlfn.XLOOKUP(Tabla1[[#This Row],[Descripción]],Tabla10[Descripción],Tabla10[Unidad de Medida],"",0))</f>
        <v/>
      </c>
      <c r="N1411" s="295"/>
      <c r="O1411" s="506" t="str">
        <f>IF(Tabla1[[#This Row],[Descripción]]="","",_xlfn.XLOOKUP(Tabla1[[#This Row],[Descripción]],Tabla10[Descripción],Tabla10[Precio Unitario],0))</f>
        <v/>
      </c>
      <c r="P1411" s="506" t="str">
        <f>IF(Tabla1[[#This Row],[Cantidad de Insumos]]="","",Tabla1[[#This Row],[Precio Unitario]]*Tabla1[[#This Row],[Cantidad de Insumos]])</f>
        <v/>
      </c>
      <c r="Q1411" s="506" t="str">
        <f>IF(Tabla1[[#This Row],[Descripción]]="","",_xlfn.XLOOKUP(Tabla1[[#This Row],[Descripción]],Tabla10[Descripción],Tabla10[CODIGO PRESUPUESTARIO],0))</f>
        <v/>
      </c>
      <c r="R1411" s="507"/>
    </row>
    <row r="1412" spans="2:18" x14ac:dyDescent="0.3">
      <c r="B1412" s="190" t="str">
        <f>IF('Formulario PPGR3'!$G1412="","",CONCATENATE('Formulario PPGR3'!$C1412,".",'Formulario PPGR3'!$D1412,".",'Formulario PPGR3'!$E1412,".",'Formulario PPGR3'!$F1412))</f>
        <v/>
      </c>
      <c r="C1412" s="190" t="str">
        <f>IF('Formulario PPGR3'!$G1412="","",'Formulario PPGR1'!#REF!)</f>
        <v/>
      </c>
      <c r="D1412" s="190" t="str">
        <f>IF('Formulario PPGR3'!$G1412="","",'Formulario PPGR1'!#REF!)</f>
        <v/>
      </c>
      <c r="E1412" s="190" t="str">
        <f>IF('Formulario PPGR3'!$G1412="","",'Formulario PPGR1'!#REF!)</f>
        <v/>
      </c>
      <c r="F1412" s="190" t="str">
        <f>IF('Formulario PPGR3'!$G1412="","",'Formulario PPGR1'!#REF!)</f>
        <v/>
      </c>
      <c r="G1412" s="241"/>
      <c r="H1412" s="503" t="str">
        <f>IF(Tabla1[[#This Row],[Código_Actividad]]="","",_xlfn.XLOOKUP(Tabla1[[#This Row],[Código_Actividad]],Tabla2[Código],Tabla2[Actividades Programables Presupuestables],"",0))</f>
        <v/>
      </c>
      <c r="I1412" s="504" t="str">
        <f>IFERROR(VLOOKUP('Formulario PPGR3'!$G1412,'Formulario PPGR2'!$H$9:$V$269,15,FALSE),"")</f>
        <v/>
      </c>
      <c r="J1412" s="509"/>
      <c r="K1412" s="507" t="str">
        <f>IF(Tabla1[[#This Row],[Insumos]]="","",_xlfn.XLOOKUP(Tabla1[[#This Row],[Insumos]],Tabla10[Insumo],Tabla10[InsumoAbrev],"",0))</f>
        <v/>
      </c>
      <c r="L1412" s="508"/>
      <c r="M1412" s="505" t="str">
        <f>IF(Tabla1[[#This Row],[Descripción]]="","",_xlfn.XLOOKUP(Tabla1[[#This Row],[Descripción]],Tabla10[Descripción],Tabla10[Unidad de Medida],"",0))</f>
        <v/>
      </c>
      <c r="N1412" s="295"/>
      <c r="O1412" s="506" t="str">
        <f>IF(Tabla1[[#This Row],[Descripción]]="","",_xlfn.XLOOKUP(Tabla1[[#This Row],[Descripción]],Tabla10[Descripción],Tabla10[Precio Unitario],0))</f>
        <v/>
      </c>
      <c r="P1412" s="506" t="str">
        <f>IF(Tabla1[[#This Row],[Cantidad de Insumos]]="","",Tabla1[[#This Row],[Precio Unitario]]*Tabla1[[#This Row],[Cantidad de Insumos]])</f>
        <v/>
      </c>
      <c r="Q1412" s="506" t="str">
        <f>IF(Tabla1[[#This Row],[Descripción]]="","",_xlfn.XLOOKUP(Tabla1[[#This Row],[Descripción]],Tabla10[Descripción],Tabla10[CODIGO PRESUPUESTARIO],0))</f>
        <v/>
      </c>
      <c r="R1412" s="507"/>
    </row>
    <row r="1413" spans="2:18" x14ac:dyDescent="0.3">
      <c r="B1413" s="190" t="str">
        <f>IF('Formulario PPGR3'!$G1413="","",CONCATENATE('Formulario PPGR3'!$C1413,".",'Formulario PPGR3'!$D1413,".",'Formulario PPGR3'!$E1413,".",'Formulario PPGR3'!$F1413))</f>
        <v/>
      </c>
      <c r="C1413" s="190" t="str">
        <f>IF('Formulario PPGR3'!$G1413="","",'Formulario PPGR1'!#REF!)</f>
        <v/>
      </c>
      <c r="D1413" s="190" t="str">
        <f>IF('Formulario PPGR3'!$G1413="","",'Formulario PPGR1'!#REF!)</f>
        <v/>
      </c>
      <c r="E1413" s="190" t="str">
        <f>IF('Formulario PPGR3'!$G1413="","",'Formulario PPGR1'!#REF!)</f>
        <v/>
      </c>
      <c r="F1413" s="190" t="str">
        <f>IF('Formulario PPGR3'!$G1413="","",'Formulario PPGR1'!#REF!)</f>
        <v/>
      </c>
      <c r="G1413" s="241"/>
      <c r="H1413" s="503" t="str">
        <f>IF(Tabla1[[#This Row],[Código_Actividad]]="","",_xlfn.XLOOKUP(Tabla1[[#This Row],[Código_Actividad]],Tabla2[Código],Tabla2[Actividades Programables Presupuestables],"",0))</f>
        <v/>
      </c>
      <c r="I1413" s="504" t="str">
        <f>IFERROR(VLOOKUP('Formulario PPGR3'!$G1413,'Formulario PPGR2'!$H$9:$V$269,15,FALSE),"")</f>
        <v/>
      </c>
      <c r="J1413" s="509"/>
      <c r="K1413" s="507" t="str">
        <f>IF(Tabla1[[#This Row],[Insumos]]="","",_xlfn.XLOOKUP(Tabla1[[#This Row],[Insumos]],Tabla10[Insumo],Tabla10[InsumoAbrev],"",0))</f>
        <v/>
      </c>
      <c r="L1413" s="508"/>
      <c r="M1413" s="505" t="str">
        <f>IF(Tabla1[[#This Row],[Descripción]]="","",_xlfn.XLOOKUP(Tabla1[[#This Row],[Descripción]],Tabla10[Descripción],Tabla10[Unidad de Medida],"",0))</f>
        <v/>
      </c>
      <c r="N1413" s="295"/>
      <c r="O1413" s="506" t="str">
        <f>IF(Tabla1[[#This Row],[Descripción]]="","",_xlfn.XLOOKUP(Tabla1[[#This Row],[Descripción]],Tabla10[Descripción],Tabla10[Precio Unitario],0))</f>
        <v/>
      </c>
      <c r="P1413" s="506" t="str">
        <f>IF(Tabla1[[#This Row],[Cantidad de Insumos]]="","",Tabla1[[#This Row],[Precio Unitario]]*Tabla1[[#This Row],[Cantidad de Insumos]])</f>
        <v/>
      </c>
      <c r="Q1413" s="506" t="str">
        <f>IF(Tabla1[[#This Row],[Descripción]]="","",_xlfn.XLOOKUP(Tabla1[[#This Row],[Descripción]],Tabla10[Descripción],Tabla10[CODIGO PRESUPUESTARIO],0))</f>
        <v/>
      </c>
      <c r="R1413" s="507"/>
    </row>
    <row r="1414" spans="2:18" x14ac:dyDescent="0.3">
      <c r="B1414" s="190" t="str">
        <f>IF('Formulario PPGR3'!$G1414="","",CONCATENATE('Formulario PPGR3'!$C1414,".",'Formulario PPGR3'!$D1414,".",'Formulario PPGR3'!$E1414,".",'Formulario PPGR3'!$F1414))</f>
        <v/>
      </c>
      <c r="C1414" s="190" t="str">
        <f>IF('Formulario PPGR3'!$G1414="","",'Formulario PPGR1'!#REF!)</f>
        <v/>
      </c>
      <c r="D1414" s="190" t="str">
        <f>IF('Formulario PPGR3'!$G1414="","",'Formulario PPGR1'!#REF!)</f>
        <v/>
      </c>
      <c r="E1414" s="190" t="str">
        <f>IF('Formulario PPGR3'!$G1414="","",'Formulario PPGR1'!#REF!)</f>
        <v/>
      </c>
      <c r="F1414" s="190" t="str">
        <f>IF('Formulario PPGR3'!$G1414="","",'Formulario PPGR1'!#REF!)</f>
        <v/>
      </c>
      <c r="G1414" s="241"/>
      <c r="H1414" s="503" t="str">
        <f>IF(Tabla1[[#This Row],[Código_Actividad]]="","",_xlfn.XLOOKUP(Tabla1[[#This Row],[Código_Actividad]],Tabla2[Código],Tabla2[Actividades Programables Presupuestables],"",0))</f>
        <v/>
      </c>
      <c r="I1414" s="504" t="str">
        <f>IFERROR(VLOOKUP('Formulario PPGR3'!$G1414,'Formulario PPGR2'!$H$9:$V$269,15,FALSE),"")</f>
        <v/>
      </c>
      <c r="J1414" s="509"/>
      <c r="K1414" s="507" t="str">
        <f>IF(Tabla1[[#This Row],[Insumos]]="","",_xlfn.XLOOKUP(Tabla1[[#This Row],[Insumos]],Tabla10[Insumo],Tabla10[InsumoAbrev],"",0))</f>
        <v/>
      </c>
      <c r="L1414" s="508"/>
      <c r="M1414" s="505" t="str">
        <f>IF(Tabla1[[#This Row],[Descripción]]="","",_xlfn.XLOOKUP(Tabla1[[#This Row],[Descripción]],Tabla10[Descripción],Tabla10[Unidad de Medida],"",0))</f>
        <v/>
      </c>
      <c r="N1414" s="295"/>
      <c r="O1414" s="506" t="str">
        <f>IF(Tabla1[[#This Row],[Descripción]]="","",_xlfn.XLOOKUP(Tabla1[[#This Row],[Descripción]],Tabla10[Descripción],Tabla10[Precio Unitario],0))</f>
        <v/>
      </c>
      <c r="P1414" s="506" t="str">
        <f>IF(Tabla1[[#This Row],[Cantidad de Insumos]]="","",Tabla1[[#This Row],[Precio Unitario]]*Tabla1[[#This Row],[Cantidad de Insumos]])</f>
        <v/>
      </c>
      <c r="Q1414" s="506" t="str">
        <f>IF(Tabla1[[#This Row],[Descripción]]="","",_xlfn.XLOOKUP(Tabla1[[#This Row],[Descripción]],Tabla10[Descripción],Tabla10[CODIGO PRESUPUESTARIO],0))</f>
        <v/>
      </c>
      <c r="R1414" s="507"/>
    </row>
    <row r="1415" spans="2:18" x14ac:dyDescent="0.3">
      <c r="B1415" s="190" t="str">
        <f>IF('Formulario PPGR3'!$G1415="","",CONCATENATE('Formulario PPGR3'!$C1415,".",'Formulario PPGR3'!$D1415,".",'Formulario PPGR3'!$E1415,".",'Formulario PPGR3'!$F1415))</f>
        <v/>
      </c>
      <c r="C1415" s="190" t="str">
        <f>IF('Formulario PPGR3'!$G1415="","",'Formulario PPGR1'!#REF!)</f>
        <v/>
      </c>
      <c r="D1415" s="190" t="str">
        <f>IF('Formulario PPGR3'!$G1415="","",'Formulario PPGR1'!#REF!)</f>
        <v/>
      </c>
      <c r="E1415" s="190" t="str">
        <f>IF('Formulario PPGR3'!$G1415="","",'Formulario PPGR1'!#REF!)</f>
        <v/>
      </c>
      <c r="F1415" s="190" t="str">
        <f>IF('Formulario PPGR3'!$G1415="","",'Formulario PPGR1'!#REF!)</f>
        <v/>
      </c>
      <c r="G1415" s="241"/>
      <c r="H1415" s="503" t="str">
        <f>IF(Tabla1[[#This Row],[Código_Actividad]]="","",_xlfn.XLOOKUP(Tabla1[[#This Row],[Código_Actividad]],Tabla2[Código],Tabla2[Actividades Programables Presupuestables],"",0))</f>
        <v/>
      </c>
      <c r="I1415" s="504" t="str">
        <f>IFERROR(VLOOKUP('Formulario PPGR3'!$G1415,'Formulario PPGR2'!$H$9:$V$269,15,FALSE),"")</f>
        <v/>
      </c>
      <c r="J1415" s="509"/>
      <c r="K1415" s="507" t="str">
        <f>IF(Tabla1[[#This Row],[Insumos]]="","",_xlfn.XLOOKUP(Tabla1[[#This Row],[Insumos]],Tabla10[Insumo],Tabla10[InsumoAbrev],"",0))</f>
        <v/>
      </c>
      <c r="L1415" s="508"/>
      <c r="M1415" s="505" t="str">
        <f>IF(Tabla1[[#This Row],[Descripción]]="","",_xlfn.XLOOKUP(Tabla1[[#This Row],[Descripción]],Tabla10[Descripción],Tabla10[Unidad de Medida],"",0))</f>
        <v/>
      </c>
      <c r="N1415" s="295"/>
      <c r="O1415" s="506" t="str">
        <f>IF(Tabla1[[#This Row],[Descripción]]="","",_xlfn.XLOOKUP(Tabla1[[#This Row],[Descripción]],Tabla10[Descripción],Tabla10[Precio Unitario],0))</f>
        <v/>
      </c>
      <c r="P1415" s="506" t="str">
        <f>IF(Tabla1[[#This Row],[Cantidad de Insumos]]="","",Tabla1[[#This Row],[Precio Unitario]]*Tabla1[[#This Row],[Cantidad de Insumos]])</f>
        <v/>
      </c>
      <c r="Q1415" s="506" t="str">
        <f>IF(Tabla1[[#This Row],[Descripción]]="","",_xlfn.XLOOKUP(Tabla1[[#This Row],[Descripción]],Tabla10[Descripción],Tabla10[CODIGO PRESUPUESTARIO],0))</f>
        <v/>
      </c>
      <c r="R1415" s="507"/>
    </row>
    <row r="1416" spans="2:18" x14ac:dyDescent="0.3">
      <c r="B1416" s="190" t="str">
        <f>IF('Formulario PPGR3'!$G1416="","",CONCATENATE('Formulario PPGR3'!$C1416,".",'Formulario PPGR3'!$D1416,".",'Formulario PPGR3'!$E1416,".",'Formulario PPGR3'!$F1416))</f>
        <v/>
      </c>
      <c r="C1416" s="190" t="str">
        <f>IF('Formulario PPGR3'!$G1416="","",'Formulario PPGR1'!#REF!)</f>
        <v/>
      </c>
      <c r="D1416" s="190" t="str">
        <f>IF('Formulario PPGR3'!$G1416="","",'Formulario PPGR1'!#REF!)</f>
        <v/>
      </c>
      <c r="E1416" s="190" t="str">
        <f>IF('Formulario PPGR3'!$G1416="","",'Formulario PPGR1'!#REF!)</f>
        <v/>
      </c>
      <c r="F1416" s="190" t="str">
        <f>IF('Formulario PPGR3'!$G1416="","",'Formulario PPGR1'!#REF!)</f>
        <v/>
      </c>
      <c r="G1416" s="241"/>
      <c r="H1416" s="503" t="str">
        <f>IF(Tabla1[[#This Row],[Código_Actividad]]="","",_xlfn.XLOOKUP(Tabla1[[#This Row],[Código_Actividad]],Tabla2[Código],Tabla2[Actividades Programables Presupuestables],"",0))</f>
        <v/>
      </c>
      <c r="I1416" s="504" t="str">
        <f>IFERROR(VLOOKUP('Formulario PPGR3'!$G1416,'Formulario PPGR2'!$H$9:$V$269,15,FALSE),"")</f>
        <v/>
      </c>
      <c r="J1416" s="509"/>
      <c r="K1416" s="507" t="str">
        <f>IF(Tabla1[[#This Row],[Insumos]]="","",_xlfn.XLOOKUP(Tabla1[[#This Row],[Insumos]],Tabla10[Insumo],Tabla10[InsumoAbrev],"",0))</f>
        <v/>
      </c>
      <c r="L1416" s="508"/>
      <c r="M1416" s="505" t="str">
        <f>IF(Tabla1[[#This Row],[Descripción]]="","",_xlfn.XLOOKUP(Tabla1[[#This Row],[Descripción]],Tabla10[Descripción],Tabla10[Unidad de Medida],"",0))</f>
        <v/>
      </c>
      <c r="N1416" s="295"/>
      <c r="O1416" s="506" t="str">
        <f>IF(Tabla1[[#This Row],[Descripción]]="","",_xlfn.XLOOKUP(Tabla1[[#This Row],[Descripción]],Tabla10[Descripción],Tabla10[Precio Unitario],0))</f>
        <v/>
      </c>
      <c r="P1416" s="506" t="str">
        <f>IF(Tabla1[[#This Row],[Cantidad de Insumos]]="","",Tabla1[[#This Row],[Precio Unitario]]*Tabla1[[#This Row],[Cantidad de Insumos]])</f>
        <v/>
      </c>
      <c r="Q1416" s="506" t="str">
        <f>IF(Tabla1[[#This Row],[Descripción]]="","",_xlfn.XLOOKUP(Tabla1[[#This Row],[Descripción]],Tabla10[Descripción],Tabla10[CODIGO PRESUPUESTARIO],0))</f>
        <v/>
      </c>
      <c r="R1416" s="507"/>
    </row>
    <row r="1417" spans="2:18" x14ac:dyDescent="0.3">
      <c r="B1417" s="190" t="str">
        <f>IF('Formulario PPGR3'!$G1417="","",CONCATENATE('Formulario PPGR3'!$C1417,".",'Formulario PPGR3'!$D1417,".",'Formulario PPGR3'!$E1417,".",'Formulario PPGR3'!$F1417))</f>
        <v/>
      </c>
      <c r="C1417" s="190" t="str">
        <f>IF('Formulario PPGR3'!$G1417="","",'Formulario PPGR1'!#REF!)</f>
        <v/>
      </c>
      <c r="D1417" s="190" t="str">
        <f>IF('Formulario PPGR3'!$G1417="","",'Formulario PPGR1'!#REF!)</f>
        <v/>
      </c>
      <c r="E1417" s="190" t="str">
        <f>IF('Formulario PPGR3'!$G1417="","",'Formulario PPGR1'!#REF!)</f>
        <v/>
      </c>
      <c r="F1417" s="190" t="str">
        <f>IF('Formulario PPGR3'!$G1417="","",'Formulario PPGR1'!#REF!)</f>
        <v/>
      </c>
      <c r="G1417" s="241"/>
      <c r="H1417" s="503" t="str">
        <f>IF(Tabla1[[#This Row],[Código_Actividad]]="","",_xlfn.XLOOKUP(Tabla1[[#This Row],[Código_Actividad]],Tabla2[Código],Tabla2[Actividades Programables Presupuestables],"",0))</f>
        <v/>
      </c>
      <c r="I1417" s="504" t="str">
        <f>IFERROR(VLOOKUP('Formulario PPGR3'!$G1417,'Formulario PPGR2'!$H$9:$V$269,15,FALSE),"")</f>
        <v/>
      </c>
      <c r="J1417" s="509"/>
      <c r="K1417" s="507" t="str">
        <f>IF(Tabla1[[#This Row],[Insumos]]="","",_xlfn.XLOOKUP(Tabla1[[#This Row],[Insumos]],Tabla10[Insumo],Tabla10[InsumoAbrev],"",0))</f>
        <v/>
      </c>
      <c r="L1417" s="508"/>
      <c r="M1417" s="505" t="str">
        <f>IF(Tabla1[[#This Row],[Descripción]]="","",_xlfn.XLOOKUP(Tabla1[[#This Row],[Descripción]],Tabla10[Descripción],Tabla10[Unidad de Medida],"",0))</f>
        <v/>
      </c>
      <c r="N1417" s="295"/>
      <c r="O1417" s="506" t="str">
        <f>IF(Tabla1[[#This Row],[Descripción]]="","",_xlfn.XLOOKUP(Tabla1[[#This Row],[Descripción]],Tabla10[Descripción],Tabla10[Precio Unitario],0))</f>
        <v/>
      </c>
      <c r="P1417" s="506" t="str">
        <f>IF(Tabla1[[#This Row],[Cantidad de Insumos]]="","",Tabla1[[#This Row],[Precio Unitario]]*Tabla1[[#This Row],[Cantidad de Insumos]])</f>
        <v/>
      </c>
      <c r="Q1417" s="506" t="str">
        <f>IF(Tabla1[[#This Row],[Descripción]]="","",_xlfn.XLOOKUP(Tabla1[[#This Row],[Descripción]],Tabla10[Descripción],Tabla10[CODIGO PRESUPUESTARIO],0))</f>
        <v/>
      </c>
      <c r="R1417" s="507"/>
    </row>
    <row r="1418" spans="2:18" x14ac:dyDescent="0.3">
      <c r="B1418" s="190" t="str">
        <f>IF('Formulario PPGR3'!$G1418="","",CONCATENATE('Formulario PPGR3'!$C1418,".",'Formulario PPGR3'!$D1418,".",'Formulario PPGR3'!$E1418,".",'Formulario PPGR3'!$F1418))</f>
        <v/>
      </c>
      <c r="C1418" s="190" t="str">
        <f>IF('Formulario PPGR3'!$G1418="","",'Formulario PPGR1'!#REF!)</f>
        <v/>
      </c>
      <c r="D1418" s="190" t="str">
        <f>IF('Formulario PPGR3'!$G1418="","",'Formulario PPGR1'!#REF!)</f>
        <v/>
      </c>
      <c r="E1418" s="190" t="str">
        <f>IF('Formulario PPGR3'!$G1418="","",'Formulario PPGR1'!#REF!)</f>
        <v/>
      </c>
      <c r="F1418" s="190" t="str">
        <f>IF('Formulario PPGR3'!$G1418="","",'Formulario PPGR1'!#REF!)</f>
        <v/>
      </c>
      <c r="G1418" s="241"/>
      <c r="H1418" s="503" t="str">
        <f>IF(Tabla1[[#This Row],[Código_Actividad]]="","",_xlfn.XLOOKUP(Tabla1[[#This Row],[Código_Actividad]],Tabla2[Código],Tabla2[Actividades Programables Presupuestables],"",0))</f>
        <v/>
      </c>
      <c r="I1418" s="504" t="str">
        <f>IFERROR(VLOOKUP('Formulario PPGR3'!$G1418,'Formulario PPGR2'!$H$9:$V$269,15,FALSE),"")</f>
        <v/>
      </c>
      <c r="J1418" s="509"/>
      <c r="K1418" s="507" t="str">
        <f>IF(Tabla1[[#This Row],[Insumos]]="","",_xlfn.XLOOKUP(Tabla1[[#This Row],[Insumos]],Tabla10[Insumo],Tabla10[InsumoAbrev],"",0))</f>
        <v/>
      </c>
      <c r="L1418" s="508"/>
      <c r="M1418" s="505" t="str">
        <f>IF(Tabla1[[#This Row],[Descripción]]="","",_xlfn.XLOOKUP(Tabla1[[#This Row],[Descripción]],Tabla10[Descripción],Tabla10[Unidad de Medida],"",0))</f>
        <v/>
      </c>
      <c r="N1418" s="295"/>
      <c r="O1418" s="506" t="str">
        <f>IF(Tabla1[[#This Row],[Descripción]]="","",_xlfn.XLOOKUP(Tabla1[[#This Row],[Descripción]],Tabla10[Descripción],Tabla10[Precio Unitario],0))</f>
        <v/>
      </c>
      <c r="P1418" s="506" t="str">
        <f>IF(Tabla1[[#This Row],[Cantidad de Insumos]]="","",Tabla1[[#This Row],[Precio Unitario]]*Tabla1[[#This Row],[Cantidad de Insumos]])</f>
        <v/>
      </c>
      <c r="Q1418" s="506" t="str">
        <f>IF(Tabla1[[#This Row],[Descripción]]="","",_xlfn.XLOOKUP(Tabla1[[#This Row],[Descripción]],Tabla10[Descripción],Tabla10[CODIGO PRESUPUESTARIO],0))</f>
        <v/>
      </c>
      <c r="R1418" s="507"/>
    </row>
    <row r="1419" spans="2:18" x14ac:dyDescent="0.3">
      <c r="B1419" s="190" t="str">
        <f>IF('Formulario PPGR3'!$G1419="","",CONCATENATE('Formulario PPGR3'!$C1419,".",'Formulario PPGR3'!$D1419,".",'Formulario PPGR3'!$E1419,".",'Formulario PPGR3'!$F1419))</f>
        <v/>
      </c>
      <c r="C1419" s="190" t="str">
        <f>IF('Formulario PPGR3'!$G1419="","",'Formulario PPGR1'!#REF!)</f>
        <v/>
      </c>
      <c r="D1419" s="190" t="str">
        <f>IF('Formulario PPGR3'!$G1419="","",'Formulario PPGR1'!#REF!)</f>
        <v/>
      </c>
      <c r="E1419" s="190" t="str">
        <f>IF('Formulario PPGR3'!$G1419="","",'Formulario PPGR1'!#REF!)</f>
        <v/>
      </c>
      <c r="F1419" s="190" t="str">
        <f>IF('Formulario PPGR3'!$G1419="","",'Formulario PPGR1'!#REF!)</f>
        <v/>
      </c>
      <c r="G1419" s="241"/>
      <c r="H1419" s="503" t="str">
        <f>IF(Tabla1[[#This Row],[Código_Actividad]]="","",_xlfn.XLOOKUP(Tabla1[[#This Row],[Código_Actividad]],Tabla2[Código],Tabla2[Actividades Programables Presupuestables],"",0))</f>
        <v/>
      </c>
      <c r="I1419" s="504" t="str">
        <f>IFERROR(VLOOKUP('Formulario PPGR3'!$G1419,'Formulario PPGR2'!$H$9:$V$269,15,FALSE),"")</f>
        <v/>
      </c>
      <c r="J1419" s="509"/>
      <c r="K1419" s="507" t="str">
        <f>IF(Tabla1[[#This Row],[Insumos]]="","",_xlfn.XLOOKUP(Tabla1[[#This Row],[Insumos]],Tabla10[Insumo],Tabla10[InsumoAbrev],"",0))</f>
        <v/>
      </c>
      <c r="L1419" s="508"/>
      <c r="M1419" s="505" t="str">
        <f>IF(Tabla1[[#This Row],[Descripción]]="","",_xlfn.XLOOKUP(Tabla1[[#This Row],[Descripción]],Tabla10[Descripción],Tabla10[Unidad de Medida],"",0))</f>
        <v/>
      </c>
      <c r="N1419" s="295"/>
      <c r="O1419" s="506" t="str">
        <f>IF(Tabla1[[#This Row],[Descripción]]="","",_xlfn.XLOOKUP(Tabla1[[#This Row],[Descripción]],Tabla10[Descripción],Tabla10[Precio Unitario],0))</f>
        <v/>
      </c>
      <c r="P1419" s="506" t="str">
        <f>IF(Tabla1[[#This Row],[Cantidad de Insumos]]="","",Tabla1[[#This Row],[Precio Unitario]]*Tabla1[[#This Row],[Cantidad de Insumos]])</f>
        <v/>
      </c>
      <c r="Q1419" s="506" t="str">
        <f>IF(Tabla1[[#This Row],[Descripción]]="","",_xlfn.XLOOKUP(Tabla1[[#This Row],[Descripción]],Tabla10[Descripción],Tabla10[CODIGO PRESUPUESTARIO],0))</f>
        <v/>
      </c>
      <c r="R1419" s="507"/>
    </row>
    <row r="1420" spans="2:18" x14ac:dyDescent="0.3">
      <c r="B1420" s="190" t="str">
        <f>IF('Formulario PPGR3'!$G1420="","",CONCATENATE('Formulario PPGR3'!$C1420,".",'Formulario PPGR3'!$D1420,".",'Formulario PPGR3'!$E1420,".",'Formulario PPGR3'!$F1420))</f>
        <v/>
      </c>
      <c r="C1420" s="190" t="str">
        <f>IF('Formulario PPGR3'!$G1420="","",'Formulario PPGR1'!#REF!)</f>
        <v/>
      </c>
      <c r="D1420" s="190" t="str">
        <f>IF('Formulario PPGR3'!$G1420="","",'Formulario PPGR1'!#REF!)</f>
        <v/>
      </c>
      <c r="E1420" s="190" t="str">
        <f>IF('Formulario PPGR3'!$G1420="","",'Formulario PPGR1'!#REF!)</f>
        <v/>
      </c>
      <c r="F1420" s="190" t="str">
        <f>IF('Formulario PPGR3'!$G1420="","",'Formulario PPGR1'!#REF!)</f>
        <v/>
      </c>
      <c r="G1420" s="241"/>
      <c r="H1420" s="503" t="str">
        <f>IF(Tabla1[[#This Row],[Código_Actividad]]="","",_xlfn.XLOOKUP(Tabla1[[#This Row],[Código_Actividad]],Tabla2[Código],Tabla2[Actividades Programables Presupuestables],"",0))</f>
        <v/>
      </c>
      <c r="I1420" s="504" t="str">
        <f>IFERROR(VLOOKUP('Formulario PPGR3'!$G1420,'Formulario PPGR2'!$H$9:$V$269,15,FALSE),"")</f>
        <v/>
      </c>
      <c r="J1420" s="509"/>
      <c r="K1420" s="507" t="str">
        <f>IF(Tabla1[[#This Row],[Insumos]]="","",_xlfn.XLOOKUP(Tabla1[[#This Row],[Insumos]],Tabla10[Insumo],Tabla10[InsumoAbrev],"",0))</f>
        <v/>
      </c>
      <c r="L1420" s="508"/>
      <c r="M1420" s="505" t="str">
        <f>IF(Tabla1[[#This Row],[Descripción]]="","",_xlfn.XLOOKUP(Tabla1[[#This Row],[Descripción]],Tabla10[Descripción],Tabla10[Unidad de Medida],"",0))</f>
        <v/>
      </c>
      <c r="N1420" s="295"/>
      <c r="O1420" s="506" t="str">
        <f>IF(Tabla1[[#This Row],[Descripción]]="","",_xlfn.XLOOKUP(Tabla1[[#This Row],[Descripción]],Tabla10[Descripción],Tabla10[Precio Unitario],0))</f>
        <v/>
      </c>
      <c r="P1420" s="506" t="str">
        <f>IF(Tabla1[[#This Row],[Cantidad de Insumos]]="","",Tabla1[[#This Row],[Precio Unitario]]*Tabla1[[#This Row],[Cantidad de Insumos]])</f>
        <v/>
      </c>
      <c r="Q1420" s="506" t="str">
        <f>IF(Tabla1[[#This Row],[Descripción]]="","",_xlfn.XLOOKUP(Tabla1[[#This Row],[Descripción]],Tabla10[Descripción],Tabla10[CODIGO PRESUPUESTARIO],0))</f>
        <v/>
      </c>
      <c r="R1420" s="507"/>
    </row>
    <row r="1421" spans="2:18" x14ac:dyDescent="0.3">
      <c r="B1421" s="190" t="str">
        <f>IF('Formulario PPGR3'!$G1421="","",CONCATENATE('Formulario PPGR3'!$C1421,".",'Formulario PPGR3'!$D1421,".",'Formulario PPGR3'!$E1421,".",'Formulario PPGR3'!$F1421))</f>
        <v/>
      </c>
      <c r="C1421" s="190" t="str">
        <f>IF('Formulario PPGR3'!$G1421="","",'Formulario PPGR1'!#REF!)</f>
        <v/>
      </c>
      <c r="D1421" s="190" t="str">
        <f>IF('Formulario PPGR3'!$G1421="","",'Formulario PPGR1'!#REF!)</f>
        <v/>
      </c>
      <c r="E1421" s="190" t="str">
        <f>IF('Formulario PPGR3'!$G1421="","",'Formulario PPGR1'!#REF!)</f>
        <v/>
      </c>
      <c r="F1421" s="190" t="str">
        <f>IF('Formulario PPGR3'!$G1421="","",'Formulario PPGR1'!#REF!)</f>
        <v/>
      </c>
      <c r="G1421" s="241"/>
      <c r="H1421" s="503" t="str">
        <f>IF(Tabla1[[#This Row],[Código_Actividad]]="","",_xlfn.XLOOKUP(Tabla1[[#This Row],[Código_Actividad]],Tabla2[Código],Tabla2[Actividades Programables Presupuestables],"",0))</f>
        <v/>
      </c>
      <c r="I1421" s="504" t="str">
        <f>IFERROR(VLOOKUP('Formulario PPGR3'!$G1421,'Formulario PPGR2'!$H$9:$V$269,15,FALSE),"")</f>
        <v/>
      </c>
      <c r="J1421" s="509"/>
      <c r="K1421" s="507" t="str">
        <f>IF(Tabla1[[#This Row],[Insumos]]="","",_xlfn.XLOOKUP(Tabla1[[#This Row],[Insumos]],Tabla10[Insumo],Tabla10[InsumoAbrev],"",0))</f>
        <v/>
      </c>
      <c r="L1421" s="508"/>
      <c r="M1421" s="505" t="str">
        <f>IF(Tabla1[[#This Row],[Descripción]]="","",_xlfn.XLOOKUP(Tabla1[[#This Row],[Descripción]],Tabla10[Descripción],Tabla10[Unidad de Medida],"",0))</f>
        <v/>
      </c>
      <c r="N1421" s="295"/>
      <c r="O1421" s="506" t="str">
        <f>IF(Tabla1[[#This Row],[Descripción]]="","",_xlfn.XLOOKUP(Tabla1[[#This Row],[Descripción]],Tabla10[Descripción],Tabla10[Precio Unitario],0))</f>
        <v/>
      </c>
      <c r="P1421" s="506" t="str">
        <f>IF(Tabla1[[#This Row],[Cantidad de Insumos]]="","",Tabla1[[#This Row],[Precio Unitario]]*Tabla1[[#This Row],[Cantidad de Insumos]])</f>
        <v/>
      </c>
      <c r="Q1421" s="506" t="str">
        <f>IF(Tabla1[[#This Row],[Descripción]]="","",_xlfn.XLOOKUP(Tabla1[[#This Row],[Descripción]],Tabla10[Descripción],Tabla10[CODIGO PRESUPUESTARIO],0))</f>
        <v/>
      </c>
      <c r="R1421" s="507"/>
    </row>
    <row r="1422" spans="2:18" x14ac:dyDescent="0.3">
      <c r="B1422" s="190" t="str">
        <f>IF('Formulario PPGR3'!$G1422="","",CONCATENATE('Formulario PPGR3'!$C1422,".",'Formulario PPGR3'!$D1422,".",'Formulario PPGR3'!$E1422,".",'Formulario PPGR3'!$F1422))</f>
        <v/>
      </c>
      <c r="C1422" s="190" t="str">
        <f>IF('Formulario PPGR3'!$G1422="","",'Formulario PPGR1'!#REF!)</f>
        <v/>
      </c>
      <c r="D1422" s="190" t="str">
        <f>IF('Formulario PPGR3'!$G1422="","",'Formulario PPGR1'!#REF!)</f>
        <v/>
      </c>
      <c r="E1422" s="190" t="str">
        <f>IF('Formulario PPGR3'!$G1422="","",'Formulario PPGR1'!#REF!)</f>
        <v/>
      </c>
      <c r="F1422" s="190" t="str">
        <f>IF('Formulario PPGR3'!$G1422="","",'Formulario PPGR1'!#REF!)</f>
        <v/>
      </c>
      <c r="G1422" s="241"/>
      <c r="H1422" s="503" t="str">
        <f>IF(Tabla1[[#This Row],[Código_Actividad]]="","",_xlfn.XLOOKUP(Tabla1[[#This Row],[Código_Actividad]],Tabla2[Código],Tabla2[Actividades Programables Presupuestables],"",0))</f>
        <v/>
      </c>
      <c r="I1422" s="504" t="str">
        <f>IFERROR(VLOOKUP('Formulario PPGR3'!$G1422,'Formulario PPGR2'!$H$9:$V$269,15,FALSE),"")</f>
        <v/>
      </c>
      <c r="J1422" s="509"/>
      <c r="K1422" s="507" t="str">
        <f>IF(Tabla1[[#This Row],[Insumos]]="","",_xlfn.XLOOKUP(Tabla1[[#This Row],[Insumos]],Tabla10[Insumo],Tabla10[InsumoAbrev],"",0))</f>
        <v/>
      </c>
      <c r="L1422" s="508"/>
      <c r="M1422" s="505" t="str">
        <f>IF(Tabla1[[#This Row],[Descripción]]="","",_xlfn.XLOOKUP(Tabla1[[#This Row],[Descripción]],Tabla10[Descripción],Tabla10[Unidad de Medida],"",0))</f>
        <v/>
      </c>
      <c r="N1422" s="295"/>
      <c r="O1422" s="506" t="str">
        <f>IF(Tabla1[[#This Row],[Descripción]]="","",_xlfn.XLOOKUP(Tabla1[[#This Row],[Descripción]],Tabla10[Descripción],Tabla10[Precio Unitario],0))</f>
        <v/>
      </c>
      <c r="P1422" s="506" t="str">
        <f>IF(Tabla1[[#This Row],[Cantidad de Insumos]]="","",Tabla1[[#This Row],[Precio Unitario]]*Tabla1[[#This Row],[Cantidad de Insumos]])</f>
        <v/>
      </c>
      <c r="Q1422" s="506" t="str">
        <f>IF(Tabla1[[#This Row],[Descripción]]="","",_xlfn.XLOOKUP(Tabla1[[#This Row],[Descripción]],Tabla10[Descripción],Tabla10[CODIGO PRESUPUESTARIO],0))</f>
        <v/>
      </c>
      <c r="R1422" s="507"/>
    </row>
    <row r="1423" spans="2:18" x14ac:dyDescent="0.3">
      <c r="B1423" s="190" t="str">
        <f>IF('Formulario PPGR3'!$G1423="","",CONCATENATE('Formulario PPGR3'!$C1423,".",'Formulario PPGR3'!$D1423,".",'Formulario PPGR3'!$E1423,".",'Formulario PPGR3'!$F1423))</f>
        <v/>
      </c>
      <c r="C1423" s="190" t="str">
        <f>IF('Formulario PPGR3'!$G1423="","",'Formulario PPGR1'!#REF!)</f>
        <v/>
      </c>
      <c r="D1423" s="190" t="str">
        <f>IF('Formulario PPGR3'!$G1423="","",'Formulario PPGR1'!#REF!)</f>
        <v/>
      </c>
      <c r="E1423" s="190" t="str">
        <f>IF('Formulario PPGR3'!$G1423="","",'Formulario PPGR1'!#REF!)</f>
        <v/>
      </c>
      <c r="F1423" s="190" t="str">
        <f>IF('Formulario PPGR3'!$G1423="","",'Formulario PPGR1'!#REF!)</f>
        <v/>
      </c>
      <c r="G1423" s="241"/>
      <c r="H1423" s="503" t="str">
        <f>IF(Tabla1[[#This Row],[Código_Actividad]]="","",_xlfn.XLOOKUP(Tabla1[[#This Row],[Código_Actividad]],Tabla2[Código],Tabla2[Actividades Programables Presupuestables],"",0))</f>
        <v/>
      </c>
      <c r="I1423" s="504" t="str">
        <f>IFERROR(VLOOKUP('Formulario PPGR3'!$G1423,'Formulario PPGR2'!$H$9:$V$269,15,FALSE),"")</f>
        <v/>
      </c>
      <c r="J1423" s="509"/>
      <c r="K1423" s="507" t="str">
        <f>IF(Tabla1[[#This Row],[Insumos]]="","",_xlfn.XLOOKUP(Tabla1[[#This Row],[Insumos]],Tabla10[Insumo],Tabla10[InsumoAbrev],"",0))</f>
        <v/>
      </c>
      <c r="L1423" s="508"/>
      <c r="M1423" s="505" t="str">
        <f>IF(Tabla1[[#This Row],[Descripción]]="","",_xlfn.XLOOKUP(Tabla1[[#This Row],[Descripción]],Tabla10[Descripción],Tabla10[Unidad de Medida],"",0))</f>
        <v/>
      </c>
      <c r="N1423" s="295"/>
      <c r="O1423" s="506" t="str">
        <f>IF(Tabla1[[#This Row],[Descripción]]="","",_xlfn.XLOOKUP(Tabla1[[#This Row],[Descripción]],Tabla10[Descripción],Tabla10[Precio Unitario],0))</f>
        <v/>
      </c>
      <c r="P1423" s="506" t="str">
        <f>IF(Tabla1[[#This Row],[Cantidad de Insumos]]="","",Tabla1[[#This Row],[Precio Unitario]]*Tabla1[[#This Row],[Cantidad de Insumos]])</f>
        <v/>
      </c>
      <c r="Q1423" s="506" t="str">
        <f>IF(Tabla1[[#This Row],[Descripción]]="","",_xlfn.XLOOKUP(Tabla1[[#This Row],[Descripción]],Tabla10[Descripción],Tabla10[CODIGO PRESUPUESTARIO],0))</f>
        <v/>
      </c>
      <c r="R1423" s="507"/>
    </row>
    <row r="1424" spans="2:18" x14ac:dyDescent="0.3">
      <c r="B1424" s="190" t="str">
        <f>IF('Formulario PPGR3'!$G1424="","",CONCATENATE('Formulario PPGR3'!$C1424,".",'Formulario PPGR3'!$D1424,".",'Formulario PPGR3'!$E1424,".",'Formulario PPGR3'!$F1424))</f>
        <v/>
      </c>
      <c r="C1424" s="190" t="str">
        <f>IF('Formulario PPGR3'!$G1424="","",'Formulario PPGR1'!#REF!)</f>
        <v/>
      </c>
      <c r="D1424" s="190" t="str">
        <f>IF('Formulario PPGR3'!$G1424="","",'Formulario PPGR1'!#REF!)</f>
        <v/>
      </c>
      <c r="E1424" s="190" t="str">
        <f>IF('Formulario PPGR3'!$G1424="","",'Formulario PPGR1'!#REF!)</f>
        <v/>
      </c>
      <c r="F1424" s="190" t="str">
        <f>IF('Formulario PPGR3'!$G1424="","",'Formulario PPGR1'!#REF!)</f>
        <v/>
      </c>
      <c r="G1424" s="241"/>
      <c r="H1424" s="503" t="str">
        <f>IF(Tabla1[[#This Row],[Código_Actividad]]="","",_xlfn.XLOOKUP(Tabla1[[#This Row],[Código_Actividad]],Tabla2[Código],Tabla2[Actividades Programables Presupuestables],"",0))</f>
        <v/>
      </c>
      <c r="I1424" s="504" t="str">
        <f>IFERROR(VLOOKUP('Formulario PPGR3'!$G1424,'Formulario PPGR2'!$H$9:$V$269,15,FALSE),"")</f>
        <v/>
      </c>
      <c r="J1424" s="509"/>
      <c r="K1424" s="507" t="str">
        <f>IF(Tabla1[[#This Row],[Insumos]]="","",_xlfn.XLOOKUP(Tabla1[[#This Row],[Insumos]],Tabla10[Insumo],Tabla10[InsumoAbrev],"",0))</f>
        <v/>
      </c>
      <c r="L1424" s="508"/>
      <c r="M1424" s="505" t="str">
        <f>IF(Tabla1[[#This Row],[Descripción]]="","",_xlfn.XLOOKUP(Tabla1[[#This Row],[Descripción]],Tabla10[Descripción],Tabla10[Unidad de Medida],"",0))</f>
        <v/>
      </c>
      <c r="N1424" s="295"/>
      <c r="O1424" s="506" t="str">
        <f>IF(Tabla1[[#This Row],[Descripción]]="","",_xlfn.XLOOKUP(Tabla1[[#This Row],[Descripción]],Tabla10[Descripción],Tabla10[Precio Unitario],0))</f>
        <v/>
      </c>
      <c r="P1424" s="506" t="str">
        <f>IF(Tabla1[[#This Row],[Cantidad de Insumos]]="","",Tabla1[[#This Row],[Precio Unitario]]*Tabla1[[#This Row],[Cantidad de Insumos]])</f>
        <v/>
      </c>
      <c r="Q1424" s="506" t="str">
        <f>IF(Tabla1[[#This Row],[Descripción]]="","",_xlfn.XLOOKUP(Tabla1[[#This Row],[Descripción]],Tabla10[Descripción],Tabla10[CODIGO PRESUPUESTARIO],0))</f>
        <v/>
      </c>
      <c r="R1424" s="507"/>
    </row>
    <row r="1425" spans="2:18" x14ac:dyDescent="0.3">
      <c r="B1425" s="190" t="str">
        <f>IF('Formulario PPGR3'!$G1425="","",CONCATENATE('Formulario PPGR3'!$C1425,".",'Formulario PPGR3'!$D1425,".",'Formulario PPGR3'!$E1425,".",'Formulario PPGR3'!$F1425))</f>
        <v/>
      </c>
      <c r="C1425" s="190" t="str">
        <f>IF('Formulario PPGR3'!$G1425="","",'Formulario PPGR1'!#REF!)</f>
        <v/>
      </c>
      <c r="D1425" s="190" t="str">
        <f>IF('Formulario PPGR3'!$G1425="","",'Formulario PPGR1'!#REF!)</f>
        <v/>
      </c>
      <c r="E1425" s="190" t="str">
        <f>IF('Formulario PPGR3'!$G1425="","",'Formulario PPGR1'!#REF!)</f>
        <v/>
      </c>
      <c r="F1425" s="190" t="str">
        <f>IF('Formulario PPGR3'!$G1425="","",'Formulario PPGR1'!#REF!)</f>
        <v/>
      </c>
      <c r="G1425" s="241"/>
      <c r="H1425" s="503" t="str">
        <f>IF(Tabla1[[#This Row],[Código_Actividad]]="","",_xlfn.XLOOKUP(Tabla1[[#This Row],[Código_Actividad]],Tabla2[Código],Tabla2[Actividades Programables Presupuestables],"",0))</f>
        <v/>
      </c>
      <c r="I1425" s="504" t="str">
        <f>IFERROR(VLOOKUP('Formulario PPGR3'!$G1425,'Formulario PPGR2'!$H$9:$V$269,15,FALSE),"")</f>
        <v/>
      </c>
      <c r="J1425" s="509"/>
      <c r="K1425" s="507" t="str">
        <f>IF(Tabla1[[#This Row],[Insumos]]="","",_xlfn.XLOOKUP(Tabla1[[#This Row],[Insumos]],Tabla10[Insumo],Tabla10[InsumoAbrev],"",0))</f>
        <v/>
      </c>
      <c r="L1425" s="508"/>
      <c r="M1425" s="505" t="str">
        <f>IF(Tabla1[[#This Row],[Descripción]]="","",_xlfn.XLOOKUP(Tabla1[[#This Row],[Descripción]],Tabla10[Descripción],Tabla10[Unidad de Medida],"",0))</f>
        <v/>
      </c>
      <c r="N1425" s="295"/>
      <c r="O1425" s="506" t="str">
        <f>IF(Tabla1[[#This Row],[Descripción]]="","",_xlfn.XLOOKUP(Tabla1[[#This Row],[Descripción]],Tabla10[Descripción],Tabla10[Precio Unitario],0))</f>
        <v/>
      </c>
      <c r="P1425" s="506" t="str">
        <f>IF(Tabla1[[#This Row],[Cantidad de Insumos]]="","",Tabla1[[#This Row],[Precio Unitario]]*Tabla1[[#This Row],[Cantidad de Insumos]])</f>
        <v/>
      </c>
      <c r="Q1425" s="506" t="str">
        <f>IF(Tabla1[[#This Row],[Descripción]]="","",_xlfn.XLOOKUP(Tabla1[[#This Row],[Descripción]],Tabla10[Descripción],Tabla10[CODIGO PRESUPUESTARIO],0))</f>
        <v/>
      </c>
      <c r="R1425" s="507"/>
    </row>
    <row r="1426" spans="2:18" x14ac:dyDescent="0.3">
      <c r="B1426" s="190" t="str">
        <f>IF('Formulario PPGR3'!$G1426="","",CONCATENATE('Formulario PPGR3'!$C1426,".",'Formulario PPGR3'!$D1426,".",'Formulario PPGR3'!$E1426,".",'Formulario PPGR3'!$F1426))</f>
        <v/>
      </c>
      <c r="C1426" s="190" t="str">
        <f>IF('Formulario PPGR3'!$G1426="","",'Formulario PPGR1'!#REF!)</f>
        <v/>
      </c>
      <c r="D1426" s="190" t="str">
        <f>IF('Formulario PPGR3'!$G1426="","",'Formulario PPGR1'!#REF!)</f>
        <v/>
      </c>
      <c r="E1426" s="190" t="str">
        <f>IF('Formulario PPGR3'!$G1426="","",'Formulario PPGR1'!#REF!)</f>
        <v/>
      </c>
      <c r="F1426" s="190" t="str">
        <f>IF('Formulario PPGR3'!$G1426="","",'Formulario PPGR1'!#REF!)</f>
        <v/>
      </c>
      <c r="G1426" s="241"/>
      <c r="H1426" s="503" t="str">
        <f>IF(Tabla1[[#This Row],[Código_Actividad]]="","",_xlfn.XLOOKUP(Tabla1[[#This Row],[Código_Actividad]],Tabla2[Código],Tabla2[Actividades Programables Presupuestables],"",0))</f>
        <v/>
      </c>
      <c r="I1426" s="504" t="str">
        <f>IFERROR(VLOOKUP('Formulario PPGR3'!$G1426,'Formulario PPGR2'!$H$9:$V$269,15,FALSE),"")</f>
        <v/>
      </c>
      <c r="J1426" s="509"/>
      <c r="K1426" s="507" t="str">
        <f>IF(Tabla1[[#This Row],[Insumos]]="","",_xlfn.XLOOKUP(Tabla1[[#This Row],[Insumos]],Tabla10[Insumo],Tabla10[InsumoAbrev],"",0))</f>
        <v/>
      </c>
      <c r="L1426" s="508"/>
      <c r="M1426" s="505" t="str">
        <f>IF(Tabla1[[#This Row],[Descripción]]="","",_xlfn.XLOOKUP(Tabla1[[#This Row],[Descripción]],Tabla10[Descripción],Tabla10[Unidad de Medida],"",0))</f>
        <v/>
      </c>
      <c r="N1426" s="295"/>
      <c r="O1426" s="506" t="str">
        <f>IF(Tabla1[[#This Row],[Descripción]]="","",_xlfn.XLOOKUP(Tabla1[[#This Row],[Descripción]],Tabla10[Descripción],Tabla10[Precio Unitario],0))</f>
        <v/>
      </c>
      <c r="P1426" s="506" t="str">
        <f>IF(Tabla1[[#This Row],[Cantidad de Insumos]]="","",Tabla1[[#This Row],[Precio Unitario]]*Tabla1[[#This Row],[Cantidad de Insumos]])</f>
        <v/>
      </c>
      <c r="Q1426" s="506" t="str">
        <f>IF(Tabla1[[#This Row],[Descripción]]="","",_xlfn.XLOOKUP(Tabla1[[#This Row],[Descripción]],Tabla10[Descripción],Tabla10[CODIGO PRESUPUESTARIO],0))</f>
        <v/>
      </c>
      <c r="R1426" s="507"/>
    </row>
    <row r="1427" spans="2:18" x14ac:dyDescent="0.3">
      <c r="B1427" s="190" t="str">
        <f>IF('Formulario PPGR3'!$G1427="","",CONCATENATE('Formulario PPGR3'!$C1427,".",'Formulario PPGR3'!$D1427,".",'Formulario PPGR3'!$E1427,".",'Formulario PPGR3'!$F1427))</f>
        <v/>
      </c>
      <c r="C1427" s="190" t="str">
        <f>IF('Formulario PPGR3'!$G1427="","",'Formulario PPGR1'!#REF!)</f>
        <v/>
      </c>
      <c r="D1427" s="190" t="str">
        <f>IF('Formulario PPGR3'!$G1427="","",'Formulario PPGR1'!#REF!)</f>
        <v/>
      </c>
      <c r="E1427" s="190" t="str">
        <f>IF('Formulario PPGR3'!$G1427="","",'Formulario PPGR1'!#REF!)</f>
        <v/>
      </c>
      <c r="F1427" s="190" t="str">
        <f>IF('Formulario PPGR3'!$G1427="","",'Formulario PPGR1'!#REF!)</f>
        <v/>
      </c>
      <c r="G1427" s="241"/>
      <c r="H1427" s="503" t="str">
        <f>IF(Tabla1[[#This Row],[Código_Actividad]]="","",_xlfn.XLOOKUP(Tabla1[[#This Row],[Código_Actividad]],Tabla2[Código],Tabla2[Actividades Programables Presupuestables],"",0))</f>
        <v/>
      </c>
      <c r="I1427" s="504" t="str">
        <f>IFERROR(VLOOKUP('Formulario PPGR3'!$G1427,'Formulario PPGR2'!$H$9:$V$269,15,FALSE),"")</f>
        <v/>
      </c>
      <c r="J1427" s="509"/>
      <c r="K1427" s="507" t="str">
        <f>IF(Tabla1[[#This Row],[Insumos]]="","",_xlfn.XLOOKUP(Tabla1[[#This Row],[Insumos]],Tabla10[Insumo],Tabla10[InsumoAbrev],"",0))</f>
        <v/>
      </c>
      <c r="L1427" s="508"/>
      <c r="M1427" s="505" t="str">
        <f>IF(Tabla1[[#This Row],[Descripción]]="","",_xlfn.XLOOKUP(Tabla1[[#This Row],[Descripción]],Tabla10[Descripción],Tabla10[Unidad de Medida],"",0))</f>
        <v/>
      </c>
      <c r="N1427" s="295"/>
      <c r="O1427" s="506" t="str">
        <f>IF(Tabla1[[#This Row],[Descripción]]="","",_xlfn.XLOOKUP(Tabla1[[#This Row],[Descripción]],Tabla10[Descripción],Tabla10[Precio Unitario],0))</f>
        <v/>
      </c>
      <c r="P1427" s="506" t="str">
        <f>IF(Tabla1[[#This Row],[Cantidad de Insumos]]="","",Tabla1[[#This Row],[Precio Unitario]]*Tabla1[[#This Row],[Cantidad de Insumos]])</f>
        <v/>
      </c>
      <c r="Q1427" s="506" t="str">
        <f>IF(Tabla1[[#This Row],[Descripción]]="","",_xlfn.XLOOKUP(Tabla1[[#This Row],[Descripción]],Tabla10[Descripción],Tabla10[CODIGO PRESUPUESTARIO],0))</f>
        <v/>
      </c>
      <c r="R1427" s="507"/>
    </row>
    <row r="1428" spans="2:18" x14ac:dyDescent="0.3">
      <c r="B1428" s="190" t="str">
        <f>IF('Formulario PPGR3'!$G1428="","",CONCATENATE('Formulario PPGR3'!$C1428,".",'Formulario PPGR3'!$D1428,".",'Formulario PPGR3'!$E1428,".",'Formulario PPGR3'!$F1428))</f>
        <v/>
      </c>
      <c r="C1428" s="190" t="str">
        <f>IF('Formulario PPGR3'!$G1428="","",'Formulario PPGR1'!#REF!)</f>
        <v/>
      </c>
      <c r="D1428" s="190" t="str">
        <f>IF('Formulario PPGR3'!$G1428="","",'Formulario PPGR1'!#REF!)</f>
        <v/>
      </c>
      <c r="E1428" s="190" t="str">
        <f>IF('Formulario PPGR3'!$G1428="","",'Formulario PPGR1'!#REF!)</f>
        <v/>
      </c>
      <c r="F1428" s="190" t="str">
        <f>IF('Formulario PPGR3'!$G1428="","",'Formulario PPGR1'!#REF!)</f>
        <v/>
      </c>
      <c r="G1428" s="241"/>
      <c r="H1428" s="503" t="str">
        <f>IF(Tabla1[[#This Row],[Código_Actividad]]="","",_xlfn.XLOOKUP(Tabla1[[#This Row],[Código_Actividad]],Tabla2[Código],Tabla2[Actividades Programables Presupuestables],"",0))</f>
        <v/>
      </c>
      <c r="I1428" s="504" t="str">
        <f>IFERROR(VLOOKUP('Formulario PPGR3'!$G1428,'Formulario PPGR2'!$H$9:$V$269,15,FALSE),"")</f>
        <v/>
      </c>
      <c r="J1428" s="509"/>
      <c r="K1428" s="507" t="str">
        <f>IF(Tabla1[[#This Row],[Insumos]]="","",_xlfn.XLOOKUP(Tabla1[[#This Row],[Insumos]],Tabla10[Insumo],Tabla10[InsumoAbrev],"",0))</f>
        <v/>
      </c>
      <c r="L1428" s="508"/>
      <c r="M1428" s="505" t="str">
        <f>IF(Tabla1[[#This Row],[Descripción]]="","",_xlfn.XLOOKUP(Tabla1[[#This Row],[Descripción]],Tabla10[Descripción],Tabla10[Unidad de Medida],"",0))</f>
        <v/>
      </c>
      <c r="N1428" s="295"/>
      <c r="O1428" s="506" t="str">
        <f>IF(Tabla1[[#This Row],[Descripción]]="","",_xlfn.XLOOKUP(Tabla1[[#This Row],[Descripción]],Tabla10[Descripción],Tabla10[Precio Unitario],0))</f>
        <v/>
      </c>
      <c r="P1428" s="506" t="str">
        <f>IF(Tabla1[[#This Row],[Cantidad de Insumos]]="","",Tabla1[[#This Row],[Precio Unitario]]*Tabla1[[#This Row],[Cantidad de Insumos]])</f>
        <v/>
      </c>
      <c r="Q1428" s="506" t="str">
        <f>IF(Tabla1[[#This Row],[Descripción]]="","",_xlfn.XLOOKUP(Tabla1[[#This Row],[Descripción]],Tabla10[Descripción],Tabla10[CODIGO PRESUPUESTARIO],0))</f>
        <v/>
      </c>
      <c r="R1428" s="507"/>
    </row>
    <row r="1429" spans="2:18" x14ac:dyDescent="0.3">
      <c r="B1429" s="190" t="str">
        <f>IF('Formulario PPGR3'!$G1429="","",CONCATENATE('Formulario PPGR3'!$C1429,".",'Formulario PPGR3'!$D1429,".",'Formulario PPGR3'!$E1429,".",'Formulario PPGR3'!$F1429))</f>
        <v/>
      </c>
      <c r="C1429" s="190" t="str">
        <f>IF('Formulario PPGR3'!$G1429="","",'Formulario PPGR1'!#REF!)</f>
        <v/>
      </c>
      <c r="D1429" s="190" t="str">
        <f>IF('Formulario PPGR3'!$G1429="","",'Formulario PPGR1'!#REF!)</f>
        <v/>
      </c>
      <c r="E1429" s="190" t="str">
        <f>IF('Formulario PPGR3'!$G1429="","",'Formulario PPGR1'!#REF!)</f>
        <v/>
      </c>
      <c r="F1429" s="190" t="str">
        <f>IF('Formulario PPGR3'!$G1429="","",'Formulario PPGR1'!#REF!)</f>
        <v/>
      </c>
      <c r="G1429" s="241"/>
      <c r="H1429" s="503" t="str">
        <f>IF(Tabla1[[#This Row],[Código_Actividad]]="","",_xlfn.XLOOKUP(Tabla1[[#This Row],[Código_Actividad]],Tabla2[Código],Tabla2[Actividades Programables Presupuestables],"",0))</f>
        <v/>
      </c>
      <c r="I1429" s="504" t="str">
        <f>IFERROR(VLOOKUP('Formulario PPGR3'!$G1429,'Formulario PPGR2'!$H$9:$V$269,15,FALSE),"")</f>
        <v/>
      </c>
      <c r="J1429" s="509"/>
      <c r="K1429" s="507" t="str">
        <f>IF(Tabla1[[#This Row],[Insumos]]="","",_xlfn.XLOOKUP(Tabla1[[#This Row],[Insumos]],Tabla10[Insumo],Tabla10[InsumoAbrev],"",0))</f>
        <v/>
      </c>
      <c r="L1429" s="508"/>
      <c r="M1429" s="505" t="str">
        <f>IF(Tabla1[[#This Row],[Descripción]]="","",_xlfn.XLOOKUP(Tabla1[[#This Row],[Descripción]],Tabla10[Descripción],Tabla10[Unidad de Medida],"",0))</f>
        <v/>
      </c>
      <c r="N1429" s="295"/>
      <c r="O1429" s="506" t="str">
        <f>IF(Tabla1[[#This Row],[Descripción]]="","",_xlfn.XLOOKUP(Tabla1[[#This Row],[Descripción]],Tabla10[Descripción],Tabla10[Precio Unitario],0))</f>
        <v/>
      </c>
      <c r="P1429" s="506" t="str">
        <f>IF(Tabla1[[#This Row],[Cantidad de Insumos]]="","",Tabla1[[#This Row],[Precio Unitario]]*Tabla1[[#This Row],[Cantidad de Insumos]])</f>
        <v/>
      </c>
      <c r="Q1429" s="506" t="str">
        <f>IF(Tabla1[[#This Row],[Descripción]]="","",_xlfn.XLOOKUP(Tabla1[[#This Row],[Descripción]],Tabla10[Descripción],Tabla10[CODIGO PRESUPUESTARIO],0))</f>
        <v/>
      </c>
      <c r="R1429" s="507"/>
    </row>
    <row r="1430" spans="2:18" x14ac:dyDescent="0.3">
      <c r="B1430" s="190" t="str">
        <f>IF('Formulario PPGR3'!$G1430="","",CONCATENATE('Formulario PPGR3'!$C1430,".",'Formulario PPGR3'!$D1430,".",'Formulario PPGR3'!$E1430,".",'Formulario PPGR3'!$F1430))</f>
        <v/>
      </c>
      <c r="C1430" s="190" t="str">
        <f>IF('Formulario PPGR3'!$G1430="","",'Formulario PPGR1'!#REF!)</f>
        <v/>
      </c>
      <c r="D1430" s="190" t="str">
        <f>IF('Formulario PPGR3'!$G1430="","",'Formulario PPGR1'!#REF!)</f>
        <v/>
      </c>
      <c r="E1430" s="190" t="str">
        <f>IF('Formulario PPGR3'!$G1430="","",'Formulario PPGR1'!#REF!)</f>
        <v/>
      </c>
      <c r="F1430" s="190" t="str">
        <f>IF('Formulario PPGR3'!$G1430="","",'Formulario PPGR1'!#REF!)</f>
        <v/>
      </c>
      <c r="G1430" s="241"/>
      <c r="H1430" s="503" t="str">
        <f>IF(Tabla1[[#This Row],[Código_Actividad]]="","",_xlfn.XLOOKUP(Tabla1[[#This Row],[Código_Actividad]],Tabla2[Código],Tabla2[Actividades Programables Presupuestables],"",0))</f>
        <v/>
      </c>
      <c r="I1430" s="504" t="str">
        <f>IFERROR(VLOOKUP('Formulario PPGR3'!$G1430,'Formulario PPGR2'!$H$9:$V$269,15,FALSE),"")</f>
        <v/>
      </c>
      <c r="J1430" s="509"/>
      <c r="K1430" s="507" t="str">
        <f>IF(Tabla1[[#This Row],[Insumos]]="","",_xlfn.XLOOKUP(Tabla1[[#This Row],[Insumos]],Tabla10[Insumo],Tabla10[InsumoAbrev],"",0))</f>
        <v/>
      </c>
      <c r="L1430" s="508"/>
      <c r="M1430" s="505" t="str">
        <f>IF(Tabla1[[#This Row],[Descripción]]="","",_xlfn.XLOOKUP(Tabla1[[#This Row],[Descripción]],Tabla10[Descripción],Tabla10[Unidad de Medida],"",0))</f>
        <v/>
      </c>
      <c r="N1430" s="295"/>
      <c r="O1430" s="506" t="str">
        <f>IF(Tabla1[[#This Row],[Descripción]]="","",_xlfn.XLOOKUP(Tabla1[[#This Row],[Descripción]],Tabla10[Descripción],Tabla10[Precio Unitario],0))</f>
        <v/>
      </c>
      <c r="P1430" s="506" t="str">
        <f>IF(Tabla1[[#This Row],[Cantidad de Insumos]]="","",Tabla1[[#This Row],[Precio Unitario]]*Tabla1[[#This Row],[Cantidad de Insumos]])</f>
        <v/>
      </c>
      <c r="Q1430" s="506" t="str">
        <f>IF(Tabla1[[#This Row],[Descripción]]="","",_xlfn.XLOOKUP(Tabla1[[#This Row],[Descripción]],Tabla10[Descripción],Tabla10[CODIGO PRESUPUESTARIO],0))</f>
        <v/>
      </c>
      <c r="R1430" s="507"/>
    </row>
    <row r="1431" spans="2:18" x14ac:dyDescent="0.3">
      <c r="B1431" s="190" t="str">
        <f>IF('Formulario PPGR3'!$G1431="","",CONCATENATE('Formulario PPGR3'!$C1431,".",'Formulario PPGR3'!$D1431,".",'Formulario PPGR3'!$E1431,".",'Formulario PPGR3'!$F1431))</f>
        <v/>
      </c>
      <c r="C1431" s="190" t="str">
        <f>IF('Formulario PPGR3'!$G1431="","",'Formulario PPGR1'!#REF!)</f>
        <v/>
      </c>
      <c r="D1431" s="190" t="str">
        <f>IF('Formulario PPGR3'!$G1431="","",'Formulario PPGR1'!#REF!)</f>
        <v/>
      </c>
      <c r="E1431" s="190" t="str">
        <f>IF('Formulario PPGR3'!$G1431="","",'Formulario PPGR1'!#REF!)</f>
        <v/>
      </c>
      <c r="F1431" s="190" t="str">
        <f>IF('Formulario PPGR3'!$G1431="","",'Formulario PPGR1'!#REF!)</f>
        <v/>
      </c>
      <c r="G1431" s="241"/>
      <c r="H1431" s="503" t="str">
        <f>IF(Tabla1[[#This Row],[Código_Actividad]]="","",_xlfn.XLOOKUP(Tabla1[[#This Row],[Código_Actividad]],Tabla2[Código],Tabla2[Actividades Programables Presupuestables],"",0))</f>
        <v/>
      </c>
      <c r="I1431" s="504" t="str">
        <f>IFERROR(VLOOKUP('Formulario PPGR3'!$G1431,'Formulario PPGR2'!$H$9:$V$269,15,FALSE),"")</f>
        <v/>
      </c>
      <c r="J1431" s="509"/>
      <c r="K1431" s="507" t="str">
        <f>IF(Tabla1[[#This Row],[Insumos]]="","",_xlfn.XLOOKUP(Tabla1[[#This Row],[Insumos]],Tabla10[Insumo],Tabla10[InsumoAbrev],"",0))</f>
        <v/>
      </c>
      <c r="L1431" s="508"/>
      <c r="M1431" s="505" t="str">
        <f>IF(Tabla1[[#This Row],[Descripción]]="","",_xlfn.XLOOKUP(Tabla1[[#This Row],[Descripción]],Tabla10[Descripción],Tabla10[Unidad de Medida],"",0))</f>
        <v/>
      </c>
      <c r="N1431" s="295"/>
      <c r="O1431" s="506" t="str">
        <f>IF(Tabla1[[#This Row],[Descripción]]="","",_xlfn.XLOOKUP(Tabla1[[#This Row],[Descripción]],Tabla10[Descripción],Tabla10[Precio Unitario],0))</f>
        <v/>
      </c>
      <c r="P1431" s="506" t="str">
        <f>IF(Tabla1[[#This Row],[Cantidad de Insumos]]="","",Tabla1[[#This Row],[Precio Unitario]]*Tabla1[[#This Row],[Cantidad de Insumos]])</f>
        <v/>
      </c>
      <c r="Q1431" s="506" t="str">
        <f>IF(Tabla1[[#This Row],[Descripción]]="","",_xlfn.XLOOKUP(Tabla1[[#This Row],[Descripción]],Tabla10[Descripción],Tabla10[CODIGO PRESUPUESTARIO],0))</f>
        <v/>
      </c>
      <c r="R1431" s="507"/>
    </row>
    <row r="1432" spans="2:18" x14ac:dyDescent="0.3">
      <c r="B1432" s="190" t="str">
        <f>IF('Formulario PPGR3'!$G1432="","",CONCATENATE('Formulario PPGR3'!$C1432,".",'Formulario PPGR3'!$D1432,".",'Formulario PPGR3'!$E1432,".",'Formulario PPGR3'!$F1432))</f>
        <v/>
      </c>
      <c r="C1432" s="190" t="str">
        <f>IF('Formulario PPGR3'!$G1432="","",'Formulario PPGR1'!#REF!)</f>
        <v/>
      </c>
      <c r="D1432" s="190" t="str">
        <f>IF('Formulario PPGR3'!$G1432="","",'Formulario PPGR1'!#REF!)</f>
        <v/>
      </c>
      <c r="E1432" s="190" t="str">
        <f>IF('Formulario PPGR3'!$G1432="","",'Formulario PPGR1'!#REF!)</f>
        <v/>
      </c>
      <c r="F1432" s="190" t="str">
        <f>IF('Formulario PPGR3'!$G1432="","",'Formulario PPGR1'!#REF!)</f>
        <v/>
      </c>
      <c r="G1432" s="241"/>
      <c r="H1432" s="503" t="str">
        <f>IF(Tabla1[[#This Row],[Código_Actividad]]="","",_xlfn.XLOOKUP(Tabla1[[#This Row],[Código_Actividad]],Tabla2[Código],Tabla2[Actividades Programables Presupuestables],"",0))</f>
        <v/>
      </c>
      <c r="I1432" s="504" t="str">
        <f>IFERROR(VLOOKUP('Formulario PPGR3'!$G1432,'Formulario PPGR2'!$H$9:$V$269,15,FALSE),"")</f>
        <v/>
      </c>
      <c r="J1432" s="509"/>
      <c r="K1432" s="507" t="str">
        <f>IF(Tabla1[[#This Row],[Insumos]]="","",_xlfn.XLOOKUP(Tabla1[[#This Row],[Insumos]],Tabla10[Insumo],Tabla10[InsumoAbrev],"",0))</f>
        <v/>
      </c>
      <c r="L1432" s="508"/>
      <c r="M1432" s="505" t="str">
        <f>IF(Tabla1[[#This Row],[Descripción]]="","",_xlfn.XLOOKUP(Tabla1[[#This Row],[Descripción]],Tabla10[Descripción],Tabla10[Unidad de Medida],"",0))</f>
        <v/>
      </c>
      <c r="N1432" s="295"/>
      <c r="O1432" s="506" t="str">
        <f>IF(Tabla1[[#This Row],[Descripción]]="","",_xlfn.XLOOKUP(Tabla1[[#This Row],[Descripción]],Tabla10[Descripción],Tabla10[Precio Unitario],0))</f>
        <v/>
      </c>
      <c r="P1432" s="506" t="str">
        <f>IF(Tabla1[[#This Row],[Cantidad de Insumos]]="","",Tabla1[[#This Row],[Precio Unitario]]*Tabla1[[#This Row],[Cantidad de Insumos]])</f>
        <v/>
      </c>
      <c r="Q1432" s="506" t="str">
        <f>IF(Tabla1[[#This Row],[Descripción]]="","",_xlfn.XLOOKUP(Tabla1[[#This Row],[Descripción]],Tabla10[Descripción],Tabla10[CODIGO PRESUPUESTARIO],0))</f>
        <v/>
      </c>
      <c r="R1432" s="507"/>
    </row>
    <row r="1433" spans="2:18" x14ac:dyDescent="0.3">
      <c r="B1433" s="190" t="str">
        <f>IF('Formulario PPGR3'!$G1433="","",CONCATENATE('Formulario PPGR3'!$C1433,".",'Formulario PPGR3'!$D1433,".",'Formulario PPGR3'!$E1433,".",'Formulario PPGR3'!$F1433))</f>
        <v/>
      </c>
      <c r="C1433" s="190" t="str">
        <f>IF('Formulario PPGR3'!$G1433="","",'Formulario PPGR1'!#REF!)</f>
        <v/>
      </c>
      <c r="D1433" s="190" t="str">
        <f>IF('Formulario PPGR3'!$G1433="","",'Formulario PPGR1'!#REF!)</f>
        <v/>
      </c>
      <c r="E1433" s="190" t="str">
        <f>IF('Formulario PPGR3'!$G1433="","",'Formulario PPGR1'!#REF!)</f>
        <v/>
      </c>
      <c r="F1433" s="190" t="str">
        <f>IF('Formulario PPGR3'!$G1433="","",'Formulario PPGR1'!#REF!)</f>
        <v/>
      </c>
      <c r="G1433" s="241"/>
      <c r="H1433" s="503" t="str">
        <f>IF(Tabla1[[#This Row],[Código_Actividad]]="","",_xlfn.XLOOKUP(Tabla1[[#This Row],[Código_Actividad]],Tabla2[Código],Tabla2[Actividades Programables Presupuestables],"",0))</f>
        <v/>
      </c>
      <c r="I1433" s="504" t="str">
        <f>IFERROR(VLOOKUP('Formulario PPGR3'!$G1433,'Formulario PPGR2'!$H$9:$V$269,15,FALSE),"")</f>
        <v/>
      </c>
      <c r="J1433" s="509"/>
      <c r="K1433" s="507" t="str">
        <f>IF(Tabla1[[#This Row],[Insumos]]="","",_xlfn.XLOOKUP(Tabla1[[#This Row],[Insumos]],Tabla10[Insumo],Tabla10[InsumoAbrev],"",0))</f>
        <v/>
      </c>
      <c r="L1433" s="508"/>
      <c r="M1433" s="505" t="str">
        <f>IF(Tabla1[[#This Row],[Descripción]]="","",_xlfn.XLOOKUP(Tabla1[[#This Row],[Descripción]],Tabla10[Descripción],Tabla10[Unidad de Medida],"",0))</f>
        <v/>
      </c>
      <c r="N1433" s="295"/>
      <c r="O1433" s="506" t="str">
        <f>IF(Tabla1[[#This Row],[Descripción]]="","",_xlfn.XLOOKUP(Tabla1[[#This Row],[Descripción]],Tabla10[Descripción],Tabla10[Precio Unitario],0))</f>
        <v/>
      </c>
      <c r="P1433" s="506" t="str">
        <f>IF(Tabla1[[#This Row],[Cantidad de Insumos]]="","",Tabla1[[#This Row],[Precio Unitario]]*Tabla1[[#This Row],[Cantidad de Insumos]])</f>
        <v/>
      </c>
      <c r="Q1433" s="506" t="str">
        <f>IF(Tabla1[[#This Row],[Descripción]]="","",_xlfn.XLOOKUP(Tabla1[[#This Row],[Descripción]],Tabla10[Descripción],Tabla10[CODIGO PRESUPUESTARIO],0))</f>
        <v/>
      </c>
      <c r="R1433" s="507"/>
    </row>
    <row r="1434" spans="2:18" x14ac:dyDescent="0.3">
      <c r="B1434" s="190" t="str">
        <f>IF('Formulario PPGR3'!$G1434="","",CONCATENATE('Formulario PPGR3'!$C1434,".",'Formulario PPGR3'!$D1434,".",'Formulario PPGR3'!$E1434,".",'Formulario PPGR3'!$F1434))</f>
        <v/>
      </c>
      <c r="C1434" s="190" t="str">
        <f>IF('Formulario PPGR3'!$G1434="","",'Formulario PPGR1'!#REF!)</f>
        <v/>
      </c>
      <c r="D1434" s="190" t="str">
        <f>IF('Formulario PPGR3'!$G1434="","",'Formulario PPGR1'!#REF!)</f>
        <v/>
      </c>
      <c r="E1434" s="190" t="str">
        <f>IF('Formulario PPGR3'!$G1434="","",'Formulario PPGR1'!#REF!)</f>
        <v/>
      </c>
      <c r="F1434" s="190" t="str">
        <f>IF('Formulario PPGR3'!$G1434="","",'Formulario PPGR1'!#REF!)</f>
        <v/>
      </c>
      <c r="G1434" s="241"/>
      <c r="H1434" s="503" t="str">
        <f>IF(Tabla1[[#This Row],[Código_Actividad]]="","",_xlfn.XLOOKUP(Tabla1[[#This Row],[Código_Actividad]],Tabla2[Código],Tabla2[Actividades Programables Presupuestables],"",0))</f>
        <v/>
      </c>
      <c r="I1434" s="504" t="str">
        <f>IFERROR(VLOOKUP('Formulario PPGR3'!$G1434,'Formulario PPGR2'!$H$9:$V$269,15,FALSE),"")</f>
        <v/>
      </c>
      <c r="J1434" s="509"/>
      <c r="K1434" s="507" t="str">
        <f>IF(Tabla1[[#This Row],[Insumos]]="","",_xlfn.XLOOKUP(Tabla1[[#This Row],[Insumos]],Tabla10[Insumo],Tabla10[InsumoAbrev],"",0))</f>
        <v/>
      </c>
      <c r="L1434" s="508"/>
      <c r="M1434" s="505" t="str">
        <f>IF(Tabla1[[#This Row],[Descripción]]="","",_xlfn.XLOOKUP(Tabla1[[#This Row],[Descripción]],Tabla10[Descripción],Tabla10[Unidad de Medida],"",0))</f>
        <v/>
      </c>
      <c r="N1434" s="295"/>
      <c r="O1434" s="506" t="str">
        <f>IF(Tabla1[[#This Row],[Descripción]]="","",_xlfn.XLOOKUP(Tabla1[[#This Row],[Descripción]],Tabla10[Descripción],Tabla10[Precio Unitario],0))</f>
        <v/>
      </c>
      <c r="P1434" s="506" t="str">
        <f>IF(Tabla1[[#This Row],[Cantidad de Insumos]]="","",Tabla1[[#This Row],[Precio Unitario]]*Tabla1[[#This Row],[Cantidad de Insumos]])</f>
        <v/>
      </c>
      <c r="Q1434" s="506" t="str">
        <f>IF(Tabla1[[#This Row],[Descripción]]="","",_xlfn.XLOOKUP(Tabla1[[#This Row],[Descripción]],Tabla10[Descripción],Tabla10[CODIGO PRESUPUESTARIO],0))</f>
        <v/>
      </c>
      <c r="R1434" s="507"/>
    </row>
    <row r="1435" spans="2:18" x14ac:dyDescent="0.3">
      <c r="B1435" s="190" t="str">
        <f>IF('Formulario PPGR3'!$G1435="","",CONCATENATE('Formulario PPGR3'!$C1435,".",'Formulario PPGR3'!$D1435,".",'Formulario PPGR3'!$E1435,".",'Formulario PPGR3'!$F1435))</f>
        <v/>
      </c>
      <c r="C1435" s="190" t="str">
        <f>IF('Formulario PPGR3'!$G1435="","",'Formulario PPGR1'!#REF!)</f>
        <v/>
      </c>
      <c r="D1435" s="190" t="str">
        <f>IF('Formulario PPGR3'!$G1435="","",'Formulario PPGR1'!#REF!)</f>
        <v/>
      </c>
      <c r="E1435" s="190" t="str">
        <f>IF('Formulario PPGR3'!$G1435="","",'Formulario PPGR1'!#REF!)</f>
        <v/>
      </c>
      <c r="F1435" s="190" t="str">
        <f>IF('Formulario PPGR3'!$G1435="","",'Formulario PPGR1'!#REF!)</f>
        <v/>
      </c>
      <c r="G1435" s="241"/>
      <c r="H1435" s="503" t="str">
        <f>IF(Tabla1[[#This Row],[Código_Actividad]]="","",_xlfn.XLOOKUP(Tabla1[[#This Row],[Código_Actividad]],Tabla2[Código],Tabla2[Actividades Programables Presupuestables],"",0))</f>
        <v/>
      </c>
      <c r="I1435" s="504" t="str">
        <f>IFERROR(VLOOKUP('Formulario PPGR3'!$G1435,'Formulario PPGR2'!$H$9:$V$269,15,FALSE),"")</f>
        <v/>
      </c>
      <c r="J1435" s="509"/>
      <c r="K1435" s="507" t="str">
        <f>IF(Tabla1[[#This Row],[Insumos]]="","",_xlfn.XLOOKUP(Tabla1[[#This Row],[Insumos]],Tabla10[Insumo],Tabla10[InsumoAbrev],"",0))</f>
        <v/>
      </c>
      <c r="L1435" s="508"/>
      <c r="M1435" s="505" t="str">
        <f>IF(Tabla1[[#This Row],[Descripción]]="","",_xlfn.XLOOKUP(Tabla1[[#This Row],[Descripción]],Tabla10[Descripción],Tabla10[Unidad de Medida],"",0))</f>
        <v/>
      </c>
      <c r="N1435" s="295"/>
      <c r="O1435" s="506" t="str">
        <f>IF(Tabla1[[#This Row],[Descripción]]="","",_xlfn.XLOOKUP(Tabla1[[#This Row],[Descripción]],Tabla10[Descripción],Tabla10[Precio Unitario],0))</f>
        <v/>
      </c>
      <c r="P1435" s="506" t="str">
        <f>IF(Tabla1[[#This Row],[Cantidad de Insumos]]="","",Tabla1[[#This Row],[Precio Unitario]]*Tabla1[[#This Row],[Cantidad de Insumos]])</f>
        <v/>
      </c>
      <c r="Q1435" s="506" t="str">
        <f>IF(Tabla1[[#This Row],[Descripción]]="","",_xlfn.XLOOKUP(Tabla1[[#This Row],[Descripción]],Tabla10[Descripción],Tabla10[CODIGO PRESUPUESTARIO],0))</f>
        <v/>
      </c>
      <c r="R1435" s="507"/>
    </row>
    <row r="1436" spans="2:18" x14ac:dyDescent="0.3">
      <c r="B1436" s="190" t="str">
        <f>IF('Formulario PPGR3'!$G1436="","",CONCATENATE('Formulario PPGR3'!$C1436,".",'Formulario PPGR3'!$D1436,".",'Formulario PPGR3'!$E1436,".",'Formulario PPGR3'!$F1436))</f>
        <v/>
      </c>
      <c r="C1436" s="190" t="str">
        <f>IF('Formulario PPGR3'!$G1436="","",'Formulario PPGR1'!#REF!)</f>
        <v/>
      </c>
      <c r="D1436" s="190" t="str">
        <f>IF('Formulario PPGR3'!$G1436="","",'Formulario PPGR1'!#REF!)</f>
        <v/>
      </c>
      <c r="E1436" s="190" t="str">
        <f>IF('Formulario PPGR3'!$G1436="","",'Formulario PPGR1'!#REF!)</f>
        <v/>
      </c>
      <c r="F1436" s="190" t="str">
        <f>IF('Formulario PPGR3'!$G1436="","",'Formulario PPGR1'!#REF!)</f>
        <v/>
      </c>
      <c r="G1436" s="241"/>
      <c r="H1436" s="503" t="str">
        <f>IF(Tabla1[[#This Row],[Código_Actividad]]="","",_xlfn.XLOOKUP(Tabla1[[#This Row],[Código_Actividad]],Tabla2[Código],Tabla2[Actividades Programables Presupuestables],"",0))</f>
        <v/>
      </c>
      <c r="I1436" s="504" t="str">
        <f>IFERROR(VLOOKUP('Formulario PPGR3'!$G1436,'Formulario PPGR2'!$H$9:$V$269,15,FALSE),"")</f>
        <v/>
      </c>
      <c r="J1436" s="509"/>
      <c r="K1436" s="507" t="str">
        <f>IF(Tabla1[[#This Row],[Insumos]]="","",_xlfn.XLOOKUP(Tabla1[[#This Row],[Insumos]],Tabla10[Insumo],Tabla10[InsumoAbrev],"",0))</f>
        <v/>
      </c>
      <c r="L1436" s="508"/>
      <c r="M1436" s="505" t="str">
        <f>IF(Tabla1[[#This Row],[Descripción]]="","",_xlfn.XLOOKUP(Tabla1[[#This Row],[Descripción]],Tabla10[Descripción],Tabla10[Unidad de Medida],"",0))</f>
        <v/>
      </c>
      <c r="N1436" s="295"/>
      <c r="O1436" s="506" t="str">
        <f>IF(Tabla1[[#This Row],[Descripción]]="","",_xlfn.XLOOKUP(Tabla1[[#This Row],[Descripción]],Tabla10[Descripción],Tabla10[Precio Unitario],0))</f>
        <v/>
      </c>
      <c r="P1436" s="506" t="str">
        <f>IF(Tabla1[[#This Row],[Cantidad de Insumos]]="","",Tabla1[[#This Row],[Precio Unitario]]*Tabla1[[#This Row],[Cantidad de Insumos]])</f>
        <v/>
      </c>
      <c r="Q1436" s="506" t="str">
        <f>IF(Tabla1[[#This Row],[Descripción]]="","",_xlfn.XLOOKUP(Tabla1[[#This Row],[Descripción]],Tabla10[Descripción],Tabla10[CODIGO PRESUPUESTARIO],0))</f>
        <v/>
      </c>
      <c r="R1436" s="507"/>
    </row>
    <row r="1437" spans="2:18" x14ac:dyDescent="0.3">
      <c r="B1437" s="190" t="str">
        <f>IF('Formulario PPGR3'!$G1437="","",CONCATENATE('Formulario PPGR3'!$C1437,".",'Formulario PPGR3'!$D1437,".",'Formulario PPGR3'!$E1437,".",'Formulario PPGR3'!$F1437))</f>
        <v/>
      </c>
      <c r="C1437" s="190" t="str">
        <f>IF('Formulario PPGR3'!$G1437="","",'Formulario PPGR1'!#REF!)</f>
        <v/>
      </c>
      <c r="D1437" s="190" t="str">
        <f>IF('Formulario PPGR3'!$G1437="","",'Formulario PPGR1'!#REF!)</f>
        <v/>
      </c>
      <c r="E1437" s="190" t="str">
        <f>IF('Formulario PPGR3'!$G1437="","",'Formulario PPGR1'!#REF!)</f>
        <v/>
      </c>
      <c r="F1437" s="190" t="str">
        <f>IF('Formulario PPGR3'!$G1437="","",'Formulario PPGR1'!#REF!)</f>
        <v/>
      </c>
      <c r="G1437" s="241"/>
      <c r="H1437" s="503" t="str">
        <f>IF(Tabla1[[#This Row],[Código_Actividad]]="","",_xlfn.XLOOKUP(Tabla1[[#This Row],[Código_Actividad]],Tabla2[Código],Tabla2[Actividades Programables Presupuestables],"",0))</f>
        <v/>
      </c>
      <c r="I1437" s="504" t="str">
        <f>IFERROR(VLOOKUP('Formulario PPGR3'!$G1437,'Formulario PPGR2'!$H$9:$V$269,15,FALSE),"")</f>
        <v/>
      </c>
      <c r="J1437" s="509"/>
      <c r="K1437" s="507" t="str">
        <f>IF(Tabla1[[#This Row],[Insumos]]="","",_xlfn.XLOOKUP(Tabla1[[#This Row],[Insumos]],Tabla10[Insumo],Tabla10[InsumoAbrev],"",0))</f>
        <v/>
      </c>
      <c r="L1437" s="508"/>
      <c r="M1437" s="505" t="str">
        <f>IF(Tabla1[[#This Row],[Descripción]]="","",_xlfn.XLOOKUP(Tabla1[[#This Row],[Descripción]],Tabla10[Descripción],Tabla10[Unidad de Medida],"",0))</f>
        <v/>
      </c>
      <c r="N1437" s="295"/>
      <c r="O1437" s="506" t="str">
        <f>IF(Tabla1[[#This Row],[Descripción]]="","",_xlfn.XLOOKUP(Tabla1[[#This Row],[Descripción]],Tabla10[Descripción],Tabla10[Precio Unitario],0))</f>
        <v/>
      </c>
      <c r="P1437" s="506" t="str">
        <f>IF(Tabla1[[#This Row],[Cantidad de Insumos]]="","",Tabla1[[#This Row],[Precio Unitario]]*Tabla1[[#This Row],[Cantidad de Insumos]])</f>
        <v/>
      </c>
      <c r="Q1437" s="506" t="str">
        <f>IF(Tabla1[[#This Row],[Descripción]]="","",_xlfn.XLOOKUP(Tabla1[[#This Row],[Descripción]],Tabla10[Descripción],Tabla10[CODIGO PRESUPUESTARIO],0))</f>
        <v/>
      </c>
      <c r="R1437" s="507"/>
    </row>
    <row r="1438" spans="2:18" x14ac:dyDescent="0.3">
      <c r="B1438" s="190" t="str">
        <f>IF('Formulario PPGR3'!$G1438="","",CONCATENATE('Formulario PPGR3'!$C1438,".",'Formulario PPGR3'!$D1438,".",'Formulario PPGR3'!$E1438,".",'Formulario PPGR3'!$F1438))</f>
        <v/>
      </c>
      <c r="C1438" s="190" t="str">
        <f>IF('Formulario PPGR3'!$G1438="","",'Formulario PPGR1'!#REF!)</f>
        <v/>
      </c>
      <c r="D1438" s="190" t="str">
        <f>IF('Formulario PPGR3'!$G1438="","",'Formulario PPGR1'!#REF!)</f>
        <v/>
      </c>
      <c r="E1438" s="190" t="str">
        <f>IF('Formulario PPGR3'!$G1438="","",'Formulario PPGR1'!#REF!)</f>
        <v/>
      </c>
      <c r="F1438" s="190" t="str">
        <f>IF('Formulario PPGR3'!$G1438="","",'Formulario PPGR1'!#REF!)</f>
        <v/>
      </c>
      <c r="G1438" s="241"/>
      <c r="H1438" s="503" t="str">
        <f>IF(Tabla1[[#This Row],[Código_Actividad]]="","",_xlfn.XLOOKUP(Tabla1[[#This Row],[Código_Actividad]],Tabla2[Código],Tabla2[Actividades Programables Presupuestables],"",0))</f>
        <v/>
      </c>
      <c r="I1438" s="504" t="str">
        <f>IFERROR(VLOOKUP('Formulario PPGR3'!$G1438,'Formulario PPGR2'!$H$9:$V$269,15,FALSE),"")</f>
        <v/>
      </c>
      <c r="J1438" s="509"/>
      <c r="K1438" s="507" t="str">
        <f>IF(Tabla1[[#This Row],[Insumos]]="","",_xlfn.XLOOKUP(Tabla1[[#This Row],[Insumos]],Tabla10[Insumo],Tabla10[InsumoAbrev],"",0))</f>
        <v/>
      </c>
      <c r="L1438" s="508"/>
      <c r="M1438" s="505" t="str">
        <f>IF(Tabla1[[#This Row],[Descripción]]="","",_xlfn.XLOOKUP(Tabla1[[#This Row],[Descripción]],Tabla10[Descripción],Tabla10[Unidad de Medida],"",0))</f>
        <v/>
      </c>
      <c r="N1438" s="295"/>
      <c r="O1438" s="506" t="str">
        <f>IF(Tabla1[[#This Row],[Descripción]]="","",_xlfn.XLOOKUP(Tabla1[[#This Row],[Descripción]],Tabla10[Descripción],Tabla10[Precio Unitario],0))</f>
        <v/>
      </c>
      <c r="P1438" s="506" t="str">
        <f>IF(Tabla1[[#This Row],[Cantidad de Insumos]]="","",Tabla1[[#This Row],[Precio Unitario]]*Tabla1[[#This Row],[Cantidad de Insumos]])</f>
        <v/>
      </c>
      <c r="Q1438" s="506" t="str">
        <f>IF(Tabla1[[#This Row],[Descripción]]="","",_xlfn.XLOOKUP(Tabla1[[#This Row],[Descripción]],Tabla10[Descripción],Tabla10[CODIGO PRESUPUESTARIO],0))</f>
        <v/>
      </c>
      <c r="R1438" s="507"/>
    </row>
    <row r="1439" spans="2:18" x14ac:dyDescent="0.3">
      <c r="B1439" s="190" t="str">
        <f>IF('Formulario PPGR3'!$G1439="","",CONCATENATE('Formulario PPGR3'!$C1439,".",'Formulario PPGR3'!$D1439,".",'Formulario PPGR3'!$E1439,".",'Formulario PPGR3'!$F1439))</f>
        <v/>
      </c>
      <c r="C1439" s="190" t="str">
        <f>IF('Formulario PPGR3'!$G1439="","",'Formulario PPGR1'!#REF!)</f>
        <v/>
      </c>
      <c r="D1439" s="190" t="str">
        <f>IF('Formulario PPGR3'!$G1439="","",'Formulario PPGR1'!#REF!)</f>
        <v/>
      </c>
      <c r="E1439" s="190" t="str">
        <f>IF('Formulario PPGR3'!$G1439="","",'Formulario PPGR1'!#REF!)</f>
        <v/>
      </c>
      <c r="F1439" s="190" t="str">
        <f>IF('Formulario PPGR3'!$G1439="","",'Formulario PPGR1'!#REF!)</f>
        <v/>
      </c>
      <c r="G1439" s="241"/>
      <c r="H1439" s="503" t="str">
        <f>IF(Tabla1[[#This Row],[Código_Actividad]]="","",_xlfn.XLOOKUP(Tabla1[[#This Row],[Código_Actividad]],Tabla2[Código],Tabla2[Actividades Programables Presupuestables],"",0))</f>
        <v/>
      </c>
      <c r="I1439" s="504" t="str">
        <f>IFERROR(VLOOKUP('Formulario PPGR3'!$G1439,'Formulario PPGR2'!$H$9:$V$269,15,FALSE),"")</f>
        <v/>
      </c>
      <c r="J1439" s="509"/>
      <c r="K1439" s="507" t="str">
        <f>IF(Tabla1[[#This Row],[Insumos]]="","",_xlfn.XLOOKUP(Tabla1[[#This Row],[Insumos]],Tabla10[Insumo],Tabla10[InsumoAbrev],"",0))</f>
        <v/>
      </c>
      <c r="L1439" s="508"/>
      <c r="M1439" s="505" t="str">
        <f>IF(Tabla1[[#This Row],[Descripción]]="","",_xlfn.XLOOKUP(Tabla1[[#This Row],[Descripción]],Tabla10[Descripción],Tabla10[Unidad de Medida],"",0))</f>
        <v/>
      </c>
      <c r="N1439" s="295"/>
      <c r="O1439" s="506" t="str">
        <f>IF(Tabla1[[#This Row],[Descripción]]="","",_xlfn.XLOOKUP(Tabla1[[#This Row],[Descripción]],Tabla10[Descripción],Tabla10[Precio Unitario],0))</f>
        <v/>
      </c>
      <c r="P1439" s="506" t="str">
        <f>IF(Tabla1[[#This Row],[Cantidad de Insumos]]="","",Tabla1[[#This Row],[Precio Unitario]]*Tabla1[[#This Row],[Cantidad de Insumos]])</f>
        <v/>
      </c>
      <c r="Q1439" s="506" t="str">
        <f>IF(Tabla1[[#This Row],[Descripción]]="","",_xlfn.XLOOKUP(Tabla1[[#This Row],[Descripción]],Tabla10[Descripción],Tabla10[CODIGO PRESUPUESTARIO],0))</f>
        <v/>
      </c>
      <c r="R1439" s="507"/>
    </row>
    <row r="1440" spans="2:18" x14ac:dyDescent="0.3">
      <c r="B1440" s="190" t="str">
        <f>IF('Formulario PPGR3'!$G1440="","",CONCATENATE('Formulario PPGR3'!$C1440,".",'Formulario PPGR3'!$D1440,".",'Formulario PPGR3'!$E1440,".",'Formulario PPGR3'!$F1440))</f>
        <v/>
      </c>
      <c r="C1440" s="190" t="str">
        <f>IF('Formulario PPGR3'!$G1440="","",'Formulario PPGR1'!#REF!)</f>
        <v/>
      </c>
      <c r="D1440" s="190" t="str">
        <f>IF('Formulario PPGR3'!$G1440="","",'Formulario PPGR1'!#REF!)</f>
        <v/>
      </c>
      <c r="E1440" s="190" t="str">
        <f>IF('Formulario PPGR3'!$G1440="","",'Formulario PPGR1'!#REF!)</f>
        <v/>
      </c>
      <c r="F1440" s="190" t="str">
        <f>IF('Formulario PPGR3'!$G1440="","",'Formulario PPGR1'!#REF!)</f>
        <v/>
      </c>
      <c r="G1440" s="241"/>
      <c r="H1440" s="503" t="str">
        <f>IF(Tabla1[[#This Row],[Código_Actividad]]="","",_xlfn.XLOOKUP(Tabla1[[#This Row],[Código_Actividad]],Tabla2[Código],Tabla2[Actividades Programables Presupuestables],"",0))</f>
        <v/>
      </c>
      <c r="I1440" s="504" t="str">
        <f>IFERROR(VLOOKUP('Formulario PPGR3'!$G1440,'Formulario PPGR2'!$H$9:$V$269,15,FALSE),"")</f>
        <v/>
      </c>
      <c r="J1440" s="509"/>
      <c r="K1440" s="507" t="str">
        <f>IF(Tabla1[[#This Row],[Insumos]]="","",_xlfn.XLOOKUP(Tabla1[[#This Row],[Insumos]],Tabla10[Insumo],Tabla10[InsumoAbrev],"",0))</f>
        <v/>
      </c>
      <c r="L1440" s="508"/>
      <c r="M1440" s="505" t="str">
        <f>IF(Tabla1[[#This Row],[Descripción]]="","",_xlfn.XLOOKUP(Tabla1[[#This Row],[Descripción]],Tabla10[Descripción],Tabla10[Unidad de Medida],"",0))</f>
        <v/>
      </c>
      <c r="N1440" s="295"/>
      <c r="O1440" s="506" t="str">
        <f>IF(Tabla1[[#This Row],[Descripción]]="","",_xlfn.XLOOKUP(Tabla1[[#This Row],[Descripción]],Tabla10[Descripción],Tabla10[Precio Unitario],0))</f>
        <v/>
      </c>
      <c r="P1440" s="506" t="str">
        <f>IF(Tabla1[[#This Row],[Cantidad de Insumos]]="","",Tabla1[[#This Row],[Precio Unitario]]*Tabla1[[#This Row],[Cantidad de Insumos]])</f>
        <v/>
      </c>
      <c r="Q1440" s="506" t="str">
        <f>IF(Tabla1[[#This Row],[Descripción]]="","",_xlfn.XLOOKUP(Tabla1[[#This Row],[Descripción]],Tabla10[Descripción],Tabla10[CODIGO PRESUPUESTARIO],0))</f>
        <v/>
      </c>
      <c r="R1440" s="507"/>
    </row>
    <row r="1441" spans="2:18" x14ac:dyDescent="0.3">
      <c r="B1441" s="190" t="str">
        <f>IF('Formulario PPGR3'!$G1441="","",CONCATENATE('Formulario PPGR3'!$C1441,".",'Formulario PPGR3'!$D1441,".",'Formulario PPGR3'!$E1441,".",'Formulario PPGR3'!$F1441))</f>
        <v/>
      </c>
      <c r="C1441" s="190" t="str">
        <f>IF('Formulario PPGR3'!$G1441="","",'Formulario PPGR1'!#REF!)</f>
        <v/>
      </c>
      <c r="D1441" s="190" t="str">
        <f>IF('Formulario PPGR3'!$G1441="","",'Formulario PPGR1'!#REF!)</f>
        <v/>
      </c>
      <c r="E1441" s="190" t="str">
        <f>IF('Formulario PPGR3'!$G1441="","",'Formulario PPGR1'!#REF!)</f>
        <v/>
      </c>
      <c r="F1441" s="190" t="str">
        <f>IF('Formulario PPGR3'!$G1441="","",'Formulario PPGR1'!#REF!)</f>
        <v/>
      </c>
      <c r="G1441" s="241"/>
      <c r="H1441" s="503" t="str">
        <f>IF(Tabla1[[#This Row],[Código_Actividad]]="","",_xlfn.XLOOKUP(Tabla1[[#This Row],[Código_Actividad]],Tabla2[Código],Tabla2[Actividades Programables Presupuestables],"",0))</f>
        <v/>
      </c>
      <c r="I1441" s="504" t="str">
        <f>IFERROR(VLOOKUP('Formulario PPGR3'!$G1441,'Formulario PPGR2'!$H$9:$V$269,15,FALSE),"")</f>
        <v/>
      </c>
      <c r="J1441" s="509"/>
      <c r="K1441" s="507" t="str">
        <f>IF(Tabla1[[#This Row],[Insumos]]="","",_xlfn.XLOOKUP(Tabla1[[#This Row],[Insumos]],Tabla10[Insumo],Tabla10[InsumoAbrev],"",0))</f>
        <v/>
      </c>
      <c r="L1441" s="508"/>
      <c r="M1441" s="505" t="str">
        <f>IF(Tabla1[[#This Row],[Descripción]]="","",_xlfn.XLOOKUP(Tabla1[[#This Row],[Descripción]],Tabla10[Descripción],Tabla10[Unidad de Medida],"",0))</f>
        <v/>
      </c>
      <c r="N1441" s="295"/>
      <c r="O1441" s="506" t="str">
        <f>IF(Tabla1[[#This Row],[Descripción]]="","",_xlfn.XLOOKUP(Tabla1[[#This Row],[Descripción]],Tabla10[Descripción],Tabla10[Precio Unitario],0))</f>
        <v/>
      </c>
      <c r="P1441" s="506" t="str">
        <f>IF(Tabla1[[#This Row],[Cantidad de Insumos]]="","",Tabla1[[#This Row],[Precio Unitario]]*Tabla1[[#This Row],[Cantidad de Insumos]])</f>
        <v/>
      </c>
      <c r="Q1441" s="506" t="str">
        <f>IF(Tabla1[[#This Row],[Descripción]]="","",_xlfn.XLOOKUP(Tabla1[[#This Row],[Descripción]],Tabla10[Descripción],Tabla10[CODIGO PRESUPUESTARIO],0))</f>
        <v/>
      </c>
      <c r="R1441" s="507"/>
    </row>
    <row r="1442" spans="2:18" x14ac:dyDescent="0.3">
      <c r="B1442" s="190" t="str">
        <f>IF('Formulario PPGR3'!$G1442="","",CONCATENATE('Formulario PPGR3'!$C1442,".",'Formulario PPGR3'!$D1442,".",'Formulario PPGR3'!$E1442,".",'Formulario PPGR3'!$F1442))</f>
        <v/>
      </c>
      <c r="C1442" s="190" t="str">
        <f>IF('Formulario PPGR3'!$G1442="","",'Formulario PPGR1'!#REF!)</f>
        <v/>
      </c>
      <c r="D1442" s="190" t="str">
        <f>IF('Formulario PPGR3'!$G1442="","",'Formulario PPGR1'!#REF!)</f>
        <v/>
      </c>
      <c r="E1442" s="190" t="str">
        <f>IF('Formulario PPGR3'!$G1442="","",'Formulario PPGR1'!#REF!)</f>
        <v/>
      </c>
      <c r="F1442" s="190" t="str">
        <f>IF('Formulario PPGR3'!$G1442="","",'Formulario PPGR1'!#REF!)</f>
        <v/>
      </c>
      <c r="G1442" s="241"/>
      <c r="H1442" s="503" t="str">
        <f>IF(Tabla1[[#This Row],[Código_Actividad]]="","",_xlfn.XLOOKUP(Tabla1[[#This Row],[Código_Actividad]],Tabla2[Código],Tabla2[Actividades Programables Presupuestables],"",0))</f>
        <v/>
      </c>
      <c r="I1442" s="504" t="str">
        <f>IFERROR(VLOOKUP('Formulario PPGR3'!$G1442,'Formulario PPGR2'!$H$9:$V$269,15,FALSE),"")</f>
        <v/>
      </c>
      <c r="J1442" s="509"/>
      <c r="K1442" s="507" t="str">
        <f>IF(Tabla1[[#This Row],[Insumos]]="","",_xlfn.XLOOKUP(Tabla1[[#This Row],[Insumos]],Tabla10[Insumo],Tabla10[InsumoAbrev],"",0))</f>
        <v/>
      </c>
      <c r="L1442" s="508"/>
      <c r="M1442" s="505" t="str">
        <f>IF(Tabla1[[#This Row],[Descripción]]="","",_xlfn.XLOOKUP(Tabla1[[#This Row],[Descripción]],Tabla10[Descripción],Tabla10[Unidad de Medida],"",0))</f>
        <v/>
      </c>
      <c r="N1442" s="295"/>
      <c r="O1442" s="506" t="str">
        <f>IF(Tabla1[[#This Row],[Descripción]]="","",_xlfn.XLOOKUP(Tabla1[[#This Row],[Descripción]],Tabla10[Descripción],Tabla10[Precio Unitario],0))</f>
        <v/>
      </c>
      <c r="P1442" s="506" t="str">
        <f>IF(Tabla1[[#This Row],[Cantidad de Insumos]]="","",Tabla1[[#This Row],[Precio Unitario]]*Tabla1[[#This Row],[Cantidad de Insumos]])</f>
        <v/>
      </c>
      <c r="Q1442" s="506" t="str">
        <f>IF(Tabla1[[#This Row],[Descripción]]="","",_xlfn.XLOOKUP(Tabla1[[#This Row],[Descripción]],Tabla10[Descripción],Tabla10[CODIGO PRESUPUESTARIO],0))</f>
        <v/>
      </c>
      <c r="R1442" s="507"/>
    </row>
    <row r="1443" spans="2:18" x14ac:dyDescent="0.3">
      <c r="B1443" s="190" t="str">
        <f>IF('Formulario PPGR3'!$G1443="","",CONCATENATE('Formulario PPGR3'!$C1443,".",'Formulario PPGR3'!$D1443,".",'Formulario PPGR3'!$E1443,".",'Formulario PPGR3'!$F1443))</f>
        <v/>
      </c>
      <c r="C1443" s="190" t="str">
        <f>IF('Formulario PPGR3'!$G1443="","",'Formulario PPGR1'!#REF!)</f>
        <v/>
      </c>
      <c r="D1443" s="190" t="str">
        <f>IF('Formulario PPGR3'!$G1443="","",'Formulario PPGR1'!#REF!)</f>
        <v/>
      </c>
      <c r="E1443" s="190" t="str">
        <f>IF('Formulario PPGR3'!$G1443="","",'Formulario PPGR1'!#REF!)</f>
        <v/>
      </c>
      <c r="F1443" s="190" t="str">
        <f>IF('Formulario PPGR3'!$G1443="","",'Formulario PPGR1'!#REF!)</f>
        <v/>
      </c>
      <c r="G1443" s="241"/>
      <c r="H1443" s="503" t="str">
        <f>IF(Tabla1[[#This Row],[Código_Actividad]]="","",_xlfn.XLOOKUP(Tabla1[[#This Row],[Código_Actividad]],Tabla2[Código],Tabla2[Actividades Programables Presupuestables],"",0))</f>
        <v/>
      </c>
      <c r="I1443" s="504" t="str">
        <f>IFERROR(VLOOKUP('Formulario PPGR3'!$G1443,'Formulario PPGR2'!$H$9:$V$269,15,FALSE),"")</f>
        <v/>
      </c>
      <c r="J1443" s="509"/>
      <c r="K1443" s="507" t="str">
        <f>IF(Tabla1[[#This Row],[Insumos]]="","",_xlfn.XLOOKUP(Tabla1[[#This Row],[Insumos]],Tabla10[Insumo],Tabla10[InsumoAbrev],"",0))</f>
        <v/>
      </c>
      <c r="L1443" s="508"/>
      <c r="M1443" s="505" t="str">
        <f>IF(Tabla1[[#This Row],[Descripción]]="","",_xlfn.XLOOKUP(Tabla1[[#This Row],[Descripción]],Tabla10[Descripción],Tabla10[Unidad de Medida],"",0))</f>
        <v/>
      </c>
      <c r="N1443" s="295"/>
      <c r="O1443" s="506" t="str">
        <f>IF(Tabla1[[#This Row],[Descripción]]="","",_xlfn.XLOOKUP(Tabla1[[#This Row],[Descripción]],Tabla10[Descripción],Tabla10[Precio Unitario],0))</f>
        <v/>
      </c>
      <c r="P1443" s="506" t="str">
        <f>IF(Tabla1[[#This Row],[Cantidad de Insumos]]="","",Tabla1[[#This Row],[Precio Unitario]]*Tabla1[[#This Row],[Cantidad de Insumos]])</f>
        <v/>
      </c>
      <c r="Q1443" s="506" t="str">
        <f>IF(Tabla1[[#This Row],[Descripción]]="","",_xlfn.XLOOKUP(Tabla1[[#This Row],[Descripción]],Tabla10[Descripción],Tabla10[CODIGO PRESUPUESTARIO],0))</f>
        <v/>
      </c>
      <c r="R1443" s="507"/>
    </row>
    <row r="1444" spans="2:18" x14ac:dyDescent="0.3">
      <c r="B1444" s="190" t="str">
        <f>IF('Formulario PPGR3'!$G1444="","",CONCATENATE('Formulario PPGR3'!$C1444,".",'Formulario PPGR3'!$D1444,".",'Formulario PPGR3'!$E1444,".",'Formulario PPGR3'!$F1444))</f>
        <v/>
      </c>
      <c r="C1444" s="190" t="str">
        <f>IF('Formulario PPGR3'!$G1444="","",'Formulario PPGR1'!#REF!)</f>
        <v/>
      </c>
      <c r="D1444" s="190" t="str">
        <f>IF('Formulario PPGR3'!$G1444="","",'Formulario PPGR1'!#REF!)</f>
        <v/>
      </c>
      <c r="E1444" s="190" t="str">
        <f>IF('Formulario PPGR3'!$G1444="","",'Formulario PPGR1'!#REF!)</f>
        <v/>
      </c>
      <c r="F1444" s="190" t="str">
        <f>IF('Formulario PPGR3'!$G1444="","",'Formulario PPGR1'!#REF!)</f>
        <v/>
      </c>
      <c r="G1444" s="241"/>
      <c r="H1444" s="503" t="str">
        <f>IF(Tabla1[[#This Row],[Código_Actividad]]="","",_xlfn.XLOOKUP(Tabla1[[#This Row],[Código_Actividad]],Tabla2[Código],Tabla2[Actividades Programables Presupuestables],"",0))</f>
        <v/>
      </c>
      <c r="I1444" s="504" t="str">
        <f>IFERROR(VLOOKUP('Formulario PPGR3'!$G1444,'Formulario PPGR2'!$H$9:$V$269,15,FALSE),"")</f>
        <v/>
      </c>
      <c r="J1444" s="509"/>
      <c r="K1444" s="507" t="str">
        <f>IF(Tabla1[[#This Row],[Insumos]]="","",_xlfn.XLOOKUP(Tabla1[[#This Row],[Insumos]],Tabla10[Insumo],Tabla10[InsumoAbrev],"",0))</f>
        <v/>
      </c>
      <c r="L1444" s="508"/>
      <c r="M1444" s="505" t="str">
        <f>IF(Tabla1[[#This Row],[Descripción]]="","",_xlfn.XLOOKUP(Tabla1[[#This Row],[Descripción]],Tabla10[Descripción],Tabla10[Unidad de Medida],"",0))</f>
        <v/>
      </c>
      <c r="N1444" s="295"/>
      <c r="O1444" s="506" t="str">
        <f>IF(Tabla1[[#This Row],[Descripción]]="","",_xlfn.XLOOKUP(Tabla1[[#This Row],[Descripción]],Tabla10[Descripción],Tabla10[Precio Unitario],0))</f>
        <v/>
      </c>
      <c r="P1444" s="506" t="str">
        <f>IF(Tabla1[[#This Row],[Cantidad de Insumos]]="","",Tabla1[[#This Row],[Precio Unitario]]*Tabla1[[#This Row],[Cantidad de Insumos]])</f>
        <v/>
      </c>
      <c r="Q1444" s="506" t="str">
        <f>IF(Tabla1[[#This Row],[Descripción]]="","",_xlfn.XLOOKUP(Tabla1[[#This Row],[Descripción]],Tabla10[Descripción],Tabla10[CODIGO PRESUPUESTARIO],0))</f>
        <v/>
      </c>
      <c r="R1444" s="507"/>
    </row>
    <row r="1445" spans="2:18" x14ac:dyDescent="0.3">
      <c r="B1445" s="190" t="str">
        <f>IF('Formulario PPGR3'!$G1445="","",CONCATENATE('Formulario PPGR3'!$C1445,".",'Formulario PPGR3'!$D1445,".",'Formulario PPGR3'!$E1445,".",'Formulario PPGR3'!$F1445))</f>
        <v/>
      </c>
      <c r="C1445" s="190" t="str">
        <f>IF('Formulario PPGR3'!$G1445="","",'Formulario PPGR1'!#REF!)</f>
        <v/>
      </c>
      <c r="D1445" s="190" t="str">
        <f>IF('Formulario PPGR3'!$G1445="","",'Formulario PPGR1'!#REF!)</f>
        <v/>
      </c>
      <c r="E1445" s="190" t="str">
        <f>IF('Formulario PPGR3'!$G1445="","",'Formulario PPGR1'!#REF!)</f>
        <v/>
      </c>
      <c r="F1445" s="190" t="str">
        <f>IF('Formulario PPGR3'!$G1445="","",'Formulario PPGR1'!#REF!)</f>
        <v/>
      </c>
      <c r="G1445" s="241"/>
      <c r="H1445" s="503" t="str">
        <f>IF(Tabla1[[#This Row],[Código_Actividad]]="","",_xlfn.XLOOKUP(Tabla1[[#This Row],[Código_Actividad]],Tabla2[Código],Tabla2[Actividades Programables Presupuestables],"",0))</f>
        <v/>
      </c>
      <c r="I1445" s="504" t="str">
        <f>IFERROR(VLOOKUP('Formulario PPGR3'!$G1445,'Formulario PPGR2'!$H$9:$V$269,15,FALSE),"")</f>
        <v/>
      </c>
      <c r="J1445" s="509"/>
      <c r="K1445" s="507" t="str">
        <f>IF(Tabla1[[#This Row],[Insumos]]="","",_xlfn.XLOOKUP(Tabla1[[#This Row],[Insumos]],Tabla10[Insumo],Tabla10[InsumoAbrev],"",0))</f>
        <v/>
      </c>
      <c r="L1445" s="508"/>
      <c r="M1445" s="505" t="str">
        <f>IF(Tabla1[[#This Row],[Descripción]]="","",_xlfn.XLOOKUP(Tabla1[[#This Row],[Descripción]],Tabla10[Descripción],Tabla10[Unidad de Medida],"",0))</f>
        <v/>
      </c>
      <c r="N1445" s="295"/>
      <c r="O1445" s="506" t="str">
        <f>IF(Tabla1[[#This Row],[Descripción]]="","",_xlfn.XLOOKUP(Tabla1[[#This Row],[Descripción]],Tabla10[Descripción],Tabla10[Precio Unitario],0))</f>
        <v/>
      </c>
      <c r="P1445" s="506" t="str">
        <f>IF(Tabla1[[#This Row],[Cantidad de Insumos]]="","",Tabla1[[#This Row],[Precio Unitario]]*Tabla1[[#This Row],[Cantidad de Insumos]])</f>
        <v/>
      </c>
      <c r="Q1445" s="506" t="str">
        <f>IF(Tabla1[[#This Row],[Descripción]]="","",_xlfn.XLOOKUP(Tabla1[[#This Row],[Descripción]],Tabla10[Descripción],Tabla10[CODIGO PRESUPUESTARIO],0))</f>
        <v/>
      </c>
      <c r="R1445" s="507"/>
    </row>
    <row r="1446" spans="2:18" x14ac:dyDescent="0.3">
      <c r="B1446" s="190" t="str">
        <f>IF('Formulario PPGR3'!$G1446="","",CONCATENATE('Formulario PPGR3'!$C1446,".",'Formulario PPGR3'!$D1446,".",'Formulario PPGR3'!$E1446,".",'Formulario PPGR3'!$F1446))</f>
        <v/>
      </c>
      <c r="C1446" s="190" t="str">
        <f>IF('Formulario PPGR3'!$G1446="","",'Formulario PPGR1'!#REF!)</f>
        <v/>
      </c>
      <c r="D1446" s="190" t="str">
        <f>IF('Formulario PPGR3'!$G1446="","",'Formulario PPGR1'!#REF!)</f>
        <v/>
      </c>
      <c r="E1446" s="190" t="str">
        <f>IF('Formulario PPGR3'!$G1446="","",'Formulario PPGR1'!#REF!)</f>
        <v/>
      </c>
      <c r="F1446" s="190" t="str">
        <f>IF('Formulario PPGR3'!$G1446="","",'Formulario PPGR1'!#REF!)</f>
        <v/>
      </c>
      <c r="G1446" s="241"/>
      <c r="H1446" s="503" t="str">
        <f>IF(Tabla1[[#This Row],[Código_Actividad]]="","",_xlfn.XLOOKUP(Tabla1[[#This Row],[Código_Actividad]],Tabla2[Código],Tabla2[Actividades Programables Presupuestables],"",0))</f>
        <v/>
      </c>
      <c r="I1446" s="504" t="str">
        <f>IFERROR(VLOOKUP('Formulario PPGR3'!$G1446,'Formulario PPGR2'!$H$9:$V$269,15,FALSE),"")</f>
        <v/>
      </c>
      <c r="J1446" s="509"/>
      <c r="K1446" s="507" t="str">
        <f>IF(Tabla1[[#This Row],[Insumos]]="","",_xlfn.XLOOKUP(Tabla1[[#This Row],[Insumos]],Tabla10[Insumo],Tabla10[InsumoAbrev],"",0))</f>
        <v/>
      </c>
      <c r="L1446" s="508"/>
      <c r="M1446" s="505" t="str">
        <f>IF(Tabla1[[#This Row],[Descripción]]="","",_xlfn.XLOOKUP(Tabla1[[#This Row],[Descripción]],Tabla10[Descripción],Tabla10[Unidad de Medida],"",0))</f>
        <v/>
      </c>
      <c r="N1446" s="295"/>
      <c r="O1446" s="506" t="str">
        <f>IF(Tabla1[[#This Row],[Descripción]]="","",_xlfn.XLOOKUP(Tabla1[[#This Row],[Descripción]],Tabla10[Descripción],Tabla10[Precio Unitario],0))</f>
        <v/>
      </c>
      <c r="P1446" s="506" t="str">
        <f>IF(Tabla1[[#This Row],[Cantidad de Insumos]]="","",Tabla1[[#This Row],[Precio Unitario]]*Tabla1[[#This Row],[Cantidad de Insumos]])</f>
        <v/>
      </c>
      <c r="Q1446" s="506" t="str">
        <f>IF(Tabla1[[#This Row],[Descripción]]="","",_xlfn.XLOOKUP(Tabla1[[#This Row],[Descripción]],Tabla10[Descripción],Tabla10[CODIGO PRESUPUESTARIO],0))</f>
        <v/>
      </c>
      <c r="R1446" s="507"/>
    </row>
    <row r="1447" spans="2:18" x14ac:dyDescent="0.3">
      <c r="B1447" s="190" t="str">
        <f>IF('Formulario PPGR3'!$G1447="","",CONCATENATE('Formulario PPGR3'!$C1447,".",'Formulario PPGR3'!$D1447,".",'Formulario PPGR3'!$E1447,".",'Formulario PPGR3'!$F1447))</f>
        <v/>
      </c>
      <c r="C1447" s="190" t="str">
        <f>IF('Formulario PPGR3'!$G1447="","",'Formulario PPGR1'!#REF!)</f>
        <v/>
      </c>
      <c r="D1447" s="190" t="str">
        <f>IF('Formulario PPGR3'!$G1447="","",'Formulario PPGR1'!#REF!)</f>
        <v/>
      </c>
      <c r="E1447" s="190" t="str">
        <f>IF('Formulario PPGR3'!$G1447="","",'Formulario PPGR1'!#REF!)</f>
        <v/>
      </c>
      <c r="F1447" s="190" t="str">
        <f>IF('Formulario PPGR3'!$G1447="","",'Formulario PPGR1'!#REF!)</f>
        <v/>
      </c>
      <c r="G1447" s="241"/>
      <c r="H1447" s="503" t="str">
        <f>IF(Tabla1[[#This Row],[Código_Actividad]]="","",_xlfn.XLOOKUP(Tabla1[[#This Row],[Código_Actividad]],Tabla2[Código],Tabla2[Actividades Programables Presupuestables],"",0))</f>
        <v/>
      </c>
      <c r="I1447" s="504" t="str">
        <f>IFERROR(VLOOKUP('Formulario PPGR3'!$G1447,'Formulario PPGR2'!$H$9:$V$269,15,FALSE),"")</f>
        <v/>
      </c>
      <c r="J1447" s="509"/>
      <c r="K1447" s="507" t="str">
        <f>IF(Tabla1[[#This Row],[Insumos]]="","",_xlfn.XLOOKUP(Tabla1[[#This Row],[Insumos]],Tabla10[Insumo],Tabla10[InsumoAbrev],"",0))</f>
        <v/>
      </c>
      <c r="L1447" s="508"/>
      <c r="M1447" s="505" t="str">
        <f>IF(Tabla1[[#This Row],[Descripción]]="","",_xlfn.XLOOKUP(Tabla1[[#This Row],[Descripción]],Tabla10[Descripción],Tabla10[Unidad de Medida],"",0))</f>
        <v/>
      </c>
      <c r="N1447" s="295"/>
      <c r="O1447" s="506" t="str">
        <f>IF(Tabla1[[#This Row],[Descripción]]="","",_xlfn.XLOOKUP(Tabla1[[#This Row],[Descripción]],Tabla10[Descripción],Tabla10[Precio Unitario],0))</f>
        <v/>
      </c>
      <c r="P1447" s="506" t="str">
        <f>IF(Tabla1[[#This Row],[Cantidad de Insumos]]="","",Tabla1[[#This Row],[Precio Unitario]]*Tabla1[[#This Row],[Cantidad de Insumos]])</f>
        <v/>
      </c>
      <c r="Q1447" s="506" t="str">
        <f>IF(Tabla1[[#This Row],[Descripción]]="","",_xlfn.XLOOKUP(Tabla1[[#This Row],[Descripción]],Tabla10[Descripción],Tabla10[CODIGO PRESUPUESTARIO],0))</f>
        <v/>
      </c>
      <c r="R1447" s="507"/>
    </row>
    <row r="1448" spans="2:18" x14ac:dyDescent="0.3">
      <c r="B1448" s="190" t="str">
        <f>IF('Formulario PPGR3'!$G1448="","",CONCATENATE('Formulario PPGR3'!$C1448,".",'Formulario PPGR3'!$D1448,".",'Formulario PPGR3'!$E1448,".",'Formulario PPGR3'!$F1448))</f>
        <v/>
      </c>
      <c r="C1448" s="190" t="str">
        <f>IF('Formulario PPGR3'!$G1448="","",'Formulario PPGR1'!#REF!)</f>
        <v/>
      </c>
      <c r="D1448" s="190" t="str">
        <f>IF('Formulario PPGR3'!$G1448="","",'Formulario PPGR1'!#REF!)</f>
        <v/>
      </c>
      <c r="E1448" s="190" t="str">
        <f>IF('Formulario PPGR3'!$G1448="","",'Formulario PPGR1'!#REF!)</f>
        <v/>
      </c>
      <c r="F1448" s="190" t="str">
        <f>IF('Formulario PPGR3'!$G1448="","",'Formulario PPGR1'!#REF!)</f>
        <v/>
      </c>
      <c r="G1448" s="241"/>
      <c r="H1448" s="503" t="str">
        <f>IF(Tabla1[[#This Row],[Código_Actividad]]="","",_xlfn.XLOOKUP(Tabla1[[#This Row],[Código_Actividad]],Tabla2[Código],Tabla2[Actividades Programables Presupuestables],"",0))</f>
        <v/>
      </c>
      <c r="I1448" s="504" t="str">
        <f>IFERROR(VLOOKUP('Formulario PPGR3'!$G1448,'Formulario PPGR2'!$H$9:$V$269,15,FALSE),"")</f>
        <v/>
      </c>
      <c r="J1448" s="509"/>
      <c r="K1448" s="507" t="str">
        <f>IF(Tabla1[[#This Row],[Insumos]]="","",_xlfn.XLOOKUP(Tabla1[[#This Row],[Insumos]],Tabla10[Insumo],Tabla10[InsumoAbrev],"",0))</f>
        <v/>
      </c>
      <c r="L1448" s="508"/>
      <c r="M1448" s="505" t="str">
        <f>IF(Tabla1[[#This Row],[Descripción]]="","",_xlfn.XLOOKUP(Tabla1[[#This Row],[Descripción]],Tabla10[Descripción],Tabla10[Unidad de Medida],"",0))</f>
        <v/>
      </c>
      <c r="N1448" s="295"/>
      <c r="O1448" s="506" t="str">
        <f>IF(Tabla1[[#This Row],[Descripción]]="","",_xlfn.XLOOKUP(Tabla1[[#This Row],[Descripción]],Tabla10[Descripción],Tabla10[Precio Unitario],0))</f>
        <v/>
      </c>
      <c r="P1448" s="506" t="str">
        <f>IF(Tabla1[[#This Row],[Cantidad de Insumos]]="","",Tabla1[[#This Row],[Precio Unitario]]*Tabla1[[#This Row],[Cantidad de Insumos]])</f>
        <v/>
      </c>
      <c r="Q1448" s="506" t="str">
        <f>IF(Tabla1[[#This Row],[Descripción]]="","",_xlfn.XLOOKUP(Tabla1[[#This Row],[Descripción]],Tabla10[Descripción],Tabla10[CODIGO PRESUPUESTARIO],0))</f>
        <v/>
      </c>
      <c r="R1448" s="507"/>
    </row>
    <row r="1449" spans="2:18" x14ac:dyDescent="0.3">
      <c r="B1449" s="190" t="str">
        <f>IF('Formulario PPGR3'!$G1449="","",CONCATENATE('Formulario PPGR3'!$C1449,".",'Formulario PPGR3'!$D1449,".",'Formulario PPGR3'!$E1449,".",'Formulario PPGR3'!$F1449))</f>
        <v/>
      </c>
      <c r="C1449" s="190" t="str">
        <f>IF('Formulario PPGR3'!$G1449="","",'Formulario PPGR1'!#REF!)</f>
        <v/>
      </c>
      <c r="D1449" s="190" t="str">
        <f>IF('Formulario PPGR3'!$G1449="","",'Formulario PPGR1'!#REF!)</f>
        <v/>
      </c>
      <c r="E1449" s="190" t="str">
        <f>IF('Formulario PPGR3'!$G1449="","",'Formulario PPGR1'!#REF!)</f>
        <v/>
      </c>
      <c r="F1449" s="190" t="str">
        <f>IF('Formulario PPGR3'!$G1449="","",'Formulario PPGR1'!#REF!)</f>
        <v/>
      </c>
      <c r="G1449" s="241"/>
      <c r="H1449" s="503" t="str">
        <f>IF(Tabla1[[#This Row],[Código_Actividad]]="","",_xlfn.XLOOKUP(Tabla1[[#This Row],[Código_Actividad]],Tabla2[Código],Tabla2[Actividades Programables Presupuestables],"",0))</f>
        <v/>
      </c>
      <c r="I1449" s="504" t="str">
        <f>IFERROR(VLOOKUP('Formulario PPGR3'!$G1449,'Formulario PPGR2'!$H$9:$V$269,15,FALSE),"")</f>
        <v/>
      </c>
      <c r="J1449" s="509"/>
      <c r="K1449" s="507" t="str">
        <f>IF(Tabla1[[#This Row],[Insumos]]="","",_xlfn.XLOOKUP(Tabla1[[#This Row],[Insumos]],Tabla10[Insumo],Tabla10[InsumoAbrev],"",0))</f>
        <v/>
      </c>
      <c r="L1449" s="508"/>
      <c r="M1449" s="505" t="str">
        <f>IF(Tabla1[[#This Row],[Descripción]]="","",_xlfn.XLOOKUP(Tabla1[[#This Row],[Descripción]],Tabla10[Descripción],Tabla10[Unidad de Medida],"",0))</f>
        <v/>
      </c>
      <c r="N1449" s="295"/>
      <c r="O1449" s="506" t="str">
        <f>IF(Tabla1[[#This Row],[Descripción]]="","",_xlfn.XLOOKUP(Tabla1[[#This Row],[Descripción]],Tabla10[Descripción],Tabla10[Precio Unitario],0))</f>
        <v/>
      </c>
      <c r="P1449" s="506" t="str">
        <f>IF(Tabla1[[#This Row],[Cantidad de Insumos]]="","",Tabla1[[#This Row],[Precio Unitario]]*Tabla1[[#This Row],[Cantidad de Insumos]])</f>
        <v/>
      </c>
      <c r="Q1449" s="506" t="str">
        <f>IF(Tabla1[[#This Row],[Descripción]]="","",_xlfn.XLOOKUP(Tabla1[[#This Row],[Descripción]],Tabla10[Descripción],Tabla10[CODIGO PRESUPUESTARIO],0))</f>
        <v/>
      </c>
      <c r="R1449" s="507"/>
    </row>
    <row r="1450" spans="2:18" x14ac:dyDescent="0.3">
      <c r="B1450" s="190" t="str">
        <f>IF('Formulario PPGR3'!$G1450="","",CONCATENATE('Formulario PPGR3'!$C1450,".",'Formulario PPGR3'!$D1450,".",'Formulario PPGR3'!$E1450,".",'Formulario PPGR3'!$F1450))</f>
        <v/>
      </c>
      <c r="C1450" s="190" t="str">
        <f>IF('Formulario PPGR3'!$G1450="","",'Formulario PPGR1'!#REF!)</f>
        <v/>
      </c>
      <c r="D1450" s="190" t="str">
        <f>IF('Formulario PPGR3'!$G1450="","",'Formulario PPGR1'!#REF!)</f>
        <v/>
      </c>
      <c r="E1450" s="190" t="str">
        <f>IF('Formulario PPGR3'!$G1450="","",'Formulario PPGR1'!#REF!)</f>
        <v/>
      </c>
      <c r="F1450" s="190" t="str">
        <f>IF('Formulario PPGR3'!$G1450="","",'Formulario PPGR1'!#REF!)</f>
        <v/>
      </c>
      <c r="G1450" s="241"/>
      <c r="H1450" s="503" t="str">
        <f>IF(Tabla1[[#This Row],[Código_Actividad]]="","",_xlfn.XLOOKUP(Tabla1[[#This Row],[Código_Actividad]],Tabla2[Código],Tabla2[Actividades Programables Presupuestables],"",0))</f>
        <v/>
      </c>
      <c r="I1450" s="504" t="str">
        <f>IFERROR(VLOOKUP('Formulario PPGR3'!$G1450,'Formulario PPGR2'!$H$9:$V$269,15,FALSE),"")</f>
        <v/>
      </c>
      <c r="J1450" s="509"/>
      <c r="K1450" s="507" t="str">
        <f>IF(Tabla1[[#This Row],[Insumos]]="","",_xlfn.XLOOKUP(Tabla1[[#This Row],[Insumos]],Tabla10[Insumo],Tabla10[InsumoAbrev],"",0))</f>
        <v/>
      </c>
      <c r="L1450" s="508"/>
      <c r="M1450" s="505" t="str">
        <f>IF(Tabla1[[#This Row],[Descripción]]="","",_xlfn.XLOOKUP(Tabla1[[#This Row],[Descripción]],Tabla10[Descripción],Tabla10[Unidad de Medida],"",0))</f>
        <v/>
      </c>
      <c r="N1450" s="295"/>
      <c r="O1450" s="506" t="str">
        <f>IF(Tabla1[[#This Row],[Descripción]]="","",_xlfn.XLOOKUP(Tabla1[[#This Row],[Descripción]],Tabla10[Descripción],Tabla10[Precio Unitario],0))</f>
        <v/>
      </c>
      <c r="P1450" s="506" t="str">
        <f>IF(Tabla1[[#This Row],[Cantidad de Insumos]]="","",Tabla1[[#This Row],[Precio Unitario]]*Tabla1[[#This Row],[Cantidad de Insumos]])</f>
        <v/>
      </c>
      <c r="Q1450" s="506" t="str">
        <f>IF(Tabla1[[#This Row],[Descripción]]="","",_xlfn.XLOOKUP(Tabla1[[#This Row],[Descripción]],Tabla10[Descripción],Tabla10[CODIGO PRESUPUESTARIO],0))</f>
        <v/>
      </c>
      <c r="R1450" s="507"/>
    </row>
    <row r="1451" spans="2:18" x14ac:dyDescent="0.3">
      <c r="B1451" s="190" t="str">
        <f>IF('Formulario PPGR3'!$G1451="","",CONCATENATE('Formulario PPGR3'!$C1451,".",'Formulario PPGR3'!$D1451,".",'Formulario PPGR3'!$E1451,".",'Formulario PPGR3'!$F1451))</f>
        <v/>
      </c>
      <c r="C1451" s="190" t="str">
        <f>IF('Formulario PPGR3'!$G1451="","",'Formulario PPGR1'!#REF!)</f>
        <v/>
      </c>
      <c r="D1451" s="190" t="str">
        <f>IF('Formulario PPGR3'!$G1451="","",'Formulario PPGR1'!#REF!)</f>
        <v/>
      </c>
      <c r="E1451" s="190" t="str">
        <f>IF('Formulario PPGR3'!$G1451="","",'Formulario PPGR1'!#REF!)</f>
        <v/>
      </c>
      <c r="F1451" s="190" t="str">
        <f>IF('Formulario PPGR3'!$G1451="","",'Formulario PPGR1'!#REF!)</f>
        <v/>
      </c>
      <c r="G1451" s="241"/>
      <c r="H1451" s="503" t="str">
        <f>IF(Tabla1[[#This Row],[Código_Actividad]]="","",_xlfn.XLOOKUP(Tabla1[[#This Row],[Código_Actividad]],Tabla2[Código],Tabla2[Actividades Programables Presupuestables],"",0))</f>
        <v/>
      </c>
      <c r="I1451" s="504" t="str">
        <f>IFERROR(VLOOKUP('Formulario PPGR3'!$G1451,'Formulario PPGR2'!$H$9:$V$269,15,FALSE),"")</f>
        <v/>
      </c>
      <c r="J1451" s="509"/>
      <c r="K1451" s="507" t="str">
        <f>IF(Tabla1[[#This Row],[Insumos]]="","",_xlfn.XLOOKUP(Tabla1[[#This Row],[Insumos]],Tabla10[Insumo],Tabla10[InsumoAbrev],"",0))</f>
        <v/>
      </c>
      <c r="L1451" s="508"/>
      <c r="M1451" s="505" t="str">
        <f>IF(Tabla1[[#This Row],[Descripción]]="","",_xlfn.XLOOKUP(Tabla1[[#This Row],[Descripción]],Tabla10[Descripción],Tabla10[Unidad de Medida],"",0))</f>
        <v/>
      </c>
      <c r="N1451" s="295"/>
      <c r="O1451" s="506" t="str">
        <f>IF(Tabla1[[#This Row],[Descripción]]="","",_xlfn.XLOOKUP(Tabla1[[#This Row],[Descripción]],Tabla10[Descripción],Tabla10[Precio Unitario],0))</f>
        <v/>
      </c>
      <c r="P1451" s="506" t="str">
        <f>IF(Tabla1[[#This Row],[Cantidad de Insumos]]="","",Tabla1[[#This Row],[Precio Unitario]]*Tabla1[[#This Row],[Cantidad de Insumos]])</f>
        <v/>
      </c>
      <c r="Q1451" s="506" t="str">
        <f>IF(Tabla1[[#This Row],[Descripción]]="","",_xlfn.XLOOKUP(Tabla1[[#This Row],[Descripción]],Tabla10[Descripción],Tabla10[CODIGO PRESUPUESTARIO],0))</f>
        <v/>
      </c>
      <c r="R1451" s="507"/>
    </row>
    <row r="1452" spans="2:18" x14ac:dyDescent="0.3">
      <c r="B1452" s="190" t="str">
        <f>IF('Formulario PPGR3'!$G1452="","",CONCATENATE('Formulario PPGR3'!$C1452,".",'Formulario PPGR3'!$D1452,".",'Formulario PPGR3'!$E1452,".",'Formulario PPGR3'!$F1452))</f>
        <v/>
      </c>
      <c r="C1452" s="190" t="str">
        <f>IF('Formulario PPGR3'!$G1452="","",'Formulario PPGR1'!#REF!)</f>
        <v/>
      </c>
      <c r="D1452" s="190" t="str">
        <f>IF('Formulario PPGR3'!$G1452="","",'Formulario PPGR1'!#REF!)</f>
        <v/>
      </c>
      <c r="E1452" s="190" t="str">
        <f>IF('Formulario PPGR3'!$G1452="","",'Formulario PPGR1'!#REF!)</f>
        <v/>
      </c>
      <c r="F1452" s="190" t="str">
        <f>IF('Formulario PPGR3'!$G1452="","",'Formulario PPGR1'!#REF!)</f>
        <v/>
      </c>
      <c r="G1452" s="241"/>
      <c r="H1452" s="503" t="str">
        <f>IF(Tabla1[[#This Row],[Código_Actividad]]="","",_xlfn.XLOOKUP(Tabla1[[#This Row],[Código_Actividad]],Tabla2[Código],Tabla2[Actividades Programables Presupuestables],"",0))</f>
        <v/>
      </c>
      <c r="I1452" s="504" t="str">
        <f>IFERROR(VLOOKUP('Formulario PPGR3'!$G1452,'Formulario PPGR2'!$H$9:$V$269,15,FALSE),"")</f>
        <v/>
      </c>
      <c r="J1452" s="509"/>
      <c r="K1452" s="507" t="str">
        <f>IF(Tabla1[[#This Row],[Insumos]]="","",_xlfn.XLOOKUP(Tabla1[[#This Row],[Insumos]],Tabla10[Insumo],Tabla10[InsumoAbrev],"",0))</f>
        <v/>
      </c>
      <c r="L1452" s="508"/>
      <c r="M1452" s="505" t="str">
        <f>IF(Tabla1[[#This Row],[Descripción]]="","",_xlfn.XLOOKUP(Tabla1[[#This Row],[Descripción]],Tabla10[Descripción],Tabla10[Unidad de Medida],"",0))</f>
        <v/>
      </c>
      <c r="N1452" s="295"/>
      <c r="O1452" s="506" t="str">
        <f>IF(Tabla1[[#This Row],[Descripción]]="","",_xlfn.XLOOKUP(Tabla1[[#This Row],[Descripción]],Tabla10[Descripción],Tabla10[Precio Unitario],0))</f>
        <v/>
      </c>
      <c r="P1452" s="506" t="str">
        <f>IF(Tabla1[[#This Row],[Cantidad de Insumos]]="","",Tabla1[[#This Row],[Precio Unitario]]*Tabla1[[#This Row],[Cantidad de Insumos]])</f>
        <v/>
      </c>
      <c r="Q1452" s="506" t="str">
        <f>IF(Tabla1[[#This Row],[Descripción]]="","",_xlfn.XLOOKUP(Tabla1[[#This Row],[Descripción]],Tabla10[Descripción],Tabla10[CODIGO PRESUPUESTARIO],0))</f>
        <v/>
      </c>
      <c r="R1452" s="507"/>
    </row>
    <row r="1453" spans="2:18" x14ac:dyDescent="0.3">
      <c r="B1453" s="190" t="str">
        <f>IF('Formulario PPGR3'!$G1453="","",CONCATENATE('Formulario PPGR3'!$C1453,".",'Formulario PPGR3'!$D1453,".",'Formulario PPGR3'!$E1453,".",'Formulario PPGR3'!$F1453))</f>
        <v/>
      </c>
      <c r="C1453" s="190" t="str">
        <f>IF('Formulario PPGR3'!$G1453="","",'Formulario PPGR1'!#REF!)</f>
        <v/>
      </c>
      <c r="D1453" s="190" t="str">
        <f>IF('Formulario PPGR3'!$G1453="","",'Formulario PPGR1'!#REF!)</f>
        <v/>
      </c>
      <c r="E1453" s="190" t="str">
        <f>IF('Formulario PPGR3'!$G1453="","",'Formulario PPGR1'!#REF!)</f>
        <v/>
      </c>
      <c r="F1453" s="190" t="str">
        <f>IF('Formulario PPGR3'!$G1453="","",'Formulario PPGR1'!#REF!)</f>
        <v/>
      </c>
      <c r="G1453" s="241"/>
      <c r="H1453" s="503" t="str">
        <f>IF(Tabla1[[#This Row],[Código_Actividad]]="","",_xlfn.XLOOKUP(Tabla1[[#This Row],[Código_Actividad]],Tabla2[Código],Tabla2[Actividades Programables Presupuestables],"",0))</f>
        <v/>
      </c>
      <c r="I1453" s="504" t="str">
        <f>IFERROR(VLOOKUP('Formulario PPGR3'!$G1453,'Formulario PPGR2'!$H$9:$V$269,15,FALSE),"")</f>
        <v/>
      </c>
      <c r="J1453" s="509"/>
      <c r="K1453" s="507" t="str">
        <f>IF(Tabla1[[#This Row],[Insumos]]="","",_xlfn.XLOOKUP(Tabla1[[#This Row],[Insumos]],Tabla10[Insumo],Tabla10[InsumoAbrev],"",0))</f>
        <v/>
      </c>
      <c r="L1453" s="508"/>
      <c r="M1453" s="505" t="str">
        <f>IF(Tabla1[[#This Row],[Descripción]]="","",_xlfn.XLOOKUP(Tabla1[[#This Row],[Descripción]],Tabla10[Descripción],Tabla10[Unidad de Medida],"",0))</f>
        <v/>
      </c>
      <c r="N1453" s="295"/>
      <c r="O1453" s="506" t="str">
        <f>IF(Tabla1[[#This Row],[Descripción]]="","",_xlfn.XLOOKUP(Tabla1[[#This Row],[Descripción]],Tabla10[Descripción],Tabla10[Precio Unitario],0))</f>
        <v/>
      </c>
      <c r="P1453" s="506" t="str">
        <f>IF(Tabla1[[#This Row],[Cantidad de Insumos]]="","",Tabla1[[#This Row],[Precio Unitario]]*Tabla1[[#This Row],[Cantidad de Insumos]])</f>
        <v/>
      </c>
      <c r="Q1453" s="506" t="str">
        <f>IF(Tabla1[[#This Row],[Descripción]]="","",_xlfn.XLOOKUP(Tabla1[[#This Row],[Descripción]],Tabla10[Descripción],Tabla10[CODIGO PRESUPUESTARIO],0))</f>
        <v/>
      </c>
      <c r="R1453" s="507"/>
    </row>
    <row r="1454" spans="2:18" x14ac:dyDescent="0.3">
      <c r="B1454" s="190" t="str">
        <f>IF('Formulario PPGR3'!$G1454="","",CONCATENATE('Formulario PPGR3'!$C1454,".",'Formulario PPGR3'!$D1454,".",'Formulario PPGR3'!$E1454,".",'Formulario PPGR3'!$F1454))</f>
        <v/>
      </c>
      <c r="C1454" s="190" t="str">
        <f>IF('Formulario PPGR3'!$G1454="","",'Formulario PPGR1'!#REF!)</f>
        <v/>
      </c>
      <c r="D1454" s="190" t="str">
        <f>IF('Formulario PPGR3'!$G1454="","",'Formulario PPGR1'!#REF!)</f>
        <v/>
      </c>
      <c r="E1454" s="190" t="str">
        <f>IF('Formulario PPGR3'!$G1454="","",'Formulario PPGR1'!#REF!)</f>
        <v/>
      </c>
      <c r="F1454" s="190" t="str">
        <f>IF('Formulario PPGR3'!$G1454="","",'Formulario PPGR1'!#REF!)</f>
        <v/>
      </c>
      <c r="G1454" s="241"/>
      <c r="H1454" s="503" t="str">
        <f>IF(Tabla1[[#This Row],[Código_Actividad]]="","",_xlfn.XLOOKUP(Tabla1[[#This Row],[Código_Actividad]],Tabla2[Código],Tabla2[Actividades Programables Presupuestables],"",0))</f>
        <v/>
      </c>
      <c r="I1454" s="504" t="str">
        <f>IFERROR(VLOOKUP('Formulario PPGR3'!$G1454,'Formulario PPGR2'!$H$9:$V$269,15,FALSE),"")</f>
        <v/>
      </c>
      <c r="J1454" s="509"/>
      <c r="K1454" s="507" t="str">
        <f>IF(Tabla1[[#This Row],[Insumos]]="","",_xlfn.XLOOKUP(Tabla1[[#This Row],[Insumos]],Tabla10[Insumo],Tabla10[InsumoAbrev],"",0))</f>
        <v/>
      </c>
      <c r="L1454" s="508"/>
      <c r="M1454" s="505" t="str">
        <f>IF(Tabla1[[#This Row],[Descripción]]="","",_xlfn.XLOOKUP(Tabla1[[#This Row],[Descripción]],Tabla10[Descripción],Tabla10[Unidad de Medida],"",0))</f>
        <v/>
      </c>
      <c r="N1454" s="295"/>
      <c r="O1454" s="506" t="str">
        <f>IF(Tabla1[[#This Row],[Descripción]]="","",_xlfn.XLOOKUP(Tabla1[[#This Row],[Descripción]],Tabla10[Descripción],Tabla10[Precio Unitario],0))</f>
        <v/>
      </c>
      <c r="P1454" s="506" t="str">
        <f>IF(Tabla1[[#This Row],[Cantidad de Insumos]]="","",Tabla1[[#This Row],[Precio Unitario]]*Tabla1[[#This Row],[Cantidad de Insumos]])</f>
        <v/>
      </c>
      <c r="Q1454" s="506" t="str">
        <f>IF(Tabla1[[#This Row],[Descripción]]="","",_xlfn.XLOOKUP(Tabla1[[#This Row],[Descripción]],Tabla10[Descripción],Tabla10[CODIGO PRESUPUESTARIO],0))</f>
        <v/>
      </c>
      <c r="R1454" s="507"/>
    </row>
    <row r="1455" spans="2:18" x14ac:dyDescent="0.3">
      <c r="B1455" s="190" t="str">
        <f>IF('Formulario PPGR3'!$G1455="","",CONCATENATE('Formulario PPGR3'!$C1455,".",'Formulario PPGR3'!$D1455,".",'Formulario PPGR3'!$E1455,".",'Formulario PPGR3'!$F1455))</f>
        <v/>
      </c>
      <c r="C1455" s="190" t="str">
        <f>IF('Formulario PPGR3'!$G1455="","",'Formulario PPGR1'!#REF!)</f>
        <v/>
      </c>
      <c r="D1455" s="190" t="str">
        <f>IF('Formulario PPGR3'!$G1455="","",'Formulario PPGR1'!#REF!)</f>
        <v/>
      </c>
      <c r="E1455" s="190" t="str">
        <f>IF('Formulario PPGR3'!$G1455="","",'Formulario PPGR1'!#REF!)</f>
        <v/>
      </c>
      <c r="F1455" s="190" t="str">
        <f>IF('Formulario PPGR3'!$G1455="","",'Formulario PPGR1'!#REF!)</f>
        <v/>
      </c>
      <c r="G1455" s="241"/>
      <c r="H1455" s="503" t="str">
        <f>IF(Tabla1[[#This Row],[Código_Actividad]]="","",_xlfn.XLOOKUP(Tabla1[[#This Row],[Código_Actividad]],Tabla2[Código],Tabla2[Actividades Programables Presupuestables],"",0))</f>
        <v/>
      </c>
      <c r="I1455" s="504" t="str">
        <f>IFERROR(VLOOKUP('Formulario PPGR3'!$G1455,'Formulario PPGR2'!$H$9:$V$269,15,FALSE),"")</f>
        <v/>
      </c>
      <c r="J1455" s="509"/>
      <c r="K1455" s="507" t="str">
        <f>IF(Tabla1[[#This Row],[Insumos]]="","",_xlfn.XLOOKUP(Tabla1[[#This Row],[Insumos]],Tabla10[Insumo],Tabla10[InsumoAbrev],"",0))</f>
        <v/>
      </c>
      <c r="L1455" s="508"/>
      <c r="M1455" s="505" t="str">
        <f>IF(Tabla1[[#This Row],[Descripción]]="","",_xlfn.XLOOKUP(Tabla1[[#This Row],[Descripción]],Tabla10[Descripción],Tabla10[Unidad de Medida],"",0))</f>
        <v/>
      </c>
      <c r="N1455" s="295"/>
      <c r="O1455" s="506" t="str">
        <f>IF(Tabla1[[#This Row],[Descripción]]="","",_xlfn.XLOOKUP(Tabla1[[#This Row],[Descripción]],Tabla10[Descripción],Tabla10[Precio Unitario],0))</f>
        <v/>
      </c>
      <c r="P1455" s="506" t="str">
        <f>IF(Tabla1[[#This Row],[Cantidad de Insumos]]="","",Tabla1[[#This Row],[Precio Unitario]]*Tabla1[[#This Row],[Cantidad de Insumos]])</f>
        <v/>
      </c>
      <c r="Q1455" s="506" t="str">
        <f>IF(Tabla1[[#This Row],[Descripción]]="","",_xlfn.XLOOKUP(Tabla1[[#This Row],[Descripción]],Tabla10[Descripción],Tabla10[CODIGO PRESUPUESTARIO],0))</f>
        <v/>
      </c>
      <c r="R1455" s="507"/>
    </row>
    <row r="1456" spans="2:18" x14ac:dyDescent="0.3">
      <c r="B1456" s="190" t="str">
        <f>IF('Formulario PPGR3'!$G1456="","",CONCATENATE('Formulario PPGR3'!$C1456,".",'Formulario PPGR3'!$D1456,".",'Formulario PPGR3'!$E1456,".",'Formulario PPGR3'!$F1456))</f>
        <v/>
      </c>
      <c r="C1456" s="190" t="str">
        <f>IF('Formulario PPGR3'!$G1456="","",'Formulario PPGR1'!#REF!)</f>
        <v/>
      </c>
      <c r="D1456" s="190" t="str">
        <f>IF('Formulario PPGR3'!$G1456="","",'Formulario PPGR1'!#REF!)</f>
        <v/>
      </c>
      <c r="E1456" s="190" t="str">
        <f>IF('Formulario PPGR3'!$G1456="","",'Formulario PPGR1'!#REF!)</f>
        <v/>
      </c>
      <c r="F1456" s="190" t="str">
        <f>IF('Formulario PPGR3'!$G1456="","",'Formulario PPGR1'!#REF!)</f>
        <v/>
      </c>
      <c r="G1456" s="241"/>
      <c r="H1456" s="503" t="str">
        <f>IF(Tabla1[[#This Row],[Código_Actividad]]="","",_xlfn.XLOOKUP(Tabla1[[#This Row],[Código_Actividad]],Tabla2[Código],Tabla2[Actividades Programables Presupuestables],"",0))</f>
        <v/>
      </c>
      <c r="I1456" s="504" t="str">
        <f>IFERROR(VLOOKUP('Formulario PPGR3'!$G1456,'Formulario PPGR2'!$H$9:$V$269,15,FALSE),"")</f>
        <v/>
      </c>
      <c r="J1456" s="509"/>
      <c r="K1456" s="507" t="str">
        <f>IF(Tabla1[[#This Row],[Insumos]]="","",_xlfn.XLOOKUP(Tabla1[[#This Row],[Insumos]],Tabla10[Insumo],Tabla10[InsumoAbrev],"",0))</f>
        <v/>
      </c>
      <c r="L1456" s="508"/>
      <c r="M1456" s="505" t="str">
        <f>IF(Tabla1[[#This Row],[Descripción]]="","",_xlfn.XLOOKUP(Tabla1[[#This Row],[Descripción]],Tabla10[Descripción],Tabla10[Unidad de Medida],"",0))</f>
        <v/>
      </c>
      <c r="N1456" s="295"/>
      <c r="O1456" s="506" t="str">
        <f>IF(Tabla1[[#This Row],[Descripción]]="","",_xlfn.XLOOKUP(Tabla1[[#This Row],[Descripción]],Tabla10[Descripción],Tabla10[Precio Unitario],0))</f>
        <v/>
      </c>
      <c r="P1456" s="506" t="str">
        <f>IF(Tabla1[[#This Row],[Cantidad de Insumos]]="","",Tabla1[[#This Row],[Precio Unitario]]*Tabla1[[#This Row],[Cantidad de Insumos]])</f>
        <v/>
      </c>
      <c r="Q1456" s="506" t="str">
        <f>IF(Tabla1[[#This Row],[Descripción]]="","",_xlfn.XLOOKUP(Tabla1[[#This Row],[Descripción]],Tabla10[Descripción],Tabla10[CODIGO PRESUPUESTARIO],0))</f>
        <v/>
      </c>
      <c r="R1456" s="507"/>
    </row>
    <row r="1457" spans="2:18" x14ac:dyDescent="0.3">
      <c r="B1457" s="190" t="str">
        <f>IF('Formulario PPGR3'!$G1457="","",CONCATENATE('Formulario PPGR3'!$C1457,".",'Formulario PPGR3'!$D1457,".",'Formulario PPGR3'!$E1457,".",'Formulario PPGR3'!$F1457))</f>
        <v/>
      </c>
      <c r="C1457" s="190" t="str">
        <f>IF('Formulario PPGR3'!$G1457="","",'Formulario PPGR1'!#REF!)</f>
        <v/>
      </c>
      <c r="D1457" s="190" t="str">
        <f>IF('Formulario PPGR3'!$G1457="","",'Formulario PPGR1'!#REF!)</f>
        <v/>
      </c>
      <c r="E1457" s="190" t="str">
        <f>IF('Formulario PPGR3'!$G1457="","",'Formulario PPGR1'!#REF!)</f>
        <v/>
      </c>
      <c r="F1457" s="190" t="str">
        <f>IF('Formulario PPGR3'!$G1457="","",'Formulario PPGR1'!#REF!)</f>
        <v/>
      </c>
      <c r="G1457" s="241"/>
      <c r="H1457" s="503" t="str">
        <f>IF(Tabla1[[#This Row],[Código_Actividad]]="","",_xlfn.XLOOKUP(Tabla1[[#This Row],[Código_Actividad]],Tabla2[Código],Tabla2[Actividades Programables Presupuestables],"",0))</f>
        <v/>
      </c>
      <c r="I1457" s="504" t="str">
        <f>IFERROR(VLOOKUP('Formulario PPGR3'!$G1457,'Formulario PPGR2'!$H$9:$V$269,15,FALSE),"")</f>
        <v/>
      </c>
      <c r="J1457" s="509"/>
      <c r="K1457" s="507" t="str">
        <f>IF(Tabla1[[#This Row],[Insumos]]="","",_xlfn.XLOOKUP(Tabla1[[#This Row],[Insumos]],Tabla10[Insumo],Tabla10[InsumoAbrev],"",0))</f>
        <v/>
      </c>
      <c r="L1457" s="508"/>
      <c r="M1457" s="505" t="str">
        <f>IF(Tabla1[[#This Row],[Descripción]]="","",_xlfn.XLOOKUP(Tabla1[[#This Row],[Descripción]],Tabla10[Descripción],Tabla10[Unidad de Medida],"",0))</f>
        <v/>
      </c>
      <c r="N1457" s="295"/>
      <c r="O1457" s="506" t="str">
        <f>IF(Tabla1[[#This Row],[Descripción]]="","",_xlfn.XLOOKUP(Tabla1[[#This Row],[Descripción]],Tabla10[Descripción],Tabla10[Precio Unitario],0))</f>
        <v/>
      </c>
      <c r="P1457" s="506" t="str">
        <f>IF(Tabla1[[#This Row],[Cantidad de Insumos]]="","",Tabla1[[#This Row],[Precio Unitario]]*Tabla1[[#This Row],[Cantidad de Insumos]])</f>
        <v/>
      </c>
      <c r="Q1457" s="506" t="str">
        <f>IF(Tabla1[[#This Row],[Descripción]]="","",_xlfn.XLOOKUP(Tabla1[[#This Row],[Descripción]],Tabla10[Descripción],Tabla10[CODIGO PRESUPUESTARIO],0))</f>
        <v/>
      </c>
      <c r="R1457" s="507"/>
    </row>
    <row r="1458" spans="2:18" x14ac:dyDescent="0.3">
      <c r="B1458" s="190" t="str">
        <f>IF('Formulario PPGR3'!$G1458="","",CONCATENATE('Formulario PPGR3'!$C1458,".",'Formulario PPGR3'!$D1458,".",'Formulario PPGR3'!$E1458,".",'Formulario PPGR3'!$F1458))</f>
        <v/>
      </c>
      <c r="C1458" s="190" t="str">
        <f>IF('Formulario PPGR3'!$G1458="","",'Formulario PPGR1'!#REF!)</f>
        <v/>
      </c>
      <c r="D1458" s="190" t="str">
        <f>IF('Formulario PPGR3'!$G1458="","",'Formulario PPGR1'!#REF!)</f>
        <v/>
      </c>
      <c r="E1458" s="190" t="str">
        <f>IF('Formulario PPGR3'!$G1458="","",'Formulario PPGR1'!#REF!)</f>
        <v/>
      </c>
      <c r="F1458" s="190" t="str">
        <f>IF('Formulario PPGR3'!$G1458="","",'Formulario PPGR1'!#REF!)</f>
        <v/>
      </c>
      <c r="G1458" s="241"/>
      <c r="H1458" s="503" t="str">
        <f>IF(Tabla1[[#This Row],[Código_Actividad]]="","",_xlfn.XLOOKUP(Tabla1[[#This Row],[Código_Actividad]],Tabla2[Código],Tabla2[Actividades Programables Presupuestables],"",0))</f>
        <v/>
      </c>
      <c r="I1458" s="504" t="str">
        <f>IFERROR(VLOOKUP('Formulario PPGR3'!$G1458,'Formulario PPGR2'!$H$9:$V$269,15,FALSE),"")</f>
        <v/>
      </c>
      <c r="J1458" s="509"/>
      <c r="K1458" s="507" t="str">
        <f>IF(Tabla1[[#This Row],[Insumos]]="","",_xlfn.XLOOKUP(Tabla1[[#This Row],[Insumos]],Tabla10[Insumo],Tabla10[InsumoAbrev],"",0))</f>
        <v/>
      </c>
      <c r="L1458" s="508"/>
      <c r="M1458" s="505" t="str">
        <f>IF(Tabla1[[#This Row],[Descripción]]="","",_xlfn.XLOOKUP(Tabla1[[#This Row],[Descripción]],Tabla10[Descripción],Tabla10[Unidad de Medida],"",0))</f>
        <v/>
      </c>
      <c r="N1458" s="295"/>
      <c r="O1458" s="506" t="str">
        <f>IF(Tabla1[[#This Row],[Descripción]]="","",_xlfn.XLOOKUP(Tabla1[[#This Row],[Descripción]],Tabla10[Descripción],Tabla10[Precio Unitario],0))</f>
        <v/>
      </c>
      <c r="P1458" s="506" t="str">
        <f>IF(Tabla1[[#This Row],[Cantidad de Insumos]]="","",Tabla1[[#This Row],[Precio Unitario]]*Tabla1[[#This Row],[Cantidad de Insumos]])</f>
        <v/>
      </c>
      <c r="Q1458" s="506" t="str">
        <f>IF(Tabla1[[#This Row],[Descripción]]="","",_xlfn.XLOOKUP(Tabla1[[#This Row],[Descripción]],Tabla10[Descripción],Tabla10[CODIGO PRESUPUESTARIO],0))</f>
        <v/>
      </c>
      <c r="R1458" s="507"/>
    </row>
    <row r="1459" spans="2:18" x14ac:dyDescent="0.3">
      <c r="B1459" s="190" t="str">
        <f>IF('Formulario PPGR3'!$G1459="","",CONCATENATE('Formulario PPGR3'!$C1459,".",'Formulario PPGR3'!$D1459,".",'Formulario PPGR3'!$E1459,".",'Formulario PPGR3'!$F1459))</f>
        <v/>
      </c>
      <c r="C1459" s="190" t="str">
        <f>IF('Formulario PPGR3'!$G1459="","",'Formulario PPGR1'!#REF!)</f>
        <v/>
      </c>
      <c r="D1459" s="190" t="str">
        <f>IF('Formulario PPGR3'!$G1459="","",'Formulario PPGR1'!#REF!)</f>
        <v/>
      </c>
      <c r="E1459" s="190" t="str">
        <f>IF('Formulario PPGR3'!$G1459="","",'Formulario PPGR1'!#REF!)</f>
        <v/>
      </c>
      <c r="F1459" s="190" t="str">
        <f>IF('Formulario PPGR3'!$G1459="","",'Formulario PPGR1'!#REF!)</f>
        <v/>
      </c>
      <c r="G1459" s="241"/>
      <c r="H1459" s="503" t="str">
        <f>IF(Tabla1[[#This Row],[Código_Actividad]]="","",_xlfn.XLOOKUP(Tabla1[[#This Row],[Código_Actividad]],Tabla2[Código],Tabla2[Actividades Programables Presupuestables],"",0))</f>
        <v/>
      </c>
      <c r="I1459" s="504" t="str">
        <f>IFERROR(VLOOKUP('Formulario PPGR3'!$G1459,'Formulario PPGR2'!$H$9:$V$269,15,FALSE),"")</f>
        <v/>
      </c>
      <c r="J1459" s="509"/>
      <c r="K1459" s="507" t="str">
        <f>IF(Tabla1[[#This Row],[Insumos]]="","",_xlfn.XLOOKUP(Tabla1[[#This Row],[Insumos]],Tabla10[Insumo],Tabla10[InsumoAbrev],"",0))</f>
        <v/>
      </c>
      <c r="L1459" s="508"/>
      <c r="M1459" s="505" t="str">
        <f>IF(Tabla1[[#This Row],[Descripción]]="","",_xlfn.XLOOKUP(Tabla1[[#This Row],[Descripción]],Tabla10[Descripción],Tabla10[Unidad de Medida],"",0))</f>
        <v/>
      </c>
      <c r="N1459" s="295"/>
      <c r="O1459" s="506" t="str">
        <f>IF(Tabla1[[#This Row],[Descripción]]="","",_xlfn.XLOOKUP(Tabla1[[#This Row],[Descripción]],Tabla10[Descripción],Tabla10[Precio Unitario],0))</f>
        <v/>
      </c>
      <c r="P1459" s="506" t="str">
        <f>IF(Tabla1[[#This Row],[Cantidad de Insumos]]="","",Tabla1[[#This Row],[Precio Unitario]]*Tabla1[[#This Row],[Cantidad de Insumos]])</f>
        <v/>
      </c>
      <c r="Q1459" s="506" t="str">
        <f>IF(Tabla1[[#This Row],[Descripción]]="","",_xlfn.XLOOKUP(Tabla1[[#This Row],[Descripción]],Tabla10[Descripción],Tabla10[CODIGO PRESUPUESTARIO],0))</f>
        <v/>
      </c>
      <c r="R1459" s="507"/>
    </row>
    <row r="1460" spans="2:18" x14ac:dyDescent="0.3">
      <c r="B1460" s="190" t="str">
        <f>IF('Formulario PPGR3'!$G1460="","",CONCATENATE('Formulario PPGR3'!$C1460,".",'Formulario PPGR3'!$D1460,".",'Formulario PPGR3'!$E1460,".",'Formulario PPGR3'!$F1460))</f>
        <v/>
      </c>
      <c r="C1460" s="190" t="str">
        <f>IF('Formulario PPGR3'!$G1460="","",'Formulario PPGR1'!#REF!)</f>
        <v/>
      </c>
      <c r="D1460" s="190" t="str">
        <f>IF('Formulario PPGR3'!$G1460="","",'Formulario PPGR1'!#REF!)</f>
        <v/>
      </c>
      <c r="E1460" s="190" t="str">
        <f>IF('Formulario PPGR3'!$G1460="","",'Formulario PPGR1'!#REF!)</f>
        <v/>
      </c>
      <c r="F1460" s="190" t="str">
        <f>IF('Formulario PPGR3'!$G1460="","",'Formulario PPGR1'!#REF!)</f>
        <v/>
      </c>
      <c r="G1460" s="241"/>
      <c r="H1460" s="503" t="str">
        <f>IF(Tabla1[[#This Row],[Código_Actividad]]="","",_xlfn.XLOOKUP(Tabla1[[#This Row],[Código_Actividad]],Tabla2[Código],Tabla2[Actividades Programables Presupuestables],"",0))</f>
        <v/>
      </c>
      <c r="I1460" s="504" t="str">
        <f>IFERROR(VLOOKUP('Formulario PPGR3'!$G1460,'Formulario PPGR2'!$H$9:$V$269,15,FALSE),"")</f>
        <v/>
      </c>
      <c r="J1460" s="509"/>
      <c r="K1460" s="507" t="str">
        <f>IF(Tabla1[[#This Row],[Insumos]]="","",_xlfn.XLOOKUP(Tabla1[[#This Row],[Insumos]],Tabla10[Insumo],Tabla10[InsumoAbrev],"",0))</f>
        <v/>
      </c>
      <c r="L1460" s="508"/>
      <c r="M1460" s="505" t="str">
        <f>IF(Tabla1[[#This Row],[Descripción]]="","",_xlfn.XLOOKUP(Tabla1[[#This Row],[Descripción]],Tabla10[Descripción],Tabla10[Unidad de Medida],"",0))</f>
        <v/>
      </c>
      <c r="N1460" s="295"/>
      <c r="O1460" s="506" t="str">
        <f>IF(Tabla1[[#This Row],[Descripción]]="","",_xlfn.XLOOKUP(Tabla1[[#This Row],[Descripción]],Tabla10[Descripción],Tabla10[Precio Unitario],0))</f>
        <v/>
      </c>
      <c r="P1460" s="506" t="str">
        <f>IF(Tabla1[[#This Row],[Cantidad de Insumos]]="","",Tabla1[[#This Row],[Precio Unitario]]*Tabla1[[#This Row],[Cantidad de Insumos]])</f>
        <v/>
      </c>
      <c r="Q1460" s="506" t="str">
        <f>IF(Tabla1[[#This Row],[Descripción]]="","",_xlfn.XLOOKUP(Tabla1[[#This Row],[Descripción]],Tabla10[Descripción],Tabla10[CODIGO PRESUPUESTARIO],0))</f>
        <v/>
      </c>
      <c r="R1460" s="507"/>
    </row>
    <row r="1461" spans="2:18" x14ac:dyDescent="0.3">
      <c r="B1461" s="190" t="str">
        <f>IF('Formulario PPGR3'!$G1461="","",CONCATENATE('Formulario PPGR3'!$C1461,".",'Formulario PPGR3'!$D1461,".",'Formulario PPGR3'!$E1461,".",'Formulario PPGR3'!$F1461))</f>
        <v/>
      </c>
      <c r="C1461" s="190" t="str">
        <f>IF('Formulario PPGR3'!$G1461="","",'Formulario PPGR1'!#REF!)</f>
        <v/>
      </c>
      <c r="D1461" s="190" t="str">
        <f>IF('Formulario PPGR3'!$G1461="","",'Formulario PPGR1'!#REF!)</f>
        <v/>
      </c>
      <c r="E1461" s="190" t="str">
        <f>IF('Formulario PPGR3'!$G1461="","",'Formulario PPGR1'!#REF!)</f>
        <v/>
      </c>
      <c r="F1461" s="190" t="str">
        <f>IF('Formulario PPGR3'!$G1461="","",'Formulario PPGR1'!#REF!)</f>
        <v/>
      </c>
      <c r="G1461" s="241"/>
      <c r="H1461" s="503" t="str">
        <f>IF(Tabla1[[#This Row],[Código_Actividad]]="","",_xlfn.XLOOKUP(Tabla1[[#This Row],[Código_Actividad]],Tabla2[Código],Tabla2[Actividades Programables Presupuestables],"",0))</f>
        <v/>
      </c>
      <c r="I1461" s="504" t="str">
        <f>IFERROR(VLOOKUP('Formulario PPGR3'!$G1461,'Formulario PPGR2'!$H$9:$V$269,15,FALSE),"")</f>
        <v/>
      </c>
      <c r="J1461" s="509"/>
      <c r="K1461" s="507" t="str">
        <f>IF(Tabla1[[#This Row],[Insumos]]="","",_xlfn.XLOOKUP(Tabla1[[#This Row],[Insumos]],Tabla10[Insumo],Tabla10[InsumoAbrev],"",0))</f>
        <v/>
      </c>
      <c r="L1461" s="508"/>
      <c r="M1461" s="505" t="str">
        <f>IF(Tabla1[[#This Row],[Descripción]]="","",_xlfn.XLOOKUP(Tabla1[[#This Row],[Descripción]],Tabla10[Descripción],Tabla10[Unidad de Medida],"",0))</f>
        <v/>
      </c>
      <c r="N1461" s="295"/>
      <c r="O1461" s="506" t="str">
        <f>IF(Tabla1[[#This Row],[Descripción]]="","",_xlfn.XLOOKUP(Tabla1[[#This Row],[Descripción]],Tabla10[Descripción],Tabla10[Precio Unitario],0))</f>
        <v/>
      </c>
      <c r="P1461" s="506" t="str">
        <f>IF(Tabla1[[#This Row],[Cantidad de Insumos]]="","",Tabla1[[#This Row],[Precio Unitario]]*Tabla1[[#This Row],[Cantidad de Insumos]])</f>
        <v/>
      </c>
      <c r="Q1461" s="506" t="str">
        <f>IF(Tabla1[[#This Row],[Descripción]]="","",_xlfn.XLOOKUP(Tabla1[[#This Row],[Descripción]],Tabla10[Descripción],Tabla10[CODIGO PRESUPUESTARIO],0))</f>
        <v/>
      </c>
      <c r="R1461" s="507"/>
    </row>
    <row r="1462" spans="2:18" x14ac:dyDescent="0.3">
      <c r="B1462" s="190" t="str">
        <f>IF('Formulario PPGR3'!$G1462="","",CONCATENATE('Formulario PPGR3'!$C1462,".",'Formulario PPGR3'!$D1462,".",'Formulario PPGR3'!$E1462,".",'Formulario PPGR3'!$F1462))</f>
        <v/>
      </c>
      <c r="C1462" s="190" t="str">
        <f>IF('Formulario PPGR3'!$G1462="","",'Formulario PPGR1'!#REF!)</f>
        <v/>
      </c>
      <c r="D1462" s="190" t="str">
        <f>IF('Formulario PPGR3'!$G1462="","",'Formulario PPGR1'!#REF!)</f>
        <v/>
      </c>
      <c r="E1462" s="190" t="str">
        <f>IF('Formulario PPGR3'!$G1462="","",'Formulario PPGR1'!#REF!)</f>
        <v/>
      </c>
      <c r="F1462" s="190" t="str">
        <f>IF('Formulario PPGR3'!$G1462="","",'Formulario PPGR1'!#REF!)</f>
        <v/>
      </c>
      <c r="G1462" s="241"/>
      <c r="H1462" s="503" t="str">
        <f>IF(Tabla1[[#This Row],[Código_Actividad]]="","",_xlfn.XLOOKUP(Tabla1[[#This Row],[Código_Actividad]],Tabla2[Código],Tabla2[Actividades Programables Presupuestables],"",0))</f>
        <v/>
      </c>
      <c r="I1462" s="504" t="str">
        <f>IFERROR(VLOOKUP('Formulario PPGR3'!$G1462,'Formulario PPGR2'!$H$9:$V$269,15,FALSE),"")</f>
        <v/>
      </c>
      <c r="J1462" s="509"/>
      <c r="K1462" s="507" t="str">
        <f>IF(Tabla1[[#This Row],[Insumos]]="","",_xlfn.XLOOKUP(Tabla1[[#This Row],[Insumos]],Tabla10[Insumo],Tabla10[InsumoAbrev],"",0))</f>
        <v/>
      </c>
      <c r="L1462" s="508"/>
      <c r="M1462" s="505" t="str">
        <f>IF(Tabla1[[#This Row],[Descripción]]="","",_xlfn.XLOOKUP(Tabla1[[#This Row],[Descripción]],Tabla10[Descripción],Tabla10[Unidad de Medida],"",0))</f>
        <v/>
      </c>
      <c r="N1462" s="295"/>
      <c r="O1462" s="506" t="str">
        <f>IF(Tabla1[[#This Row],[Descripción]]="","",_xlfn.XLOOKUP(Tabla1[[#This Row],[Descripción]],Tabla10[Descripción],Tabla10[Precio Unitario],0))</f>
        <v/>
      </c>
      <c r="P1462" s="506" t="str">
        <f>IF(Tabla1[[#This Row],[Cantidad de Insumos]]="","",Tabla1[[#This Row],[Precio Unitario]]*Tabla1[[#This Row],[Cantidad de Insumos]])</f>
        <v/>
      </c>
      <c r="Q1462" s="506" t="str">
        <f>IF(Tabla1[[#This Row],[Descripción]]="","",_xlfn.XLOOKUP(Tabla1[[#This Row],[Descripción]],Tabla10[Descripción],Tabla10[CODIGO PRESUPUESTARIO],0))</f>
        <v/>
      </c>
      <c r="R1462" s="507"/>
    </row>
    <row r="1463" spans="2:18" x14ac:dyDescent="0.3">
      <c r="B1463" s="190" t="str">
        <f>IF('Formulario PPGR3'!$G1463="","",CONCATENATE('Formulario PPGR3'!$C1463,".",'Formulario PPGR3'!$D1463,".",'Formulario PPGR3'!$E1463,".",'Formulario PPGR3'!$F1463))</f>
        <v/>
      </c>
      <c r="C1463" s="190" t="str">
        <f>IF('Formulario PPGR3'!$G1463="","",'Formulario PPGR1'!#REF!)</f>
        <v/>
      </c>
      <c r="D1463" s="190" t="str">
        <f>IF('Formulario PPGR3'!$G1463="","",'Formulario PPGR1'!#REF!)</f>
        <v/>
      </c>
      <c r="E1463" s="190" t="str">
        <f>IF('Formulario PPGR3'!$G1463="","",'Formulario PPGR1'!#REF!)</f>
        <v/>
      </c>
      <c r="F1463" s="190" t="str">
        <f>IF('Formulario PPGR3'!$G1463="","",'Formulario PPGR1'!#REF!)</f>
        <v/>
      </c>
      <c r="G1463" s="241"/>
      <c r="H1463" s="503" t="str">
        <f>IF(Tabla1[[#This Row],[Código_Actividad]]="","",_xlfn.XLOOKUP(Tabla1[[#This Row],[Código_Actividad]],Tabla2[Código],Tabla2[Actividades Programables Presupuestables],"",0))</f>
        <v/>
      </c>
      <c r="I1463" s="504" t="str">
        <f>IFERROR(VLOOKUP('Formulario PPGR3'!$G1463,'Formulario PPGR2'!$H$9:$V$269,15,FALSE),"")</f>
        <v/>
      </c>
      <c r="J1463" s="509"/>
      <c r="K1463" s="507" t="str">
        <f>IF(Tabla1[[#This Row],[Insumos]]="","",_xlfn.XLOOKUP(Tabla1[[#This Row],[Insumos]],Tabla10[Insumo],Tabla10[InsumoAbrev],"",0))</f>
        <v/>
      </c>
      <c r="L1463" s="508"/>
      <c r="M1463" s="505" t="str">
        <f>IF(Tabla1[[#This Row],[Descripción]]="","",_xlfn.XLOOKUP(Tabla1[[#This Row],[Descripción]],Tabla10[Descripción],Tabla10[Unidad de Medida],"",0))</f>
        <v/>
      </c>
      <c r="N1463" s="295"/>
      <c r="O1463" s="506" t="str">
        <f>IF(Tabla1[[#This Row],[Descripción]]="","",_xlfn.XLOOKUP(Tabla1[[#This Row],[Descripción]],Tabla10[Descripción],Tabla10[Precio Unitario],0))</f>
        <v/>
      </c>
      <c r="P1463" s="506" t="str">
        <f>IF(Tabla1[[#This Row],[Cantidad de Insumos]]="","",Tabla1[[#This Row],[Precio Unitario]]*Tabla1[[#This Row],[Cantidad de Insumos]])</f>
        <v/>
      </c>
      <c r="Q1463" s="506" t="str">
        <f>IF(Tabla1[[#This Row],[Descripción]]="","",_xlfn.XLOOKUP(Tabla1[[#This Row],[Descripción]],Tabla10[Descripción],Tabla10[CODIGO PRESUPUESTARIO],0))</f>
        <v/>
      </c>
      <c r="R1463" s="507"/>
    </row>
    <row r="1464" spans="2:18" x14ac:dyDescent="0.3">
      <c r="B1464" s="190" t="str">
        <f>IF('Formulario PPGR3'!$G1464="","",CONCATENATE('Formulario PPGR3'!$C1464,".",'Formulario PPGR3'!$D1464,".",'Formulario PPGR3'!$E1464,".",'Formulario PPGR3'!$F1464))</f>
        <v/>
      </c>
      <c r="C1464" s="190" t="str">
        <f>IF('Formulario PPGR3'!$G1464="","",'Formulario PPGR1'!#REF!)</f>
        <v/>
      </c>
      <c r="D1464" s="190" t="str">
        <f>IF('Formulario PPGR3'!$G1464="","",'Formulario PPGR1'!#REF!)</f>
        <v/>
      </c>
      <c r="E1464" s="190" t="str">
        <f>IF('Formulario PPGR3'!$G1464="","",'Formulario PPGR1'!#REF!)</f>
        <v/>
      </c>
      <c r="F1464" s="190" t="str">
        <f>IF('Formulario PPGR3'!$G1464="","",'Formulario PPGR1'!#REF!)</f>
        <v/>
      </c>
      <c r="G1464" s="241"/>
      <c r="H1464" s="503" t="str">
        <f>IF(Tabla1[[#This Row],[Código_Actividad]]="","",_xlfn.XLOOKUP(Tabla1[[#This Row],[Código_Actividad]],Tabla2[Código],Tabla2[Actividades Programables Presupuestables],"",0))</f>
        <v/>
      </c>
      <c r="I1464" s="504" t="str">
        <f>IFERROR(VLOOKUP('Formulario PPGR3'!$G1464,'Formulario PPGR2'!$H$9:$V$269,15,FALSE),"")</f>
        <v/>
      </c>
      <c r="J1464" s="509"/>
      <c r="K1464" s="507" t="str">
        <f>IF(Tabla1[[#This Row],[Insumos]]="","",_xlfn.XLOOKUP(Tabla1[[#This Row],[Insumos]],Tabla10[Insumo],Tabla10[InsumoAbrev],"",0))</f>
        <v/>
      </c>
      <c r="L1464" s="508"/>
      <c r="M1464" s="505" t="str">
        <f>IF(Tabla1[[#This Row],[Descripción]]="","",_xlfn.XLOOKUP(Tabla1[[#This Row],[Descripción]],Tabla10[Descripción],Tabla10[Unidad de Medida],"",0))</f>
        <v/>
      </c>
      <c r="N1464" s="295"/>
      <c r="O1464" s="506" t="str">
        <f>IF(Tabla1[[#This Row],[Descripción]]="","",_xlfn.XLOOKUP(Tabla1[[#This Row],[Descripción]],Tabla10[Descripción],Tabla10[Precio Unitario],0))</f>
        <v/>
      </c>
      <c r="P1464" s="506" t="str">
        <f>IF(Tabla1[[#This Row],[Cantidad de Insumos]]="","",Tabla1[[#This Row],[Precio Unitario]]*Tabla1[[#This Row],[Cantidad de Insumos]])</f>
        <v/>
      </c>
      <c r="Q1464" s="506" t="str">
        <f>IF(Tabla1[[#This Row],[Descripción]]="","",_xlfn.XLOOKUP(Tabla1[[#This Row],[Descripción]],Tabla10[Descripción],Tabla10[CODIGO PRESUPUESTARIO],0))</f>
        <v/>
      </c>
      <c r="R1464" s="507"/>
    </row>
    <row r="1465" spans="2:18" x14ac:dyDescent="0.3">
      <c r="B1465" s="190" t="str">
        <f>IF('Formulario PPGR3'!$G1465="","",CONCATENATE('Formulario PPGR3'!$C1465,".",'Formulario PPGR3'!$D1465,".",'Formulario PPGR3'!$E1465,".",'Formulario PPGR3'!$F1465))</f>
        <v/>
      </c>
      <c r="C1465" s="190" t="str">
        <f>IF('Formulario PPGR3'!$G1465="","",'Formulario PPGR1'!#REF!)</f>
        <v/>
      </c>
      <c r="D1465" s="190" t="str">
        <f>IF('Formulario PPGR3'!$G1465="","",'Formulario PPGR1'!#REF!)</f>
        <v/>
      </c>
      <c r="E1465" s="190" t="str">
        <f>IF('Formulario PPGR3'!$G1465="","",'Formulario PPGR1'!#REF!)</f>
        <v/>
      </c>
      <c r="F1465" s="190" t="str">
        <f>IF('Formulario PPGR3'!$G1465="","",'Formulario PPGR1'!#REF!)</f>
        <v/>
      </c>
      <c r="G1465" s="241"/>
      <c r="H1465" s="503" t="str">
        <f>IF(Tabla1[[#This Row],[Código_Actividad]]="","",_xlfn.XLOOKUP(Tabla1[[#This Row],[Código_Actividad]],Tabla2[Código],Tabla2[Actividades Programables Presupuestables],"",0))</f>
        <v/>
      </c>
      <c r="I1465" s="504" t="str">
        <f>IFERROR(VLOOKUP('Formulario PPGR3'!$G1465,'Formulario PPGR2'!$H$9:$V$269,15,FALSE),"")</f>
        <v/>
      </c>
      <c r="J1465" s="509"/>
      <c r="K1465" s="507" t="str">
        <f>IF(Tabla1[[#This Row],[Insumos]]="","",_xlfn.XLOOKUP(Tabla1[[#This Row],[Insumos]],Tabla10[Insumo],Tabla10[InsumoAbrev],"",0))</f>
        <v/>
      </c>
      <c r="L1465" s="508"/>
      <c r="M1465" s="505" t="str">
        <f>IF(Tabla1[[#This Row],[Descripción]]="","",_xlfn.XLOOKUP(Tabla1[[#This Row],[Descripción]],Tabla10[Descripción],Tabla10[Unidad de Medida],"",0))</f>
        <v/>
      </c>
      <c r="N1465" s="295"/>
      <c r="O1465" s="506" t="str">
        <f>IF(Tabla1[[#This Row],[Descripción]]="","",_xlfn.XLOOKUP(Tabla1[[#This Row],[Descripción]],Tabla10[Descripción],Tabla10[Precio Unitario],0))</f>
        <v/>
      </c>
      <c r="P1465" s="506" t="str">
        <f>IF(Tabla1[[#This Row],[Cantidad de Insumos]]="","",Tabla1[[#This Row],[Precio Unitario]]*Tabla1[[#This Row],[Cantidad de Insumos]])</f>
        <v/>
      </c>
      <c r="Q1465" s="506" t="str">
        <f>IF(Tabla1[[#This Row],[Descripción]]="","",_xlfn.XLOOKUP(Tabla1[[#This Row],[Descripción]],Tabla10[Descripción],Tabla10[CODIGO PRESUPUESTARIO],0))</f>
        <v/>
      </c>
      <c r="R1465" s="507"/>
    </row>
    <row r="1466" spans="2:18" x14ac:dyDescent="0.3">
      <c r="B1466" s="190" t="str">
        <f>IF('Formulario PPGR3'!$G1466="","",CONCATENATE('Formulario PPGR3'!$C1466,".",'Formulario PPGR3'!$D1466,".",'Formulario PPGR3'!$E1466,".",'Formulario PPGR3'!$F1466))</f>
        <v/>
      </c>
      <c r="C1466" s="190" t="str">
        <f>IF('Formulario PPGR3'!$G1466="","",'Formulario PPGR1'!#REF!)</f>
        <v/>
      </c>
      <c r="D1466" s="190" t="str">
        <f>IF('Formulario PPGR3'!$G1466="","",'Formulario PPGR1'!#REF!)</f>
        <v/>
      </c>
      <c r="E1466" s="190" t="str">
        <f>IF('Formulario PPGR3'!$G1466="","",'Formulario PPGR1'!#REF!)</f>
        <v/>
      </c>
      <c r="F1466" s="190" t="str">
        <f>IF('Formulario PPGR3'!$G1466="","",'Formulario PPGR1'!#REF!)</f>
        <v/>
      </c>
      <c r="G1466" s="241"/>
      <c r="H1466" s="503" t="str">
        <f>IF(Tabla1[[#This Row],[Código_Actividad]]="","",_xlfn.XLOOKUP(Tabla1[[#This Row],[Código_Actividad]],Tabla2[Código],Tabla2[Actividades Programables Presupuestables],"",0))</f>
        <v/>
      </c>
      <c r="I1466" s="504" t="str">
        <f>IFERROR(VLOOKUP('Formulario PPGR3'!$G1466,'Formulario PPGR2'!$H$9:$V$269,15,FALSE),"")</f>
        <v/>
      </c>
      <c r="J1466" s="509"/>
      <c r="K1466" s="507" t="str">
        <f>IF(Tabla1[[#This Row],[Insumos]]="","",_xlfn.XLOOKUP(Tabla1[[#This Row],[Insumos]],Tabla10[Insumo],Tabla10[InsumoAbrev],"",0))</f>
        <v/>
      </c>
      <c r="L1466" s="508"/>
      <c r="M1466" s="505" t="str">
        <f>IF(Tabla1[[#This Row],[Descripción]]="","",_xlfn.XLOOKUP(Tabla1[[#This Row],[Descripción]],Tabla10[Descripción],Tabla10[Unidad de Medida],"",0))</f>
        <v/>
      </c>
      <c r="N1466" s="295"/>
      <c r="O1466" s="506" t="str">
        <f>IF(Tabla1[[#This Row],[Descripción]]="","",_xlfn.XLOOKUP(Tabla1[[#This Row],[Descripción]],Tabla10[Descripción],Tabla10[Precio Unitario],0))</f>
        <v/>
      </c>
      <c r="P1466" s="506" t="str">
        <f>IF(Tabla1[[#This Row],[Cantidad de Insumos]]="","",Tabla1[[#This Row],[Precio Unitario]]*Tabla1[[#This Row],[Cantidad de Insumos]])</f>
        <v/>
      </c>
      <c r="Q1466" s="506" t="str">
        <f>IF(Tabla1[[#This Row],[Descripción]]="","",_xlfn.XLOOKUP(Tabla1[[#This Row],[Descripción]],Tabla10[Descripción],Tabla10[CODIGO PRESUPUESTARIO],0))</f>
        <v/>
      </c>
      <c r="R1466" s="507"/>
    </row>
    <row r="1467" spans="2:18" x14ac:dyDescent="0.3">
      <c r="B1467" s="190" t="str">
        <f>IF('Formulario PPGR3'!$G1467="","",CONCATENATE('Formulario PPGR3'!$C1467,".",'Formulario PPGR3'!$D1467,".",'Formulario PPGR3'!$E1467,".",'Formulario PPGR3'!$F1467))</f>
        <v/>
      </c>
      <c r="C1467" s="190" t="str">
        <f>IF('Formulario PPGR3'!$G1467="","",'Formulario PPGR1'!#REF!)</f>
        <v/>
      </c>
      <c r="D1467" s="190" t="str">
        <f>IF('Formulario PPGR3'!$G1467="","",'Formulario PPGR1'!#REF!)</f>
        <v/>
      </c>
      <c r="E1467" s="190" t="str">
        <f>IF('Formulario PPGR3'!$G1467="","",'Formulario PPGR1'!#REF!)</f>
        <v/>
      </c>
      <c r="F1467" s="190" t="str">
        <f>IF('Formulario PPGR3'!$G1467="","",'Formulario PPGR1'!#REF!)</f>
        <v/>
      </c>
      <c r="G1467" s="241"/>
      <c r="H1467" s="503" t="str">
        <f>IF(Tabla1[[#This Row],[Código_Actividad]]="","",_xlfn.XLOOKUP(Tabla1[[#This Row],[Código_Actividad]],Tabla2[Código],Tabla2[Actividades Programables Presupuestables],"",0))</f>
        <v/>
      </c>
      <c r="I1467" s="504" t="str">
        <f>IFERROR(VLOOKUP('Formulario PPGR3'!$G1467,'Formulario PPGR2'!$H$9:$V$269,15,FALSE),"")</f>
        <v/>
      </c>
      <c r="J1467" s="509"/>
      <c r="K1467" s="507" t="str">
        <f>IF(Tabla1[[#This Row],[Insumos]]="","",_xlfn.XLOOKUP(Tabla1[[#This Row],[Insumos]],Tabla10[Insumo],Tabla10[InsumoAbrev],"",0))</f>
        <v/>
      </c>
      <c r="L1467" s="508"/>
      <c r="M1467" s="505" t="str">
        <f>IF(Tabla1[[#This Row],[Descripción]]="","",_xlfn.XLOOKUP(Tabla1[[#This Row],[Descripción]],Tabla10[Descripción],Tabla10[Unidad de Medida],"",0))</f>
        <v/>
      </c>
      <c r="N1467" s="295"/>
      <c r="O1467" s="506" t="str">
        <f>IF(Tabla1[[#This Row],[Descripción]]="","",_xlfn.XLOOKUP(Tabla1[[#This Row],[Descripción]],Tabla10[Descripción],Tabla10[Precio Unitario],0))</f>
        <v/>
      </c>
      <c r="P1467" s="506" t="str">
        <f>IF(Tabla1[[#This Row],[Cantidad de Insumos]]="","",Tabla1[[#This Row],[Precio Unitario]]*Tabla1[[#This Row],[Cantidad de Insumos]])</f>
        <v/>
      </c>
      <c r="Q1467" s="506" t="str">
        <f>IF(Tabla1[[#This Row],[Descripción]]="","",_xlfn.XLOOKUP(Tabla1[[#This Row],[Descripción]],Tabla10[Descripción],Tabla10[CODIGO PRESUPUESTARIO],0))</f>
        <v/>
      </c>
      <c r="R1467" s="507"/>
    </row>
    <row r="1468" spans="2:18" x14ac:dyDescent="0.3">
      <c r="B1468" s="190" t="str">
        <f>IF('Formulario PPGR3'!$G1468="","",CONCATENATE('Formulario PPGR3'!$C1468,".",'Formulario PPGR3'!$D1468,".",'Formulario PPGR3'!$E1468,".",'Formulario PPGR3'!$F1468))</f>
        <v/>
      </c>
      <c r="C1468" s="190" t="str">
        <f>IF('Formulario PPGR3'!$G1468="","",'Formulario PPGR1'!#REF!)</f>
        <v/>
      </c>
      <c r="D1468" s="190" t="str">
        <f>IF('Formulario PPGR3'!$G1468="","",'Formulario PPGR1'!#REF!)</f>
        <v/>
      </c>
      <c r="E1468" s="190" t="str">
        <f>IF('Formulario PPGR3'!$G1468="","",'Formulario PPGR1'!#REF!)</f>
        <v/>
      </c>
      <c r="F1468" s="190" t="str">
        <f>IF('Formulario PPGR3'!$G1468="","",'Formulario PPGR1'!#REF!)</f>
        <v/>
      </c>
      <c r="G1468" s="241"/>
      <c r="H1468" s="503" t="str">
        <f>IF(Tabla1[[#This Row],[Código_Actividad]]="","",_xlfn.XLOOKUP(Tabla1[[#This Row],[Código_Actividad]],Tabla2[Código],Tabla2[Actividades Programables Presupuestables],"",0))</f>
        <v/>
      </c>
      <c r="I1468" s="504" t="str">
        <f>IFERROR(VLOOKUP('Formulario PPGR3'!$G1468,'Formulario PPGR2'!$H$9:$V$269,15,FALSE),"")</f>
        <v/>
      </c>
      <c r="J1468" s="509"/>
      <c r="K1468" s="507" t="str">
        <f>IF(Tabla1[[#This Row],[Insumos]]="","",_xlfn.XLOOKUP(Tabla1[[#This Row],[Insumos]],Tabla10[Insumo],Tabla10[InsumoAbrev],"",0))</f>
        <v/>
      </c>
      <c r="L1468" s="508"/>
      <c r="M1468" s="505" t="str">
        <f>IF(Tabla1[[#This Row],[Descripción]]="","",_xlfn.XLOOKUP(Tabla1[[#This Row],[Descripción]],Tabla10[Descripción],Tabla10[Unidad de Medida],"",0))</f>
        <v/>
      </c>
      <c r="N1468" s="295"/>
      <c r="O1468" s="506" t="str">
        <f>IF(Tabla1[[#This Row],[Descripción]]="","",_xlfn.XLOOKUP(Tabla1[[#This Row],[Descripción]],Tabla10[Descripción],Tabla10[Precio Unitario],0))</f>
        <v/>
      </c>
      <c r="P1468" s="506" t="str">
        <f>IF(Tabla1[[#This Row],[Cantidad de Insumos]]="","",Tabla1[[#This Row],[Precio Unitario]]*Tabla1[[#This Row],[Cantidad de Insumos]])</f>
        <v/>
      </c>
      <c r="Q1468" s="506" t="str">
        <f>IF(Tabla1[[#This Row],[Descripción]]="","",_xlfn.XLOOKUP(Tabla1[[#This Row],[Descripción]],Tabla10[Descripción],Tabla10[CODIGO PRESUPUESTARIO],0))</f>
        <v/>
      </c>
      <c r="R1468" s="507"/>
    </row>
    <row r="1469" spans="2:18" x14ac:dyDescent="0.3">
      <c r="B1469" s="190" t="str">
        <f>IF('Formulario PPGR3'!$G1469="","",CONCATENATE('Formulario PPGR3'!$C1469,".",'Formulario PPGR3'!$D1469,".",'Formulario PPGR3'!$E1469,".",'Formulario PPGR3'!$F1469))</f>
        <v/>
      </c>
      <c r="C1469" s="190" t="str">
        <f>IF('Formulario PPGR3'!$G1469="","",'Formulario PPGR1'!#REF!)</f>
        <v/>
      </c>
      <c r="D1469" s="190" t="str">
        <f>IF('Formulario PPGR3'!$G1469="","",'Formulario PPGR1'!#REF!)</f>
        <v/>
      </c>
      <c r="E1469" s="190" t="str">
        <f>IF('Formulario PPGR3'!$G1469="","",'Formulario PPGR1'!#REF!)</f>
        <v/>
      </c>
      <c r="F1469" s="190" t="str">
        <f>IF('Formulario PPGR3'!$G1469="","",'Formulario PPGR1'!#REF!)</f>
        <v/>
      </c>
      <c r="G1469" s="241"/>
      <c r="H1469" s="503" t="str">
        <f>IF(Tabla1[[#This Row],[Código_Actividad]]="","",_xlfn.XLOOKUP(Tabla1[[#This Row],[Código_Actividad]],Tabla2[Código],Tabla2[Actividades Programables Presupuestables],"",0))</f>
        <v/>
      </c>
      <c r="I1469" s="504" t="str">
        <f>IFERROR(VLOOKUP('Formulario PPGR3'!$G1469,'Formulario PPGR2'!$H$9:$V$269,15,FALSE),"")</f>
        <v/>
      </c>
      <c r="J1469" s="509"/>
      <c r="K1469" s="507" t="str">
        <f>IF(Tabla1[[#This Row],[Insumos]]="","",_xlfn.XLOOKUP(Tabla1[[#This Row],[Insumos]],Tabla10[Insumo],Tabla10[InsumoAbrev],"",0))</f>
        <v/>
      </c>
      <c r="L1469" s="508"/>
      <c r="M1469" s="505" t="str">
        <f>IF(Tabla1[[#This Row],[Descripción]]="","",_xlfn.XLOOKUP(Tabla1[[#This Row],[Descripción]],Tabla10[Descripción],Tabla10[Unidad de Medida],"",0))</f>
        <v/>
      </c>
      <c r="N1469" s="295"/>
      <c r="O1469" s="506" t="str">
        <f>IF(Tabla1[[#This Row],[Descripción]]="","",_xlfn.XLOOKUP(Tabla1[[#This Row],[Descripción]],Tabla10[Descripción],Tabla10[Precio Unitario],0))</f>
        <v/>
      </c>
      <c r="P1469" s="506" t="str">
        <f>IF(Tabla1[[#This Row],[Cantidad de Insumos]]="","",Tabla1[[#This Row],[Precio Unitario]]*Tabla1[[#This Row],[Cantidad de Insumos]])</f>
        <v/>
      </c>
      <c r="Q1469" s="506" t="str">
        <f>IF(Tabla1[[#This Row],[Descripción]]="","",_xlfn.XLOOKUP(Tabla1[[#This Row],[Descripción]],Tabla10[Descripción],Tabla10[CODIGO PRESUPUESTARIO],0))</f>
        <v/>
      </c>
      <c r="R1469" s="507"/>
    </row>
    <row r="1470" spans="2:18" x14ac:dyDescent="0.3">
      <c r="B1470" s="190" t="str">
        <f>IF('Formulario PPGR3'!$G1470="","",CONCATENATE('Formulario PPGR3'!$C1470,".",'Formulario PPGR3'!$D1470,".",'Formulario PPGR3'!$E1470,".",'Formulario PPGR3'!$F1470))</f>
        <v/>
      </c>
      <c r="C1470" s="190" t="str">
        <f>IF('Formulario PPGR3'!$G1470="","",'Formulario PPGR1'!#REF!)</f>
        <v/>
      </c>
      <c r="D1470" s="190" t="str">
        <f>IF('Formulario PPGR3'!$G1470="","",'Formulario PPGR1'!#REF!)</f>
        <v/>
      </c>
      <c r="E1470" s="190" t="str">
        <f>IF('Formulario PPGR3'!$G1470="","",'Formulario PPGR1'!#REF!)</f>
        <v/>
      </c>
      <c r="F1470" s="190" t="str">
        <f>IF('Formulario PPGR3'!$G1470="","",'Formulario PPGR1'!#REF!)</f>
        <v/>
      </c>
      <c r="G1470" s="241"/>
      <c r="H1470" s="503" t="str">
        <f>IF(Tabla1[[#This Row],[Código_Actividad]]="","",_xlfn.XLOOKUP(Tabla1[[#This Row],[Código_Actividad]],Tabla2[Código],Tabla2[Actividades Programables Presupuestables],"",0))</f>
        <v/>
      </c>
      <c r="I1470" s="504" t="str">
        <f>IFERROR(VLOOKUP('Formulario PPGR3'!$G1470,'Formulario PPGR2'!$H$9:$V$269,15,FALSE),"")</f>
        <v/>
      </c>
      <c r="J1470" s="509"/>
      <c r="K1470" s="507" t="str">
        <f>IF(Tabla1[[#This Row],[Insumos]]="","",_xlfn.XLOOKUP(Tabla1[[#This Row],[Insumos]],Tabla10[Insumo],Tabla10[InsumoAbrev],"",0))</f>
        <v/>
      </c>
      <c r="L1470" s="508"/>
      <c r="M1470" s="505" t="str">
        <f>IF(Tabla1[[#This Row],[Descripción]]="","",_xlfn.XLOOKUP(Tabla1[[#This Row],[Descripción]],Tabla10[Descripción],Tabla10[Unidad de Medida],"",0))</f>
        <v/>
      </c>
      <c r="N1470" s="295"/>
      <c r="O1470" s="506" t="str">
        <f>IF(Tabla1[[#This Row],[Descripción]]="","",_xlfn.XLOOKUP(Tabla1[[#This Row],[Descripción]],Tabla10[Descripción],Tabla10[Precio Unitario],0))</f>
        <v/>
      </c>
      <c r="P1470" s="506" t="str">
        <f>IF(Tabla1[[#This Row],[Cantidad de Insumos]]="","",Tabla1[[#This Row],[Precio Unitario]]*Tabla1[[#This Row],[Cantidad de Insumos]])</f>
        <v/>
      </c>
      <c r="Q1470" s="506" t="str">
        <f>IF(Tabla1[[#This Row],[Descripción]]="","",_xlfn.XLOOKUP(Tabla1[[#This Row],[Descripción]],Tabla10[Descripción],Tabla10[CODIGO PRESUPUESTARIO],0))</f>
        <v/>
      </c>
      <c r="R1470" s="507"/>
    </row>
    <row r="1471" spans="2:18" x14ac:dyDescent="0.3">
      <c r="B1471" s="190" t="str">
        <f>IF('Formulario PPGR3'!$G1471="","",CONCATENATE('Formulario PPGR3'!$C1471,".",'Formulario PPGR3'!$D1471,".",'Formulario PPGR3'!$E1471,".",'Formulario PPGR3'!$F1471))</f>
        <v/>
      </c>
      <c r="C1471" s="190" t="str">
        <f>IF('Formulario PPGR3'!$G1471="","",'Formulario PPGR1'!#REF!)</f>
        <v/>
      </c>
      <c r="D1471" s="190" t="str">
        <f>IF('Formulario PPGR3'!$G1471="","",'Formulario PPGR1'!#REF!)</f>
        <v/>
      </c>
      <c r="E1471" s="190" t="str">
        <f>IF('Formulario PPGR3'!$G1471="","",'Formulario PPGR1'!#REF!)</f>
        <v/>
      </c>
      <c r="F1471" s="190" t="str">
        <f>IF('Formulario PPGR3'!$G1471="","",'Formulario PPGR1'!#REF!)</f>
        <v/>
      </c>
      <c r="G1471" s="241"/>
      <c r="H1471" s="503" t="str">
        <f>IF(Tabla1[[#This Row],[Código_Actividad]]="","",_xlfn.XLOOKUP(Tabla1[[#This Row],[Código_Actividad]],Tabla2[Código],Tabla2[Actividades Programables Presupuestables],"",0))</f>
        <v/>
      </c>
      <c r="I1471" s="504" t="str">
        <f>IFERROR(VLOOKUP('Formulario PPGR3'!$G1471,'Formulario PPGR2'!$H$9:$V$269,15,FALSE),"")</f>
        <v/>
      </c>
      <c r="J1471" s="509"/>
      <c r="K1471" s="507" t="str">
        <f>IF(Tabla1[[#This Row],[Insumos]]="","",_xlfn.XLOOKUP(Tabla1[[#This Row],[Insumos]],Tabla10[Insumo],Tabla10[InsumoAbrev],"",0))</f>
        <v/>
      </c>
      <c r="L1471" s="508"/>
      <c r="M1471" s="505" t="str">
        <f>IF(Tabla1[[#This Row],[Descripción]]="","",_xlfn.XLOOKUP(Tabla1[[#This Row],[Descripción]],Tabla10[Descripción],Tabla10[Unidad de Medida],"",0))</f>
        <v/>
      </c>
      <c r="N1471" s="295"/>
      <c r="O1471" s="506" t="str">
        <f>IF(Tabla1[[#This Row],[Descripción]]="","",_xlfn.XLOOKUP(Tabla1[[#This Row],[Descripción]],Tabla10[Descripción],Tabla10[Precio Unitario],0))</f>
        <v/>
      </c>
      <c r="P1471" s="506" t="str">
        <f>IF(Tabla1[[#This Row],[Cantidad de Insumos]]="","",Tabla1[[#This Row],[Precio Unitario]]*Tabla1[[#This Row],[Cantidad de Insumos]])</f>
        <v/>
      </c>
      <c r="Q1471" s="506" t="str">
        <f>IF(Tabla1[[#This Row],[Descripción]]="","",_xlfn.XLOOKUP(Tabla1[[#This Row],[Descripción]],Tabla10[Descripción],Tabla10[CODIGO PRESUPUESTARIO],0))</f>
        <v/>
      </c>
      <c r="R1471" s="507"/>
    </row>
    <row r="1472" spans="2:18" x14ac:dyDescent="0.3">
      <c r="B1472" s="190" t="str">
        <f>IF('Formulario PPGR3'!$G1472="","",CONCATENATE('Formulario PPGR3'!$C1472,".",'Formulario PPGR3'!$D1472,".",'Formulario PPGR3'!$E1472,".",'Formulario PPGR3'!$F1472))</f>
        <v/>
      </c>
      <c r="C1472" s="190" t="str">
        <f>IF('Formulario PPGR3'!$G1472="","",'Formulario PPGR1'!#REF!)</f>
        <v/>
      </c>
      <c r="D1472" s="190" t="str">
        <f>IF('Formulario PPGR3'!$G1472="","",'Formulario PPGR1'!#REF!)</f>
        <v/>
      </c>
      <c r="E1472" s="190" t="str">
        <f>IF('Formulario PPGR3'!$G1472="","",'Formulario PPGR1'!#REF!)</f>
        <v/>
      </c>
      <c r="F1472" s="190" t="str">
        <f>IF('Formulario PPGR3'!$G1472="","",'Formulario PPGR1'!#REF!)</f>
        <v/>
      </c>
      <c r="G1472" s="241"/>
      <c r="H1472" s="503" t="str">
        <f>IF(Tabla1[[#This Row],[Código_Actividad]]="","",_xlfn.XLOOKUP(Tabla1[[#This Row],[Código_Actividad]],Tabla2[Código],Tabla2[Actividades Programables Presupuestables],"",0))</f>
        <v/>
      </c>
      <c r="I1472" s="504" t="str">
        <f>IFERROR(VLOOKUP('Formulario PPGR3'!$G1472,'Formulario PPGR2'!$H$9:$V$269,15,FALSE),"")</f>
        <v/>
      </c>
      <c r="J1472" s="509"/>
      <c r="K1472" s="507" t="str">
        <f>IF(Tabla1[[#This Row],[Insumos]]="","",_xlfn.XLOOKUP(Tabla1[[#This Row],[Insumos]],Tabla10[Insumo],Tabla10[InsumoAbrev],"",0))</f>
        <v/>
      </c>
      <c r="L1472" s="508"/>
      <c r="M1472" s="505" t="str">
        <f>IF(Tabla1[[#This Row],[Descripción]]="","",_xlfn.XLOOKUP(Tabla1[[#This Row],[Descripción]],Tabla10[Descripción],Tabla10[Unidad de Medida],"",0))</f>
        <v/>
      </c>
      <c r="N1472" s="295"/>
      <c r="O1472" s="506" t="str">
        <f>IF(Tabla1[[#This Row],[Descripción]]="","",_xlfn.XLOOKUP(Tabla1[[#This Row],[Descripción]],Tabla10[Descripción],Tabla10[Precio Unitario],0))</f>
        <v/>
      </c>
      <c r="P1472" s="506" t="str">
        <f>IF(Tabla1[[#This Row],[Cantidad de Insumos]]="","",Tabla1[[#This Row],[Precio Unitario]]*Tabla1[[#This Row],[Cantidad de Insumos]])</f>
        <v/>
      </c>
      <c r="Q1472" s="506" t="str">
        <f>IF(Tabla1[[#This Row],[Descripción]]="","",_xlfn.XLOOKUP(Tabla1[[#This Row],[Descripción]],Tabla10[Descripción],Tabla10[CODIGO PRESUPUESTARIO],0))</f>
        <v/>
      </c>
      <c r="R1472" s="507"/>
    </row>
    <row r="1473" spans="2:18" x14ac:dyDescent="0.3">
      <c r="B1473" s="190" t="str">
        <f>IF('Formulario PPGR3'!$G1473="","",CONCATENATE('Formulario PPGR3'!$C1473,".",'Formulario PPGR3'!$D1473,".",'Formulario PPGR3'!$E1473,".",'Formulario PPGR3'!$F1473))</f>
        <v/>
      </c>
      <c r="C1473" s="190" t="str">
        <f>IF('Formulario PPGR3'!$G1473="","",'Formulario PPGR1'!#REF!)</f>
        <v/>
      </c>
      <c r="D1473" s="190" t="str">
        <f>IF('Formulario PPGR3'!$G1473="","",'Formulario PPGR1'!#REF!)</f>
        <v/>
      </c>
      <c r="E1473" s="190" t="str">
        <f>IF('Formulario PPGR3'!$G1473="","",'Formulario PPGR1'!#REF!)</f>
        <v/>
      </c>
      <c r="F1473" s="190" t="str">
        <f>IF('Formulario PPGR3'!$G1473="","",'Formulario PPGR1'!#REF!)</f>
        <v/>
      </c>
      <c r="G1473" s="241"/>
      <c r="H1473" s="503" t="str">
        <f>IF(Tabla1[[#This Row],[Código_Actividad]]="","",_xlfn.XLOOKUP(Tabla1[[#This Row],[Código_Actividad]],Tabla2[Código],Tabla2[Actividades Programables Presupuestables],"",0))</f>
        <v/>
      </c>
      <c r="I1473" s="504" t="str">
        <f>IFERROR(VLOOKUP('Formulario PPGR3'!$G1473,'Formulario PPGR2'!$H$9:$V$269,15,FALSE),"")</f>
        <v/>
      </c>
      <c r="J1473" s="509"/>
      <c r="K1473" s="507" t="str">
        <f>IF(Tabla1[[#This Row],[Insumos]]="","",_xlfn.XLOOKUP(Tabla1[[#This Row],[Insumos]],Tabla10[Insumo],Tabla10[InsumoAbrev],"",0))</f>
        <v/>
      </c>
      <c r="L1473" s="508"/>
      <c r="M1473" s="505" t="str">
        <f>IF(Tabla1[[#This Row],[Descripción]]="","",_xlfn.XLOOKUP(Tabla1[[#This Row],[Descripción]],Tabla10[Descripción],Tabla10[Unidad de Medida],"",0))</f>
        <v/>
      </c>
      <c r="N1473" s="295"/>
      <c r="O1473" s="506" t="str">
        <f>IF(Tabla1[[#This Row],[Descripción]]="","",_xlfn.XLOOKUP(Tabla1[[#This Row],[Descripción]],Tabla10[Descripción],Tabla10[Precio Unitario],0))</f>
        <v/>
      </c>
      <c r="P1473" s="506" t="str">
        <f>IF(Tabla1[[#This Row],[Cantidad de Insumos]]="","",Tabla1[[#This Row],[Precio Unitario]]*Tabla1[[#This Row],[Cantidad de Insumos]])</f>
        <v/>
      </c>
      <c r="Q1473" s="506" t="str">
        <f>IF(Tabla1[[#This Row],[Descripción]]="","",_xlfn.XLOOKUP(Tabla1[[#This Row],[Descripción]],Tabla10[Descripción],Tabla10[CODIGO PRESUPUESTARIO],0))</f>
        <v/>
      </c>
      <c r="R1473" s="507"/>
    </row>
    <row r="1474" spans="2:18" x14ac:dyDescent="0.3">
      <c r="B1474" s="190" t="str">
        <f>IF('Formulario PPGR3'!$G1474="","",CONCATENATE('Formulario PPGR3'!$C1474,".",'Formulario PPGR3'!$D1474,".",'Formulario PPGR3'!$E1474,".",'Formulario PPGR3'!$F1474))</f>
        <v/>
      </c>
      <c r="C1474" s="190" t="str">
        <f>IF('Formulario PPGR3'!$G1474="","",'Formulario PPGR1'!#REF!)</f>
        <v/>
      </c>
      <c r="D1474" s="190" t="str">
        <f>IF('Formulario PPGR3'!$G1474="","",'Formulario PPGR1'!#REF!)</f>
        <v/>
      </c>
      <c r="E1474" s="190" t="str">
        <f>IF('Formulario PPGR3'!$G1474="","",'Formulario PPGR1'!#REF!)</f>
        <v/>
      </c>
      <c r="F1474" s="190" t="str">
        <f>IF('Formulario PPGR3'!$G1474="","",'Formulario PPGR1'!#REF!)</f>
        <v/>
      </c>
      <c r="G1474" s="241"/>
      <c r="H1474" s="503" t="str">
        <f>IF(Tabla1[[#This Row],[Código_Actividad]]="","",_xlfn.XLOOKUP(Tabla1[[#This Row],[Código_Actividad]],Tabla2[Código],Tabla2[Actividades Programables Presupuestables],"",0))</f>
        <v/>
      </c>
      <c r="I1474" s="504" t="str">
        <f>IFERROR(VLOOKUP('Formulario PPGR3'!$G1474,'Formulario PPGR2'!$H$9:$V$269,15,FALSE),"")</f>
        <v/>
      </c>
      <c r="J1474" s="509"/>
      <c r="K1474" s="507" t="str">
        <f>IF(Tabla1[[#This Row],[Insumos]]="","",_xlfn.XLOOKUP(Tabla1[[#This Row],[Insumos]],Tabla10[Insumo],Tabla10[InsumoAbrev],"",0))</f>
        <v/>
      </c>
      <c r="L1474" s="508"/>
      <c r="M1474" s="505" t="str">
        <f>IF(Tabla1[[#This Row],[Descripción]]="","",_xlfn.XLOOKUP(Tabla1[[#This Row],[Descripción]],Tabla10[Descripción],Tabla10[Unidad de Medida],"",0))</f>
        <v/>
      </c>
      <c r="N1474" s="295"/>
      <c r="O1474" s="506" t="str">
        <f>IF(Tabla1[[#This Row],[Descripción]]="","",_xlfn.XLOOKUP(Tabla1[[#This Row],[Descripción]],Tabla10[Descripción],Tabla10[Precio Unitario],0))</f>
        <v/>
      </c>
      <c r="P1474" s="506" t="str">
        <f>IF(Tabla1[[#This Row],[Cantidad de Insumos]]="","",Tabla1[[#This Row],[Precio Unitario]]*Tabla1[[#This Row],[Cantidad de Insumos]])</f>
        <v/>
      </c>
      <c r="Q1474" s="506" t="str">
        <f>IF(Tabla1[[#This Row],[Descripción]]="","",_xlfn.XLOOKUP(Tabla1[[#This Row],[Descripción]],Tabla10[Descripción],Tabla10[CODIGO PRESUPUESTARIO],0))</f>
        <v/>
      </c>
      <c r="R1474" s="507"/>
    </row>
    <row r="1475" spans="2:18" x14ac:dyDescent="0.3">
      <c r="B1475" s="190" t="str">
        <f>IF('Formulario PPGR3'!$G1475="","",CONCATENATE('Formulario PPGR3'!$C1475,".",'Formulario PPGR3'!$D1475,".",'Formulario PPGR3'!$E1475,".",'Formulario PPGR3'!$F1475))</f>
        <v/>
      </c>
      <c r="C1475" s="190" t="str">
        <f>IF('Formulario PPGR3'!$G1475="","",'Formulario PPGR1'!#REF!)</f>
        <v/>
      </c>
      <c r="D1475" s="190" t="str">
        <f>IF('Formulario PPGR3'!$G1475="","",'Formulario PPGR1'!#REF!)</f>
        <v/>
      </c>
      <c r="E1475" s="190" t="str">
        <f>IF('Formulario PPGR3'!$G1475="","",'Formulario PPGR1'!#REF!)</f>
        <v/>
      </c>
      <c r="F1475" s="190" t="str">
        <f>IF('Formulario PPGR3'!$G1475="","",'Formulario PPGR1'!#REF!)</f>
        <v/>
      </c>
      <c r="G1475" s="241"/>
      <c r="H1475" s="503" t="str">
        <f>IF(Tabla1[[#This Row],[Código_Actividad]]="","",_xlfn.XLOOKUP(Tabla1[[#This Row],[Código_Actividad]],Tabla2[Código],Tabla2[Actividades Programables Presupuestables],"",0))</f>
        <v/>
      </c>
      <c r="I1475" s="504" t="str">
        <f>IFERROR(VLOOKUP('Formulario PPGR3'!$G1475,'Formulario PPGR2'!$H$9:$V$269,15,FALSE),"")</f>
        <v/>
      </c>
      <c r="J1475" s="509"/>
      <c r="K1475" s="507" t="str">
        <f>IF(Tabla1[[#This Row],[Insumos]]="","",_xlfn.XLOOKUP(Tabla1[[#This Row],[Insumos]],Tabla10[Insumo],Tabla10[InsumoAbrev],"",0))</f>
        <v/>
      </c>
      <c r="L1475" s="508"/>
      <c r="M1475" s="505" t="str">
        <f>IF(Tabla1[[#This Row],[Descripción]]="","",_xlfn.XLOOKUP(Tabla1[[#This Row],[Descripción]],Tabla10[Descripción],Tabla10[Unidad de Medida],"",0))</f>
        <v/>
      </c>
      <c r="N1475" s="295"/>
      <c r="O1475" s="506" t="str">
        <f>IF(Tabla1[[#This Row],[Descripción]]="","",_xlfn.XLOOKUP(Tabla1[[#This Row],[Descripción]],Tabla10[Descripción],Tabla10[Precio Unitario],0))</f>
        <v/>
      </c>
      <c r="P1475" s="506" t="str">
        <f>IF(Tabla1[[#This Row],[Cantidad de Insumos]]="","",Tabla1[[#This Row],[Precio Unitario]]*Tabla1[[#This Row],[Cantidad de Insumos]])</f>
        <v/>
      </c>
      <c r="Q1475" s="506" t="str">
        <f>IF(Tabla1[[#This Row],[Descripción]]="","",_xlfn.XLOOKUP(Tabla1[[#This Row],[Descripción]],Tabla10[Descripción],Tabla10[CODIGO PRESUPUESTARIO],0))</f>
        <v/>
      </c>
      <c r="R1475" s="507"/>
    </row>
    <row r="1476" spans="2:18" x14ac:dyDescent="0.3">
      <c r="B1476" s="190" t="str">
        <f>IF('Formulario PPGR3'!$G1476="","",CONCATENATE('Formulario PPGR3'!$C1476,".",'Formulario PPGR3'!$D1476,".",'Formulario PPGR3'!$E1476,".",'Formulario PPGR3'!$F1476))</f>
        <v/>
      </c>
      <c r="C1476" s="190" t="str">
        <f>IF('Formulario PPGR3'!$G1476="","",'Formulario PPGR1'!#REF!)</f>
        <v/>
      </c>
      <c r="D1476" s="190" t="str">
        <f>IF('Formulario PPGR3'!$G1476="","",'Formulario PPGR1'!#REF!)</f>
        <v/>
      </c>
      <c r="E1476" s="190" t="str">
        <f>IF('Formulario PPGR3'!$G1476="","",'Formulario PPGR1'!#REF!)</f>
        <v/>
      </c>
      <c r="F1476" s="190" t="str">
        <f>IF('Formulario PPGR3'!$G1476="","",'Formulario PPGR1'!#REF!)</f>
        <v/>
      </c>
      <c r="G1476" s="241"/>
      <c r="H1476" s="503" t="str">
        <f>IF(Tabla1[[#This Row],[Código_Actividad]]="","",_xlfn.XLOOKUP(Tabla1[[#This Row],[Código_Actividad]],Tabla2[Código],Tabla2[Actividades Programables Presupuestables],"",0))</f>
        <v/>
      </c>
      <c r="I1476" s="504" t="str">
        <f>IFERROR(VLOOKUP('Formulario PPGR3'!$G1476,'Formulario PPGR2'!$H$9:$V$269,15,FALSE),"")</f>
        <v/>
      </c>
      <c r="J1476" s="509"/>
      <c r="K1476" s="507" t="str">
        <f>IF(Tabla1[[#This Row],[Insumos]]="","",_xlfn.XLOOKUP(Tabla1[[#This Row],[Insumos]],Tabla10[Insumo],Tabla10[InsumoAbrev],"",0))</f>
        <v/>
      </c>
      <c r="L1476" s="508"/>
      <c r="M1476" s="505" t="str">
        <f>IF(Tabla1[[#This Row],[Descripción]]="","",_xlfn.XLOOKUP(Tabla1[[#This Row],[Descripción]],Tabla10[Descripción],Tabla10[Unidad de Medida],"",0))</f>
        <v/>
      </c>
      <c r="N1476" s="295"/>
      <c r="O1476" s="506" t="str">
        <f>IF(Tabla1[[#This Row],[Descripción]]="","",_xlfn.XLOOKUP(Tabla1[[#This Row],[Descripción]],Tabla10[Descripción],Tabla10[Precio Unitario],0))</f>
        <v/>
      </c>
      <c r="P1476" s="506" t="str">
        <f>IF(Tabla1[[#This Row],[Cantidad de Insumos]]="","",Tabla1[[#This Row],[Precio Unitario]]*Tabla1[[#This Row],[Cantidad de Insumos]])</f>
        <v/>
      </c>
      <c r="Q1476" s="506" t="str">
        <f>IF(Tabla1[[#This Row],[Descripción]]="","",_xlfn.XLOOKUP(Tabla1[[#This Row],[Descripción]],Tabla10[Descripción],Tabla10[CODIGO PRESUPUESTARIO],0))</f>
        <v/>
      </c>
      <c r="R1476" s="507"/>
    </row>
    <row r="1477" spans="2:18" x14ac:dyDescent="0.3">
      <c r="B1477" s="190" t="str">
        <f>IF('Formulario PPGR3'!$G1477="","",CONCATENATE('Formulario PPGR3'!$C1477,".",'Formulario PPGR3'!$D1477,".",'Formulario PPGR3'!$E1477,".",'Formulario PPGR3'!$F1477))</f>
        <v/>
      </c>
      <c r="C1477" s="190" t="str">
        <f>IF('Formulario PPGR3'!$G1477="","",'Formulario PPGR1'!#REF!)</f>
        <v/>
      </c>
      <c r="D1477" s="190" t="str">
        <f>IF('Formulario PPGR3'!$G1477="","",'Formulario PPGR1'!#REF!)</f>
        <v/>
      </c>
      <c r="E1477" s="190" t="str">
        <f>IF('Formulario PPGR3'!$G1477="","",'Formulario PPGR1'!#REF!)</f>
        <v/>
      </c>
      <c r="F1477" s="190" t="str">
        <f>IF('Formulario PPGR3'!$G1477="","",'Formulario PPGR1'!#REF!)</f>
        <v/>
      </c>
      <c r="G1477" s="241"/>
      <c r="H1477" s="503" t="str">
        <f>IF(Tabla1[[#This Row],[Código_Actividad]]="","",_xlfn.XLOOKUP(Tabla1[[#This Row],[Código_Actividad]],Tabla2[Código],Tabla2[Actividades Programables Presupuestables],"",0))</f>
        <v/>
      </c>
      <c r="I1477" s="504" t="str">
        <f>IFERROR(VLOOKUP('Formulario PPGR3'!$G1477,'Formulario PPGR2'!$H$9:$V$269,15,FALSE),"")</f>
        <v/>
      </c>
      <c r="J1477" s="509"/>
      <c r="K1477" s="507" t="str">
        <f>IF(Tabla1[[#This Row],[Insumos]]="","",_xlfn.XLOOKUP(Tabla1[[#This Row],[Insumos]],Tabla10[Insumo],Tabla10[InsumoAbrev],"",0))</f>
        <v/>
      </c>
      <c r="L1477" s="508"/>
      <c r="M1477" s="505" t="str">
        <f>IF(Tabla1[[#This Row],[Descripción]]="","",_xlfn.XLOOKUP(Tabla1[[#This Row],[Descripción]],Tabla10[Descripción],Tabla10[Unidad de Medida],"",0))</f>
        <v/>
      </c>
      <c r="N1477" s="295"/>
      <c r="O1477" s="506" t="str">
        <f>IF(Tabla1[[#This Row],[Descripción]]="","",_xlfn.XLOOKUP(Tabla1[[#This Row],[Descripción]],Tabla10[Descripción],Tabla10[Precio Unitario],0))</f>
        <v/>
      </c>
      <c r="P1477" s="506" t="str">
        <f>IF(Tabla1[[#This Row],[Cantidad de Insumos]]="","",Tabla1[[#This Row],[Precio Unitario]]*Tabla1[[#This Row],[Cantidad de Insumos]])</f>
        <v/>
      </c>
      <c r="Q1477" s="506" t="str">
        <f>IF(Tabla1[[#This Row],[Descripción]]="","",_xlfn.XLOOKUP(Tabla1[[#This Row],[Descripción]],Tabla10[Descripción],Tabla10[CODIGO PRESUPUESTARIO],0))</f>
        <v/>
      </c>
      <c r="R1477" s="507"/>
    </row>
    <row r="1478" spans="2:18" x14ac:dyDescent="0.3">
      <c r="B1478" s="190" t="str">
        <f>IF('Formulario PPGR3'!$G1478="","",CONCATENATE('Formulario PPGR3'!$C1478,".",'Formulario PPGR3'!$D1478,".",'Formulario PPGR3'!$E1478,".",'Formulario PPGR3'!$F1478))</f>
        <v/>
      </c>
      <c r="C1478" s="190" t="str">
        <f>IF('Formulario PPGR3'!$G1478="","",'Formulario PPGR1'!#REF!)</f>
        <v/>
      </c>
      <c r="D1478" s="190" t="str">
        <f>IF('Formulario PPGR3'!$G1478="","",'Formulario PPGR1'!#REF!)</f>
        <v/>
      </c>
      <c r="E1478" s="190" t="str">
        <f>IF('Formulario PPGR3'!$G1478="","",'Formulario PPGR1'!#REF!)</f>
        <v/>
      </c>
      <c r="F1478" s="190" t="str">
        <f>IF('Formulario PPGR3'!$G1478="","",'Formulario PPGR1'!#REF!)</f>
        <v/>
      </c>
      <c r="G1478" s="241"/>
      <c r="H1478" s="503" t="str">
        <f>IF(Tabla1[[#This Row],[Código_Actividad]]="","",_xlfn.XLOOKUP(Tabla1[[#This Row],[Código_Actividad]],Tabla2[Código],Tabla2[Actividades Programables Presupuestables],"",0))</f>
        <v/>
      </c>
      <c r="I1478" s="504" t="str">
        <f>IFERROR(VLOOKUP('Formulario PPGR3'!$G1478,'Formulario PPGR2'!$H$9:$V$269,15,FALSE),"")</f>
        <v/>
      </c>
      <c r="J1478" s="509"/>
      <c r="K1478" s="507" t="str">
        <f>IF(Tabla1[[#This Row],[Insumos]]="","",_xlfn.XLOOKUP(Tabla1[[#This Row],[Insumos]],Tabla10[Insumo],Tabla10[InsumoAbrev],"",0))</f>
        <v/>
      </c>
      <c r="L1478" s="508"/>
      <c r="M1478" s="505" t="str">
        <f>IF(Tabla1[[#This Row],[Descripción]]="","",_xlfn.XLOOKUP(Tabla1[[#This Row],[Descripción]],Tabla10[Descripción],Tabla10[Unidad de Medida],"",0))</f>
        <v/>
      </c>
      <c r="N1478" s="295"/>
      <c r="O1478" s="506" t="str">
        <f>IF(Tabla1[[#This Row],[Descripción]]="","",_xlfn.XLOOKUP(Tabla1[[#This Row],[Descripción]],Tabla10[Descripción],Tabla10[Precio Unitario],0))</f>
        <v/>
      </c>
      <c r="P1478" s="506" t="str">
        <f>IF(Tabla1[[#This Row],[Cantidad de Insumos]]="","",Tabla1[[#This Row],[Precio Unitario]]*Tabla1[[#This Row],[Cantidad de Insumos]])</f>
        <v/>
      </c>
      <c r="Q1478" s="506" t="str">
        <f>IF(Tabla1[[#This Row],[Descripción]]="","",_xlfn.XLOOKUP(Tabla1[[#This Row],[Descripción]],Tabla10[Descripción],Tabla10[CODIGO PRESUPUESTARIO],0))</f>
        <v/>
      </c>
      <c r="R1478" s="507"/>
    </row>
    <row r="1479" spans="2:18" x14ac:dyDescent="0.3">
      <c r="B1479" s="190" t="str">
        <f>IF('Formulario PPGR3'!$G1479="","",CONCATENATE('Formulario PPGR3'!$C1479,".",'Formulario PPGR3'!$D1479,".",'Formulario PPGR3'!$E1479,".",'Formulario PPGR3'!$F1479))</f>
        <v/>
      </c>
      <c r="C1479" s="190" t="str">
        <f>IF('Formulario PPGR3'!$G1479="","",'Formulario PPGR1'!#REF!)</f>
        <v/>
      </c>
      <c r="D1479" s="190" t="str">
        <f>IF('Formulario PPGR3'!$G1479="","",'Formulario PPGR1'!#REF!)</f>
        <v/>
      </c>
      <c r="E1479" s="190" t="str">
        <f>IF('Formulario PPGR3'!$G1479="","",'Formulario PPGR1'!#REF!)</f>
        <v/>
      </c>
      <c r="F1479" s="190" t="str">
        <f>IF('Formulario PPGR3'!$G1479="","",'Formulario PPGR1'!#REF!)</f>
        <v/>
      </c>
      <c r="G1479" s="241"/>
      <c r="H1479" s="503" t="str">
        <f>IF(Tabla1[[#This Row],[Código_Actividad]]="","",_xlfn.XLOOKUP(Tabla1[[#This Row],[Código_Actividad]],Tabla2[Código],Tabla2[Actividades Programables Presupuestables],"",0))</f>
        <v/>
      </c>
      <c r="I1479" s="504" t="str">
        <f>IFERROR(VLOOKUP('Formulario PPGR3'!$G1479,'Formulario PPGR2'!$H$9:$V$269,15,FALSE),"")</f>
        <v/>
      </c>
      <c r="J1479" s="509"/>
      <c r="K1479" s="507" t="str">
        <f>IF(Tabla1[[#This Row],[Insumos]]="","",_xlfn.XLOOKUP(Tabla1[[#This Row],[Insumos]],Tabla10[Insumo],Tabla10[InsumoAbrev],"",0))</f>
        <v/>
      </c>
      <c r="L1479" s="508"/>
      <c r="M1479" s="505" t="str">
        <f>IF(Tabla1[[#This Row],[Descripción]]="","",_xlfn.XLOOKUP(Tabla1[[#This Row],[Descripción]],Tabla10[Descripción],Tabla10[Unidad de Medida],"",0))</f>
        <v/>
      </c>
      <c r="N1479" s="295"/>
      <c r="O1479" s="506" t="str">
        <f>IF(Tabla1[[#This Row],[Descripción]]="","",_xlfn.XLOOKUP(Tabla1[[#This Row],[Descripción]],Tabla10[Descripción],Tabla10[Precio Unitario],0))</f>
        <v/>
      </c>
      <c r="P1479" s="506" t="str">
        <f>IF(Tabla1[[#This Row],[Cantidad de Insumos]]="","",Tabla1[[#This Row],[Precio Unitario]]*Tabla1[[#This Row],[Cantidad de Insumos]])</f>
        <v/>
      </c>
      <c r="Q1479" s="506" t="str">
        <f>IF(Tabla1[[#This Row],[Descripción]]="","",_xlfn.XLOOKUP(Tabla1[[#This Row],[Descripción]],Tabla10[Descripción],Tabla10[CODIGO PRESUPUESTARIO],0))</f>
        <v/>
      </c>
      <c r="R1479" s="507"/>
    </row>
    <row r="1480" spans="2:18" x14ac:dyDescent="0.3">
      <c r="B1480" s="190" t="str">
        <f>IF('Formulario PPGR3'!$G1480="","",CONCATENATE('Formulario PPGR3'!$C1480,".",'Formulario PPGR3'!$D1480,".",'Formulario PPGR3'!$E1480,".",'Formulario PPGR3'!$F1480))</f>
        <v/>
      </c>
      <c r="C1480" s="190" t="str">
        <f>IF('Formulario PPGR3'!$G1480="","",'Formulario PPGR1'!#REF!)</f>
        <v/>
      </c>
      <c r="D1480" s="190" t="str">
        <f>IF('Formulario PPGR3'!$G1480="","",'Formulario PPGR1'!#REF!)</f>
        <v/>
      </c>
      <c r="E1480" s="190" t="str">
        <f>IF('Formulario PPGR3'!$G1480="","",'Formulario PPGR1'!#REF!)</f>
        <v/>
      </c>
      <c r="F1480" s="190" t="str">
        <f>IF('Formulario PPGR3'!$G1480="","",'Formulario PPGR1'!#REF!)</f>
        <v/>
      </c>
      <c r="G1480" s="241"/>
      <c r="H1480" s="503" t="str">
        <f>IF(Tabla1[[#This Row],[Código_Actividad]]="","",_xlfn.XLOOKUP(Tabla1[[#This Row],[Código_Actividad]],Tabla2[Código],Tabla2[Actividades Programables Presupuestables],"",0))</f>
        <v/>
      </c>
      <c r="I1480" s="504" t="str">
        <f>IFERROR(VLOOKUP('Formulario PPGR3'!$G1480,'Formulario PPGR2'!$H$9:$V$269,15,FALSE),"")</f>
        <v/>
      </c>
      <c r="J1480" s="509"/>
      <c r="K1480" s="507" t="str">
        <f>IF(Tabla1[[#This Row],[Insumos]]="","",_xlfn.XLOOKUP(Tabla1[[#This Row],[Insumos]],Tabla10[Insumo],Tabla10[InsumoAbrev],"",0))</f>
        <v/>
      </c>
      <c r="L1480" s="508"/>
      <c r="M1480" s="505" t="str">
        <f>IF(Tabla1[[#This Row],[Descripción]]="","",_xlfn.XLOOKUP(Tabla1[[#This Row],[Descripción]],Tabla10[Descripción],Tabla10[Unidad de Medida],"",0))</f>
        <v/>
      </c>
      <c r="N1480" s="295"/>
      <c r="O1480" s="506" t="str">
        <f>IF(Tabla1[[#This Row],[Descripción]]="","",_xlfn.XLOOKUP(Tabla1[[#This Row],[Descripción]],Tabla10[Descripción],Tabla10[Precio Unitario],0))</f>
        <v/>
      </c>
      <c r="P1480" s="506" t="str">
        <f>IF(Tabla1[[#This Row],[Cantidad de Insumos]]="","",Tabla1[[#This Row],[Precio Unitario]]*Tabla1[[#This Row],[Cantidad de Insumos]])</f>
        <v/>
      </c>
      <c r="Q1480" s="506" t="str">
        <f>IF(Tabla1[[#This Row],[Descripción]]="","",_xlfn.XLOOKUP(Tabla1[[#This Row],[Descripción]],Tabla10[Descripción],Tabla10[CODIGO PRESUPUESTARIO],0))</f>
        <v/>
      </c>
      <c r="R1480" s="507"/>
    </row>
    <row r="1481" spans="2:18" x14ac:dyDescent="0.3">
      <c r="B1481" s="190" t="str">
        <f>IF('Formulario PPGR3'!$G1481="","",CONCATENATE('Formulario PPGR3'!$C1481,".",'Formulario PPGR3'!$D1481,".",'Formulario PPGR3'!$E1481,".",'Formulario PPGR3'!$F1481))</f>
        <v/>
      </c>
      <c r="C1481" s="190" t="str">
        <f>IF('Formulario PPGR3'!$G1481="","",'Formulario PPGR1'!#REF!)</f>
        <v/>
      </c>
      <c r="D1481" s="190" t="str">
        <f>IF('Formulario PPGR3'!$G1481="","",'Formulario PPGR1'!#REF!)</f>
        <v/>
      </c>
      <c r="E1481" s="190" t="str">
        <f>IF('Formulario PPGR3'!$G1481="","",'Formulario PPGR1'!#REF!)</f>
        <v/>
      </c>
      <c r="F1481" s="190" t="str">
        <f>IF('Formulario PPGR3'!$G1481="","",'Formulario PPGR1'!#REF!)</f>
        <v/>
      </c>
      <c r="G1481" s="241"/>
      <c r="H1481" s="503" t="str">
        <f>IF(Tabla1[[#This Row],[Código_Actividad]]="","",_xlfn.XLOOKUP(Tabla1[[#This Row],[Código_Actividad]],Tabla2[Código],Tabla2[Actividades Programables Presupuestables],"",0))</f>
        <v/>
      </c>
      <c r="I1481" s="504" t="str">
        <f>IFERROR(VLOOKUP('Formulario PPGR3'!$G1481,'Formulario PPGR2'!$H$9:$V$269,15,FALSE),"")</f>
        <v/>
      </c>
      <c r="J1481" s="509"/>
      <c r="K1481" s="507" t="str">
        <f>IF(Tabla1[[#This Row],[Insumos]]="","",_xlfn.XLOOKUP(Tabla1[[#This Row],[Insumos]],Tabla10[Insumo],Tabla10[InsumoAbrev],"",0))</f>
        <v/>
      </c>
      <c r="L1481" s="508"/>
      <c r="M1481" s="505" t="str">
        <f>IF(Tabla1[[#This Row],[Descripción]]="","",_xlfn.XLOOKUP(Tabla1[[#This Row],[Descripción]],Tabla10[Descripción],Tabla10[Unidad de Medida],"",0))</f>
        <v/>
      </c>
      <c r="N1481" s="295"/>
      <c r="O1481" s="506" t="str">
        <f>IF(Tabla1[[#This Row],[Descripción]]="","",_xlfn.XLOOKUP(Tabla1[[#This Row],[Descripción]],Tabla10[Descripción],Tabla10[Precio Unitario],0))</f>
        <v/>
      </c>
      <c r="P1481" s="506" t="str">
        <f>IF(Tabla1[[#This Row],[Cantidad de Insumos]]="","",Tabla1[[#This Row],[Precio Unitario]]*Tabla1[[#This Row],[Cantidad de Insumos]])</f>
        <v/>
      </c>
      <c r="Q1481" s="506" t="str">
        <f>IF(Tabla1[[#This Row],[Descripción]]="","",_xlfn.XLOOKUP(Tabla1[[#This Row],[Descripción]],Tabla10[Descripción],Tabla10[CODIGO PRESUPUESTARIO],0))</f>
        <v/>
      </c>
      <c r="R1481" s="507"/>
    </row>
    <row r="1482" spans="2:18" x14ac:dyDescent="0.3">
      <c r="B1482" s="190" t="str">
        <f>IF('Formulario PPGR3'!$G1482="","",CONCATENATE('Formulario PPGR3'!$C1482,".",'Formulario PPGR3'!$D1482,".",'Formulario PPGR3'!$E1482,".",'Formulario PPGR3'!$F1482))</f>
        <v/>
      </c>
      <c r="C1482" s="190" t="str">
        <f>IF('Formulario PPGR3'!$G1482="","",'Formulario PPGR1'!#REF!)</f>
        <v/>
      </c>
      <c r="D1482" s="190" t="str">
        <f>IF('Formulario PPGR3'!$G1482="","",'Formulario PPGR1'!#REF!)</f>
        <v/>
      </c>
      <c r="E1482" s="190" t="str">
        <f>IF('Formulario PPGR3'!$G1482="","",'Formulario PPGR1'!#REF!)</f>
        <v/>
      </c>
      <c r="F1482" s="190" t="str">
        <f>IF('Formulario PPGR3'!$G1482="","",'Formulario PPGR1'!#REF!)</f>
        <v/>
      </c>
      <c r="G1482" s="241"/>
      <c r="H1482" s="503" t="str">
        <f>IF(Tabla1[[#This Row],[Código_Actividad]]="","",_xlfn.XLOOKUP(Tabla1[[#This Row],[Código_Actividad]],Tabla2[Código],Tabla2[Actividades Programables Presupuestables],"",0))</f>
        <v/>
      </c>
      <c r="I1482" s="504" t="str">
        <f>IFERROR(VLOOKUP('Formulario PPGR3'!$G1482,'Formulario PPGR2'!$H$9:$V$269,15,FALSE),"")</f>
        <v/>
      </c>
      <c r="J1482" s="509"/>
      <c r="K1482" s="507" t="str">
        <f>IF(Tabla1[[#This Row],[Insumos]]="","",_xlfn.XLOOKUP(Tabla1[[#This Row],[Insumos]],Tabla10[Insumo],Tabla10[InsumoAbrev],"",0))</f>
        <v/>
      </c>
      <c r="L1482" s="508"/>
      <c r="M1482" s="505" t="str">
        <f>IF(Tabla1[[#This Row],[Descripción]]="","",_xlfn.XLOOKUP(Tabla1[[#This Row],[Descripción]],Tabla10[Descripción],Tabla10[Unidad de Medida],"",0))</f>
        <v/>
      </c>
      <c r="N1482" s="295"/>
      <c r="O1482" s="506" t="str">
        <f>IF(Tabla1[[#This Row],[Descripción]]="","",_xlfn.XLOOKUP(Tabla1[[#This Row],[Descripción]],Tabla10[Descripción],Tabla10[Precio Unitario],0))</f>
        <v/>
      </c>
      <c r="P1482" s="506" t="str">
        <f>IF(Tabla1[[#This Row],[Cantidad de Insumos]]="","",Tabla1[[#This Row],[Precio Unitario]]*Tabla1[[#This Row],[Cantidad de Insumos]])</f>
        <v/>
      </c>
      <c r="Q1482" s="506" t="str">
        <f>IF(Tabla1[[#This Row],[Descripción]]="","",_xlfn.XLOOKUP(Tabla1[[#This Row],[Descripción]],Tabla10[Descripción],Tabla10[CODIGO PRESUPUESTARIO],0))</f>
        <v/>
      </c>
      <c r="R1482" s="507"/>
    </row>
    <row r="1483" spans="2:18" x14ac:dyDescent="0.3">
      <c r="B1483" s="190" t="str">
        <f>IF('Formulario PPGR3'!$G1483="","",CONCATENATE('Formulario PPGR3'!$C1483,".",'Formulario PPGR3'!$D1483,".",'Formulario PPGR3'!$E1483,".",'Formulario PPGR3'!$F1483))</f>
        <v/>
      </c>
      <c r="C1483" s="190" t="str">
        <f>IF('Formulario PPGR3'!$G1483="","",'Formulario PPGR1'!#REF!)</f>
        <v/>
      </c>
      <c r="D1483" s="190" t="str">
        <f>IF('Formulario PPGR3'!$G1483="","",'Formulario PPGR1'!#REF!)</f>
        <v/>
      </c>
      <c r="E1483" s="190" t="str">
        <f>IF('Formulario PPGR3'!$G1483="","",'Formulario PPGR1'!#REF!)</f>
        <v/>
      </c>
      <c r="F1483" s="190" t="str">
        <f>IF('Formulario PPGR3'!$G1483="","",'Formulario PPGR1'!#REF!)</f>
        <v/>
      </c>
      <c r="G1483" s="241"/>
      <c r="H1483" s="503" t="str">
        <f>IF(Tabla1[[#This Row],[Código_Actividad]]="","",_xlfn.XLOOKUP(Tabla1[[#This Row],[Código_Actividad]],Tabla2[Código],Tabla2[Actividades Programables Presupuestables],"",0))</f>
        <v/>
      </c>
      <c r="I1483" s="504" t="str">
        <f>IFERROR(VLOOKUP('Formulario PPGR3'!$G1483,'Formulario PPGR2'!$H$9:$V$269,15,FALSE),"")</f>
        <v/>
      </c>
      <c r="J1483" s="509"/>
      <c r="K1483" s="507" t="str">
        <f>IF(Tabla1[[#This Row],[Insumos]]="","",_xlfn.XLOOKUP(Tabla1[[#This Row],[Insumos]],Tabla10[Insumo],Tabla10[InsumoAbrev],"",0))</f>
        <v/>
      </c>
      <c r="L1483" s="508"/>
      <c r="M1483" s="505" t="str">
        <f>IF(Tabla1[[#This Row],[Descripción]]="","",_xlfn.XLOOKUP(Tabla1[[#This Row],[Descripción]],Tabla10[Descripción],Tabla10[Unidad de Medida],"",0))</f>
        <v/>
      </c>
      <c r="N1483" s="295"/>
      <c r="O1483" s="506" t="str">
        <f>IF(Tabla1[[#This Row],[Descripción]]="","",_xlfn.XLOOKUP(Tabla1[[#This Row],[Descripción]],Tabla10[Descripción],Tabla10[Precio Unitario],0))</f>
        <v/>
      </c>
      <c r="P1483" s="506" t="str">
        <f>IF(Tabla1[[#This Row],[Cantidad de Insumos]]="","",Tabla1[[#This Row],[Precio Unitario]]*Tabla1[[#This Row],[Cantidad de Insumos]])</f>
        <v/>
      </c>
      <c r="Q1483" s="506" t="str">
        <f>IF(Tabla1[[#This Row],[Descripción]]="","",_xlfn.XLOOKUP(Tabla1[[#This Row],[Descripción]],Tabla10[Descripción],Tabla10[CODIGO PRESUPUESTARIO],0))</f>
        <v/>
      </c>
      <c r="R1483" s="507"/>
    </row>
    <row r="1484" spans="2:18" x14ac:dyDescent="0.3">
      <c r="B1484" s="190" t="str">
        <f>IF('Formulario PPGR3'!$G1484="","",CONCATENATE('Formulario PPGR3'!$C1484,".",'Formulario PPGR3'!$D1484,".",'Formulario PPGR3'!$E1484,".",'Formulario PPGR3'!$F1484))</f>
        <v/>
      </c>
      <c r="C1484" s="190" t="str">
        <f>IF('Formulario PPGR3'!$G1484="","",'Formulario PPGR1'!#REF!)</f>
        <v/>
      </c>
      <c r="D1484" s="190" t="str">
        <f>IF('Formulario PPGR3'!$G1484="","",'Formulario PPGR1'!#REF!)</f>
        <v/>
      </c>
      <c r="E1484" s="190" t="str">
        <f>IF('Formulario PPGR3'!$G1484="","",'Formulario PPGR1'!#REF!)</f>
        <v/>
      </c>
      <c r="F1484" s="190" t="str">
        <f>IF('Formulario PPGR3'!$G1484="","",'Formulario PPGR1'!#REF!)</f>
        <v/>
      </c>
      <c r="G1484" s="241"/>
      <c r="H1484" s="503" t="str">
        <f>IF(Tabla1[[#This Row],[Código_Actividad]]="","",_xlfn.XLOOKUP(Tabla1[[#This Row],[Código_Actividad]],Tabla2[Código],Tabla2[Actividades Programables Presupuestables],"",0))</f>
        <v/>
      </c>
      <c r="I1484" s="504" t="str">
        <f>IFERROR(VLOOKUP('Formulario PPGR3'!$G1484,'Formulario PPGR2'!$H$9:$V$269,15,FALSE),"")</f>
        <v/>
      </c>
      <c r="J1484" s="509"/>
      <c r="K1484" s="507" t="str">
        <f>IF(Tabla1[[#This Row],[Insumos]]="","",_xlfn.XLOOKUP(Tabla1[[#This Row],[Insumos]],Tabla10[Insumo],Tabla10[InsumoAbrev],"",0))</f>
        <v/>
      </c>
      <c r="L1484" s="508"/>
      <c r="M1484" s="505" t="str">
        <f>IF(Tabla1[[#This Row],[Descripción]]="","",_xlfn.XLOOKUP(Tabla1[[#This Row],[Descripción]],Tabla10[Descripción],Tabla10[Unidad de Medida],"",0))</f>
        <v/>
      </c>
      <c r="N1484" s="295"/>
      <c r="O1484" s="506" t="str">
        <f>IF(Tabla1[[#This Row],[Descripción]]="","",_xlfn.XLOOKUP(Tabla1[[#This Row],[Descripción]],Tabla10[Descripción],Tabla10[Precio Unitario],0))</f>
        <v/>
      </c>
      <c r="P1484" s="506" t="str">
        <f>IF(Tabla1[[#This Row],[Cantidad de Insumos]]="","",Tabla1[[#This Row],[Precio Unitario]]*Tabla1[[#This Row],[Cantidad de Insumos]])</f>
        <v/>
      </c>
      <c r="Q1484" s="506" t="str">
        <f>IF(Tabla1[[#This Row],[Descripción]]="","",_xlfn.XLOOKUP(Tabla1[[#This Row],[Descripción]],Tabla10[Descripción],Tabla10[CODIGO PRESUPUESTARIO],0))</f>
        <v/>
      </c>
      <c r="R1484" s="507"/>
    </row>
    <row r="1485" spans="2:18" x14ac:dyDescent="0.3">
      <c r="B1485" s="190" t="str">
        <f>IF('Formulario PPGR3'!$G1485="","",CONCATENATE('Formulario PPGR3'!$C1485,".",'Formulario PPGR3'!$D1485,".",'Formulario PPGR3'!$E1485,".",'Formulario PPGR3'!$F1485))</f>
        <v/>
      </c>
      <c r="C1485" s="190" t="str">
        <f>IF('Formulario PPGR3'!$G1485="","",'Formulario PPGR1'!#REF!)</f>
        <v/>
      </c>
      <c r="D1485" s="190" t="str">
        <f>IF('Formulario PPGR3'!$G1485="","",'Formulario PPGR1'!#REF!)</f>
        <v/>
      </c>
      <c r="E1485" s="190" t="str">
        <f>IF('Formulario PPGR3'!$G1485="","",'Formulario PPGR1'!#REF!)</f>
        <v/>
      </c>
      <c r="F1485" s="190" t="str">
        <f>IF('Formulario PPGR3'!$G1485="","",'Formulario PPGR1'!#REF!)</f>
        <v/>
      </c>
      <c r="G1485" s="241"/>
      <c r="H1485" s="503" t="str">
        <f>IF(Tabla1[[#This Row],[Código_Actividad]]="","",_xlfn.XLOOKUP(Tabla1[[#This Row],[Código_Actividad]],Tabla2[Código],Tabla2[Actividades Programables Presupuestables],"",0))</f>
        <v/>
      </c>
      <c r="I1485" s="504" t="str">
        <f>IFERROR(VLOOKUP('Formulario PPGR3'!$G1485,'Formulario PPGR2'!$H$9:$V$269,15,FALSE),"")</f>
        <v/>
      </c>
      <c r="J1485" s="509"/>
      <c r="K1485" s="507" t="str">
        <f>IF(Tabla1[[#This Row],[Insumos]]="","",_xlfn.XLOOKUP(Tabla1[[#This Row],[Insumos]],Tabla10[Insumo],Tabla10[InsumoAbrev],"",0))</f>
        <v/>
      </c>
      <c r="L1485" s="508"/>
      <c r="M1485" s="505" t="str">
        <f>IF(Tabla1[[#This Row],[Descripción]]="","",_xlfn.XLOOKUP(Tabla1[[#This Row],[Descripción]],Tabla10[Descripción],Tabla10[Unidad de Medida],"",0))</f>
        <v/>
      </c>
      <c r="N1485" s="295"/>
      <c r="O1485" s="506" t="str">
        <f>IF(Tabla1[[#This Row],[Descripción]]="","",_xlfn.XLOOKUP(Tabla1[[#This Row],[Descripción]],Tabla10[Descripción],Tabla10[Precio Unitario],0))</f>
        <v/>
      </c>
      <c r="P1485" s="506" t="str">
        <f>IF(Tabla1[[#This Row],[Cantidad de Insumos]]="","",Tabla1[[#This Row],[Precio Unitario]]*Tabla1[[#This Row],[Cantidad de Insumos]])</f>
        <v/>
      </c>
      <c r="Q1485" s="506" t="str">
        <f>IF(Tabla1[[#This Row],[Descripción]]="","",_xlfn.XLOOKUP(Tabla1[[#This Row],[Descripción]],Tabla10[Descripción],Tabla10[CODIGO PRESUPUESTARIO],0))</f>
        <v/>
      </c>
      <c r="R1485" s="507"/>
    </row>
    <row r="1486" spans="2:18" x14ac:dyDescent="0.3">
      <c r="B1486" s="190" t="str">
        <f>IF('Formulario PPGR3'!$G1486="","",CONCATENATE('Formulario PPGR3'!$C1486,".",'Formulario PPGR3'!$D1486,".",'Formulario PPGR3'!$E1486,".",'Formulario PPGR3'!$F1486))</f>
        <v/>
      </c>
      <c r="C1486" s="190" t="str">
        <f>IF('Formulario PPGR3'!$G1486="","",'Formulario PPGR1'!#REF!)</f>
        <v/>
      </c>
      <c r="D1486" s="190" t="str">
        <f>IF('Formulario PPGR3'!$G1486="","",'Formulario PPGR1'!#REF!)</f>
        <v/>
      </c>
      <c r="E1486" s="190" t="str">
        <f>IF('Formulario PPGR3'!$G1486="","",'Formulario PPGR1'!#REF!)</f>
        <v/>
      </c>
      <c r="F1486" s="190" t="str">
        <f>IF('Formulario PPGR3'!$G1486="","",'Formulario PPGR1'!#REF!)</f>
        <v/>
      </c>
      <c r="G1486" s="241"/>
      <c r="H1486" s="503" t="str">
        <f>IF(Tabla1[[#This Row],[Código_Actividad]]="","",_xlfn.XLOOKUP(Tabla1[[#This Row],[Código_Actividad]],Tabla2[Código],Tabla2[Actividades Programables Presupuestables],"",0))</f>
        <v/>
      </c>
      <c r="I1486" s="504" t="str">
        <f>IFERROR(VLOOKUP('Formulario PPGR3'!$G1486,'Formulario PPGR2'!$H$9:$V$269,15,FALSE),"")</f>
        <v/>
      </c>
      <c r="J1486" s="509"/>
      <c r="K1486" s="507" t="str">
        <f>IF(Tabla1[[#This Row],[Insumos]]="","",_xlfn.XLOOKUP(Tabla1[[#This Row],[Insumos]],Tabla10[Insumo],Tabla10[InsumoAbrev],"",0))</f>
        <v/>
      </c>
      <c r="L1486" s="508"/>
      <c r="M1486" s="505" t="str">
        <f>IF(Tabla1[[#This Row],[Descripción]]="","",_xlfn.XLOOKUP(Tabla1[[#This Row],[Descripción]],Tabla10[Descripción],Tabla10[Unidad de Medida],"",0))</f>
        <v/>
      </c>
      <c r="N1486" s="295"/>
      <c r="O1486" s="506" t="str">
        <f>IF(Tabla1[[#This Row],[Descripción]]="","",_xlfn.XLOOKUP(Tabla1[[#This Row],[Descripción]],Tabla10[Descripción],Tabla10[Precio Unitario],0))</f>
        <v/>
      </c>
      <c r="P1486" s="506" t="str">
        <f>IF(Tabla1[[#This Row],[Cantidad de Insumos]]="","",Tabla1[[#This Row],[Precio Unitario]]*Tabla1[[#This Row],[Cantidad de Insumos]])</f>
        <v/>
      </c>
      <c r="Q1486" s="506" t="str">
        <f>IF(Tabla1[[#This Row],[Descripción]]="","",_xlfn.XLOOKUP(Tabla1[[#This Row],[Descripción]],Tabla10[Descripción],Tabla10[CODIGO PRESUPUESTARIO],0))</f>
        <v/>
      </c>
      <c r="R1486" s="507"/>
    </row>
    <row r="1487" spans="2:18" x14ac:dyDescent="0.3">
      <c r="B1487" s="190" t="str">
        <f>IF('Formulario PPGR3'!$G1487="","",CONCATENATE('Formulario PPGR3'!$C1487,".",'Formulario PPGR3'!$D1487,".",'Formulario PPGR3'!$E1487,".",'Formulario PPGR3'!$F1487))</f>
        <v/>
      </c>
      <c r="C1487" s="190" t="str">
        <f>IF('Formulario PPGR3'!$G1487="","",'Formulario PPGR1'!#REF!)</f>
        <v/>
      </c>
      <c r="D1487" s="190" t="str">
        <f>IF('Formulario PPGR3'!$G1487="","",'Formulario PPGR1'!#REF!)</f>
        <v/>
      </c>
      <c r="E1487" s="190" t="str">
        <f>IF('Formulario PPGR3'!$G1487="","",'Formulario PPGR1'!#REF!)</f>
        <v/>
      </c>
      <c r="F1487" s="190" t="str">
        <f>IF('Formulario PPGR3'!$G1487="","",'Formulario PPGR1'!#REF!)</f>
        <v/>
      </c>
      <c r="G1487" s="241"/>
      <c r="H1487" s="503" t="str">
        <f>IF(Tabla1[[#This Row],[Código_Actividad]]="","",_xlfn.XLOOKUP(Tabla1[[#This Row],[Código_Actividad]],Tabla2[Código],Tabla2[Actividades Programables Presupuestables],"",0))</f>
        <v/>
      </c>
      <c r="I1487" s="504" t="str">
        <f>IFERROR(VLOOKUP('Formulario PPGR3'!$G1487,'Formulario PPGR2'!$H$9:$V$269,15,FALSE),"")</f>
        <v/>
      </c>
      <c r="J1487" s="509"/>
      <c r="K1487" s="507" t="str">
        <f>IF(Tabla1[[#This Row],[Insumos]]="","",_xlfn.XLOOKUP(Tabla1[[#This Row],[Insumos]],Tabla10[Insumo],Tabla10[InsumoAbrev],"",0))</f>
        <v/>
      </c>
      <c r="L1487" s="508"/>
      <c r="M1487" s="505" t="str">
        <f>IF(Tabla1[[#This Row],[Descripción]]="","",_xlfn.XLOOKUP(Tabla1[[#This Row],[Descripción]],Tabla10[Descripción],Tabla10[Unidad de Medida],"",0))</f>
        <v/>
      </c>
      <c r="N1487" s="295"/>
      <c r="O1487" s="506" t="str">
        <f>IF(Tabla1[[#This Row],[Descripción]]="","",_xlfn.XLOOKUP(Tabla1[[#This Row],[Descripción]],Tabla10[Descripción],Tabla10[Precio Unitario],0))</f>
        <v/>
      </c>
      <c r="P1487" s="506" t="str">
        <f>IF(Tabla1[[#This Row],[Cantidad de Insumos]]="","",Tabla1[[#This Row],[Precio Unitario]]*Tabla1[[#This Row],[Cantidad de Insumos]])</f>
        <v/>
      </c>
      <c r="Q1487" s="506" t="str">
        <f>IF(Tabla1[[#This Row],[Descripción]]="","",_xlfn.XLOOKUP(Tabla1[[#This Row],[Descripción]],Tabla10[Descripción],Tabla10[CODIGO PRESUPUESTARIO],0))</f>
        <v/>
      </c>
      <c r="R1487" s="507"/>
    </row>
    <row r="1488" spans="2:18" x14ac:dyDescent="0.3">
      <c r="B1488" s="190" t="str">
        <f>IF('Formulario PPGR3'!$G1488="","",CONCATENATE('Formulario PPGR3'!$C1488,".",'Formulario PPGR3'!$D1488,".",'Formulario PPGR3'!$E1488,".",'Formulario PPGR3'!$F1488))</f>
        <v/>
      </c>
      <c r="C1488" s="190" t="str">
        <f>IF('Formulario PPGR3'!$G1488="","",'Formulario PPGR1'!#REF!)</f>
        <v/>
      </c>
      <c r="D1488" s="190" t="str">
        <f>IF('Formulario PPGR3'!$G1488="","",'Formulario PPGR1'!#REF!)</f>
        <v/>
      </c>
      <c r="E1488" s="190" t="str">
        <f>IF('Formulario PPGR3'!$G1488="","",'Formulario PPGR1'!#REF!)</f>
        <v/>
      </c>
      <c r="F1488" s="190" t="str">
        <f>IF('Formulario PPGR3'!$G1488="","",'Formulario PPGR1'!#REF!)</f>
        <v/>
      </c>
      <c r="G1488" s="241"/>
      <c r="H1488" s="503" t="str">
        <f>IF(Tabla1[[#This Row],[Código_Actividad]]="","",_xlfn.XLOOKUP(Tabla1[[#This Row],[Código_Actividad]],Tabla2[Código],Tabla2[Actividades Programables Presupuestables],"",0))</f>
        <v/>
      </c>
      <c r="I1488" s="504" t="str">
        <f>IFERROR(VLOOKUP('Formulario PPGR3'!$G1488,'Formulario PPGR2'!$H$9:$V$269,15,FALSE),"")</f>
        <v/>
      </c>
      <c r="J1488" s="509"/>
      <c r="K1488" s="507" t="str">
        <f>IF(Tabla1[[#This Row],[Insumos]]="","",_xlfn.XLOOKUP(Tabla1[[#This Row],[Insumos]],Tabla10[Insumo],Tabla10[InsumoAbrev],"",0))</f>
        <v/>
      </c>
      <c r="L1488" s="508"/>
      <c r="M1488" s="505" t="str">
        <f>IF(Tabla1[[#This Row],[Descripción]]="","",_xlfn.XLOOKUP(Tabla1[[#This Row],[Descripción]],Tabla10[Descripción],Tabla10[Unidad de Medida],"",0))</f>
        <v/>
      </c>
      <c r="N1488" s="295"/>
      <c r="O1488" s="506" t="str">
        <f>IF(Tabla1[[#This Row],[Descripción]]="","",_xlfn.XLOOKUP(Tabla1[[#This Row],[Descripción]],Tabla10[Descripción],Tabla10[Precio Unitario],0))</f>
        <v/>
      </c>
      <c r="P1488" s="506" t="str">
        <f>IF(Tabla1[[#This Row],[Cantidad de Insumos]]="","",Tabla1[[#This Row],[Precio Unitario]]*Tabla1[[#This Row],[Cantidad de Insumos]])</f>
        <v/>
      </c>
      <c r="Q1488" s="506" t="str">
        <f>IF(Tabla1[[#This Row],[Descripción]]="","",_xlfn.XLOOKUP(Tabla1[[#This Row],[Descripción]],Tabla10[Descripción],Tabla10[CODIGO PRESUPUESTARIO],0))</f>
        <v/>
      </c>
      <c r="R1488" s="507"/>
    </row>
    <row r="1489" spans="2:18" x14ac:dyDescent="0.3">
      <c r="B1489" s="190" t="str">
        <f>IF('Formulario PPGR3'!$G1489="","",CONCATENATE('Formulario PPGR3'!$C1489,".",'Formulario PPGR3'!$D1489,".",'Formulario PPGR3'!$E1489,".",'Formulario PPGR3'!$F1489))</f>
        <v/>
      </c>
      <c r="C1489" s="190" t="str">
        <f>IF('Formulario PPGR3'!$G1489="","",'Formulario PPGR1'!#REF!)</f>
        <v/>
      </c>
      <c r="D1489" s="190" t="str">
        <f>IF('Formulario PPGR3'!$G1489="","",'Formulario PPGR1'!#REF!)</f>
        <v/>
      </c>
      <c r="E1489" s="190" t="str">
        <f>IF('Formulario PPGR3'!$G1489="","",'Formulario PPGR1'!#REF!)</f>
        <v/>
      </c>
      <c r="F1489" s="190" t="str">
        <f>IF('Formulario PPGR3'!$G1489="","",'Formulario PPGR1'!#REF!)</f>
        <v/>
      </c>
      <c r="G1489" s="241"/>
      <c r="H1489" s="503" t="str">
        <f>IF(Tabla1[[#This Row],[Código_Actividad]]="","",_xlfn.XLOOKUP(Tabla1[[#This Row],[Código_Actividad]],Tabla2[Código],Tabla2[Actividades Programables Presupuestables],"",0))</f>
        <v/>
      </c>
      <c r="I1489" s="504" t="str">
        <f>IFERROR(VLOOKUP('Formulario PPGR3'!$G1489,'Formulario PPGR2'!$H$9:$V$269,15,FALSE),"")</f>
        <v/>
      </c>
      <c r="J1489" s="509"/>
      <c r="K1489" s="507" t="str">
        <f>IF(Tabla1[[#This Row],[Insumos]]="","",_xlfn.XLOOKUP(Tabla1[[#This Row],[Insumos]],Tabla10[Insumo],Tabla10[InsumoAbrev],"",0))</f>
        <v/>
      </c>
      <c r="L1489" s="508"/>
      <c r="M1489" s="505" t="str">
        <f>IF(Tabla1[[#This Row],[Descripción]]="","",_xlfn.XLOOKUP(Tabla1[[#This Row],[Descripción]],Tabla10[Descripción],Tabla10[Unidad de Medida],"",0))</f>
        <v/>
      </c>
      <c r="N1489" s="295"/>
      <c r="O1489" s="506" t="str">
        <f>IF(Tabla1[[#This Row],[Descripción]]="","",_xlfn.XLOOKUP(Tabla1[[#This Row],[Descripción]],Tabla10[Descripción],Tabla10[Precio Unitario],0))</f>
        <v/>
      </c>
      <c r="P1489" s="506" t="str">
        <f>IF(Tabla1[[#This Row],[Cantidad de Insumos]]="","",Tabla1[[#This Row],[Precio Unitario]]*Tabla1[[#This Row],[Cantidad de Insumos]])</f>
        <v/>
      </c>
      <c r="Q1489" s="506" t="str">
        <f>IF(Tabla1[[#This Row],[Descripción]]="","",_xlfn.XLOOKUP(Tabla1[[#This Row],[Descripción]],Tabla10[Descripción],Tabla10[CODIGO PRESUPUESTARIO],0))</f>
        <v/>
      </c>
      <c r="R1489" s="507"/>
    </row>
    <row r="1490" spans="2:18" x14ac:dyDescent="0.3">
      <c r="B1490" s="190" t="str">
        <f>IF('Formulario PPGR3'!$G1490="","",CONCATENATE('Formulario PPGR3'!$C1490,".",'Formulario PPGR3'!$D1490,".",'Formulario PPGR3'!$E1490,".",'Formulario PPGR3'!$F1490))</f>
        <v/>
      </c>
      <c r="C1490" s="190" t="str">
        <f>IF('Formulario PPGR3'!$G1490="","",'Formulario PPGR1'!#REF!)</f>
        <v/>
      </c>
      <c r="D1490" s="190" t="str">
        <f>IF('Formulario PPGR3'!$G1490="","",'Formulario PPGR1'!#REF!)</f>
        <v/>
      </c>
      <c r="E1490" s="190" t="str">
        <f>IF('Formulario PPGR3'!$G1490="","",'Formulario PPGR1'!#REF!)</f>
        <v/>
      </c>
      <c r="F1490" s="190" t="str">
        <f>IF('Formulario PPGR3'!$G1490="","",'Formulario PPGR1'!#REF!)</f>
        <v/>
      </c>
      <c r="G1490" s="241"/>
      <c r="H1490" s="503" t="str">
        <f>IF(Tabla1[[#This Row],[Código_Actividad]]="","",_xlfn.XLOOKUP(Tabla1[[#This Row],[Código_Actividad]],Tabla2[Código],Tabla2[Actividades Programables Presupuestables],"",0))</f>
        <v/>
      </c>
      <c r="I1490" s="504" t="str">
        <f>IFERROR(VLOOKUP('Formulario PPGR3'!$G1490,'Formulario PPGR2'!$H$9:$V$269,15,FALSE),"")</f>
        <v/>
      </c>
      <c r="J1490" s="509"/>
      <c r="K1490" s="507" t="str">
        <f>IF(Tabla1[[#This Row],[Insumos]]="","",_xlfn.XLOOKUP(Tabla1[[#This Row],[Insumos]],Tabla10[Insumo],Tabla10[InsumoAbrev],"",0))</f>
        <v/>
      </c>
      <c r="L1490" s="508"/>
      <c r="M1490" s="505" t="str">
        <f>IF(Tabla1[[#This Row],[Descripción]]="","",_xlfn.XLOOKUP(Tabla1[[#This Row],[Descripción]],Tabla10[Descripción],Tabla10[Unidad de Medida],"",0))</f>
        <v/>
      </c>
      <c r="N1490" s="295"/>
      <c r="O1490" s="506" t="str">
        <f>IF(Tabla1[[#This Row],[Descripción]]="","",_xlfn.XLOOKUP(Tabla1[[#This Row],[Descripción]],Tabla10[Descripción],Tabla10[Precio Unitario],0))</f>
        <v/>
      </c>
      <c r="P1490" s="506" t="str">
        <f>IF(Tabla1[[#This Row],[Cantidad de Insumos]]="","",Tabla1[[#This Row],[Precio Unitario]]*Tabla1[[#This Row],[Cantidad de Insumos]])</f>
        <v/>
      </c>
      <c r="Q1490" s="506" t="str">
        <f>IF(Tabla1[[#This Row],[Descripción]]="","",_xlfn.XLOOKUP(Tabla1[[#This Row],[Descripción]],Tabla10[Descripción],Tabla10[CODIGO PRESUPUESTARIO],0))</f>
        <v/>
      </c>
      <c r="R1490" s="507"/>
    </row>
    <row r="1491" spans="2:18" x14ac:dyDescent="0.3">
      <c r="B1491" s="190" t="str">
        <f>IF('Formulario PPGR3'!$G1491="","",CONCATENATE('Formulario PPGR3'!$C1491,".",'Formulario PPGR3'!$D1491,".",'Formulario PPGR3'!$E1491,".",'Formulario PPGR3'!$F1491))</f>
        <v/>
      </c>
      <c r="C1491" s="190" t="str">
        <f>IF('Formulario PPGR3'!$G1491="","",'Formulario PPGR1'!#REF!)</f>
        <v/>
      </c>
      <c r="D1491" s="190" t="str">
        <f>IF('Formulario PPGR3'!$G1491="","",'Formulario PPGR1'!#REF!)</f>
        <v/>
      </c>
      <c r="E1491" s="190" t="str">
        <f>IF('Formulario PPGR3'!$G1491="","",'Formulario PPGR1'!#REF!)</f>
        <v/>
      </c>
      <c r="F1491" s="190" t="str">
        <f>IF('Formulario PPGR3'!$G1491="","",'Formulario PPGR1'!#REF!)</f>
        <v/>
      </c>
      <c r="G1491" s="241"/>
      <c r="H1491" s="503" t="str">
        <f>IF(Tabla1[[#This Row],[Código_Actividad]]="","",_xlfn.XLOOKUP(Tabla1[[#This Row],[Código_Actividad]],Tabla2[Código],Tabla2[Actividades Programables Presupuestables],"",0))</f>
        <v/>
      </c>
      <c r="I1491" s="504" t="str">
        <f>IFERROR(VLOOKUP('Formulario PPGR3'!$G1491,'Formulario PPGR2'!$H$9:$V$269,15,FALSE),"")</f>
        <v/>
      </c>
      <c r="J1491" s="509"/>
      <c r="K1491" s="507" t="str">
        <f>IF(Tabla1[[#This Row],[Insumos]]="","",_xlfn.XLOOKUP(Tabla1[[#This Row],[Insumos]],Tabla10[Insumo],Tabla10[InsumoAbrev],"",0))</f>
        <v/>
      </c>
      <c r="L1491" s="508"/>
      <c r="M1491" s="505" t="str">
        <f>IF(Tabla1[[#This Row],[Descripción]]="","",_xlfn.XLOOKUP(Tabla1[[#This Row],[Descripción]],Tabla10[Descripción],Tabla10[Unidad de Medida],"",0))</f>
        <v/>
      </c>
      <c r="N1491" s="295"/>
      <c r="O1491" s="506" t="str">
        <f>IF(Tabla1[[#This Row],[Descripción]]="","",_xlfn.XLOOKUP(Tabla1[[#This Row],[Descripción]],Tabla10[Descripción],Tabla10[Precio Unitario],0))</f>
        <v/>
      </c>
      <c r="P1491" s="506" t="str">
        <f>IF(Tabla1[[#This Row],[Cantidad de Insumos]]="","",Tabla1[[#This Row],[Precio Unitario]]*Tabla1[[#This Row],[Cantidad de Insumos]])</f>
        <v/>
      </c>
      <c r="Q1491" s="506" t="str">
        <f>IF(Tabla1[[#This Row],[Descripción]]="","",_xlfn.XLOOKUP(Tabla1[[#This Row],[Descripción]],Tabla10[Descripción],Tabla10[CODIGO PRESUPUESTARIO],0))</f>
        <v/>
      </c>
      <c r="R1491" s="507"/>
    </row>
    <row r="1492" spans="2:18" x14ac:dyDescent="0.3">
      <c r="B1492" s="190" t="str">
        <f>IF('Formulario PPGR3'!$G1492="","",CONCATENATE('Formulario PPGR3'!$C1492,".",'Formulario PPGR3'!$D1492,".",'Formulario PPGR3'!$E1492,".",'Formulario PPGR3'!$F1492))</f>
        <v/>
      </c>
      <c r="C1492" s="190" t="str">
        <f>IF('Formulario PPGR3'!$G1492="","",'Formulario PPGR1'!#REF!)</f>
        <v/>
      </c>
      <c r="D1492" s="190" t="str">
        <f>IF('Formulario PPGR3'!$G1492="","",'Formulario PPGR1'!#REF!)</f>
        <v/>
      </c>
      <c r="E1492" s="190" t="str">
        <f>IF('Formulario PPGR3'!$G1492="","",'Formulario PPGR1'!#REF!)</f>
        <v/>
      </c>
      <c r="F1492" s="190" t="str">
        <f>IF('Formulario PPGR3'!$G1492="","",'Formulario PPGR1'!#REF!)</f>
        <v/>
      </c>
      <c r="G1492" s="241"/>
      <c r="H1492" s="503" t="str">
        <f>IF(Tabla1[[#This Row],[Código_Actividad]]="","",_xlfn.XLOOKUP(Tabla1[[#This Row],[Código_Actividad]],Tabla2[Código],Tabla2[Actividades Programables Presupuestables],"",0))</f>
        <v/>
      </c>
      <c r="I1492" s="504" t="str">
        <f>IFERROR(VLOOKUP('Formulario PPGR3'!$G1492,'Formulario PPGR2'!$H$9:$V$269,15,FALSE),"")</f>
        <v/>
      </c>
      <c r="J1492" s="509"/>
      <c r="K1492" s="507" t="str">
        <f>IF(Tabla1[[#This Row],[Insumos]]="","",_xlfn.XLOOKUP(Tabla1[[#This Row],[Insumos]],Tabla10[Insumo],Tabla10[InsumoAbrev],"",0))</f>
        <v/>
      </c>
      <c r="L1492" s="508"/>
      <c r="M1492" s="505" t="str">
        <f>IF(Tabla1[[#This Row],[Descripción]]="","",_xlfn.XLOOKUP(Tabla1[[#This Row],[Descripción]],Tabla10[Descripción],Tabla10[Unidad de Medida],"",0))</f>
        <v/>
      </c>
      <c r="N1492" s="295"/>
      <c r="O1492" s="506" t="str">
        <f>IF(Tabla1[[#This Row],[Descripción]]="","",_xlfn.XLOOKUP(Tabla1[[#This Row],[Descripción]],Tabla10[Descripción],Tabla10[Precio Unitario],0))</f>
        <v/>
      </c>
      <c r="P1492" s="506" t="str">
        <f>IF(Tabla1[[#This Row],[Cantidad de Insumos]]="","",Tabla1[[#This Row],[Precio Unitario]]*Tabla1[[#This Row],[Cantidad de Insumos]])</f>
        <v/>
      </c>
      <c r="Q1492" s="506" t="str">
        <f>IF(Tabla1[[#This Row],[Descripción]]="","",_xlfn.XLOOKUP(Tabla1[[#This Row],[Descripción]],Tabla10[Descripción],Tabla10[CODIGO PRESUPUESTARIO],0))</f>
        <v/>
      </c>
      <c r="R1492" s="507"/>
    </row>
    <row r="1493" spans="2:18" x14ac:dyDescent="0.3">
      <c r="B1493" s="190" t="str">
        <f>IF('Formulario PPGR3'!$G1493="","",CONCATENATE('Formulario PPGR3'!$C1493,".",'Formulario PPGR3'!$D1493,".",'Formulario PPGR3'!$E1493,".",'Formulario PPGR3'!$F1493))</f>
        <v/>
      </c>
      <c r="C1493" s="190" t="str">
        <f>IF('Formulario PPGR3'!$G1493="","",'Formulario PPGR1'!#REF!)</f>
        <v/>
      </c>
      <c r="D1493" s="190" t="str">
        <f>IF('Formulario PPGR3'!$G1493="","",'Formulario PPGR1'!#REF!)</f>
        <v/>
      </c>
      <c r="E1493" s="190" t="str">
        <f>IF('Formulario PPGR3'!$G1493="","",'Formulario PPGR1'!#REF!)</f>
        <v/>
      </c>
      <c r="F1493" s="190" t="str">
        <f>IF('Formulario PPGR3'!$G1493="","",'Formulario PPGR1'!#REF!)</f>
        <v/>
      </c>
      <c r="G1493" s="241"/>
      <c r="H1493" s="503" t="str">
        <f>IF(Tabla1[[#This Row],[Código_Actividad]]="","",_xlfn.XLOOKUP(Tabla1[[#This Row],[Código_Actividad]],Tabla2[Código],Tabla2[Actividades Programables Presupuestables],"",0))</f>
        <v/>
      </c>
      <c r="I1493" s="504" t="str">
        <f>IFERROR(VLOOKUP('Formulario PPGR3'!$G1493,'Formulario PPGR2'!$H$9:$V$269,15,FALSE),"")</f>
        <v/>
      </c>
      <c r="J1493" s="509"/>
      <c r="K1493" s="507" t="str">
        <f>IF(Tabla1[[#This Row],[Insumos]]="","",_xlfn.XLOOKUP(Tabla1[[#This Row],[Insumos]],Tabla10[Insumo],Tabla10[InsumoAbrev],"",0))</f>
        <v/>
      </c>
      <c r="L1493" s="508"/>
      <c r="M1493" s="505" t="str">
        <f>IF(Tabla1[[#This Row],[Descripción]]="","",_xlfn.XLOOKUP(Tabla1[[#This Row],[Descripción]],Tabla10[Descripción],Tabla10[Unidad de Medida],"",0))</f>
        <v/>
      </c>
      <c r="N1493" s="295"/>
      <c r="O1493" s="506" t="str">
        <f>IF(Tabla1[[#This Row],[Descripción]]="","",_xlfn.XLOOKUP(Tabla1[[#This Row],[Descripción]],Tabla10[Descripción],Tabla10[Precio Unitario],0))</f>
        <v/>
      </c>
      <c r="P1493" s="506" t="str">
        <f>IF(Tabla1[[#This Row],[Cantidad de Insumos]]="","",Tabla1[[#This Row],[Precio Unitario]]*Tabla1[[#This Row],[Cantidad de Insumos]])</f>
        <v/>
      </c>
      <c r="Q1493" s="506" t="str">
        <f>IF(Tabla1[[#This Row],[Descripción]]="","",_xlfn.XLOOKUP(Tabla1[[#This Row],[Descripción]],Tabla10[Descripción],Tabla10[CODIGO PRESUPUESTARIO],0))</f>
        <v/>
      </c>
      <c r="R1493" s="507"/>
    </row>
    <row r="1494" spans="2:18" x14ac:dyDescent="0.3">
      <c r="B1494" s="190" t="str">
        <f>IF('Formulario PPGR3'!$G1494="","",CONCATENATE('Formulario PPGR3'!$C1494,".",'Formulario PPGR3'!$D1494,".",'Formulario PPGR3'!$E1494,".",'Formulario PPGR3'!$F1494))</f>
        <v/>
      </c>
      <c r="C1494" s="190" t="str">
        <f>IF('Formulario PPGR3'!$G1494="","",'Formulario PPGR1'!#REF!)</f>
        <v/>
      </c>
      <c r="D1494" s="190" t="str">
        <f>IF('Formulario PPGR3'!$G1494="","",'Formulario PPGR1'!#REF!)</f>
        <v/>
      </c>
      <c r="E1494" s="190" t="str">
        <f>IF('Formulario PPGR3'!$G1494="","",'Formulario PPGR1'!#REF!)</f>
        <v/>
      </c>
      <c r="F1494" s="190" t="str">
        <f>IF('Formulario PPGR3'!$G1494="","",'Formulario PPGR1'!#REF!)</f>
        <v/>
      </c>
      <c r="G1494" s="241"/>
      <c r="H1494" s="503" t="str">
        <f>IF(Tabla1[[#This Row],[Código_Actividad]]="","",_xlfn.XLOOKUP(Tabla1[[#This Row],[Código_Actividad]],Tabla2[Código],Tabla2[Actividades Programables Presupuestables],"",0))</f>
        <v/>
      </c>
      <c r="I1494" s="504" t="str">
        <f>IFERROR(VLOOKUP('Formulario PPGR3'!$G1494,'Formulario PPGR2'!$H$9:$V$269,15,FALSE),"")</f>
        <v/>
      </c>
      <c r="J1494" s="509"/>
      <c r="K1494" s="507" t="str">
        <f>IF(Tabla1[[#This Row],[Insumos]]="","",_xlfn.XLOOKUP(Tabla1[[#This Row],[Insumos]],Tabla10[Insumo],Tabla10[InsumoAbrev],"",0))</f>
        <v/>
      </c>
      <c r="L1494" s="508"/>
      <c r="M1494" s="505" t="str">
        <f>IF(Tabla1[[#This Row],[Descripción]]="","",_xlfn.XLOOKUP(Tabla1[[#This Row],[Descripción]],Tabla10[Descripción],Tabla10[Unidad de Medida],"",0))</f>
        <v/>
      </c>
      <c r="N1494" s="295"/>
      <c r="O1494" s="506" t="str">
        <f>IF(Tabla1[[#This Row],[Descripción]]="","",_xlfn.XLOOKUP(Tabla1[[#This Row],[Descripción]],Tabla10[Descripción],Tabla10[Precio Unitario],0))</f>
        <v/>
      </c>
      <c r="P1494" s="506" t="str">
        <f>IF(Tabla1[[#This Row],[Cantidad de Insumos]]="","",Tabla1[[#This Row],[Precio Unitario]]*Tabla1[[#This Row],[Cantidad de Insumos]])</f>
        <v/>
      </c>
      <c r="Q1494" s="506" t="str">
        <f>IF(Tabla1[[#This Row],[Descripción]]="","",_xlfn.XLOOKUP(Tabla1[[#This Row],[Descripción]],Tabla10[Descripción],Tabla10[CODIGO PRESUPUESTARIO],0))</f>
        <v/>
      </c>
      <c r="R1494" s="507"/>
    </row>
    <row r="1495" spans="2:18" x14ac:dyDescent="0.3">
      <c r="B1495" s="190" t="str">
        <f>IF('Formulario PPGR3'!$G1495="","",CONCATENATE('Formulario PPGR3'!$C1495,".",'Formulario PPGR3'!$D1495,".",'Formulario PPGR3'!$E1495,".",'Formulario PPGR3'!$F1495))</f>
        <v/>
      </c>
      <c r="C1495" s="190" t="str">
        <f>IF('Formulario PPGR3'!$G1495="","",'Formulario PPGR1'!#REF!)</f>
        <v/>
      </c>
      <c r="D1495" s="190" t="str">
        <f>IF('Formulario PPGR3'!$G1495="","",'Formulario PPGR1'!#REF!)</f>
        <v/>
      </c>
      <c r="E1495" s="190" t="str">
        <f>IF('Formulario PPGR3'!$G1495="","",'Formulario PPGR1'!#REF!)</f>
        <v/>
      </c>
      <c r="F1495" s="190" t="str">
        <f>IF('Formulario PPGR3'!$G1495="","",'Formulario PPGR1'!#REF!)</f>
        <v/>
      </c>
      <c r="G1495" s="241"/>
      <c r="H1495" s="503" t="str">
        <f>IF(Tabla1[[#This Row],[Código_Actividad]]="","",_xlfn.XLOOKUP(Tabla1[[#This Row],[Código_Actividad]],Tabla2[Código],Tabla2[Actividades Programables Presupuestables],"",0))</f>
        <v/>
      </c>
      <c r="I1495" s="504" t="str">
        <f>IFERROR(VLOOKUP('Formulario PPGR3'!$G1495,'Formulario PPGR2'!$H$9:$V$269,15,FALSE),"")</f>
        <v/>
      </c>
      <c r="J1495" s="509"/>
      <c r="K1495" s="507" t="str">
        <f>IF(Tabla1[[#This Row],[Insumos]]="","",_xlfn.XLOOKUP(Tabla1[[#This Row],[Insumos]],Tabla10[Insumo],Tabla10[InsumoAbrev],"",0))</f>
        <v/>
      </c>
      <c r="L1495" s="508"/>
      <c r="M1495" s="505" t="str">
        <f>IF(Tabla1[[#This Row],[Descripción]]="","",_xlfn.XLOOKUP(Tabla1[[#This Row],[Descripción]],Tabla10[Descripción],Tabla10[Unidad de Medida],"",0))</f>
        <v/>
      </c>
      <c r="N1495" s="295"/>
      <c r="O1495" s="506" t="str">
        <f>IF(Tabla1[[#This Row],[Descripción]]="","",_xlfn.XLOOKUP(Tabla1[[#This Row],[Descripción]],Tabla10[Descripción],Tabla10[Precio Unitario],0))</f>
        <v/>
      </c>
      <c r="P1495" s="506" t="str">
        <f>IF(Tabla1[[#This Row],[Cantidad de Insumos]]="","",Tabla1[[#This Row],[Precio Unitario]]*Tabla1[[#This Row],[Cantidad de Insumos]])</f>
        <v/>
      </c>
      <c r="Q1495" s="506" t="str">
        <f>IF(Tabla1[[#This Row],[Descripción]]="","",_xlfn.XLOOKUP(Tabla1[[#This Row],[Descripción]],Tabla10[Descripción],Tabla10[CODIGO PRESUPUESTARIO],0))</f>
        <v/>
      </c>
      <c r="R1495" s="507"/>
    </row>
    <row r="1496" spans="2:18" x14ac:dyDescent="0.3">
      <c r="B1496" s="190" t="str">
        <f>IF('Formulario PPGR3'!$G1496="","",CONCATENATE('Formulario PPGR3'!$C1496,".",'Formulario PPGR3'!$D1496,".",'Formulario PPGR3'!$E1496,".",'Formulario PPGR3'!$F1496))</f>
        <v/>
      </c>
      <c r="C1496" s="190" t="str">
        <f>IF('Formulario PPGR3'!$G1496="","",'Formulario PPGR1'!#REF!)</f>
        <v/>
      </c>
      <c r="D1496" s="190" t="str">
        <f>IF('Formulario PPGR3'!$G1496="","",'Formulario PPGR1'!#REF!)</f>
        <v/>
      </c>
      <c r="E1496" s="190" t="str">
        <f>IF('Formulario PPGR3'!$G1496="","",'Formulario PPGR1'!#REF!)</f>
        <v/>
      </c>
      <c r="F1496" s="190" t="str">
        <f>IF('Formulario PPGR3'!$G1496="","",'Formulario PPGR1'!#REF!)</f>
        <v/>
      </c>
      <c r="G1496" s="241"/>
      <c r="H1496" s="503" t="str">
        <f>IF(Tabla1[[#This Row],[Código_Actividad]]="","",_xlfn.XLOOKUP(Tabla1[[#This Row],[Código_Actividad]],Tabla2[Código],Tabla2[Actividades Programables Presupuestables],"",0))</f>
        <v/>
      </c>
      <c r="I1496" s="504" t="str">
        <f>IFERROR(VLOOKUP('Formulario PPGR3'!$G1496,'Formulario PPGR2'!$H$9:$V$269,15,FALSE),"")</f>
        <v/>
      </c>
      <c r="J1496" s="509"/>
      <c r="K1496" s="507" t="str">
        <f>IF(Tabla1[[#This Row],[Insumos]]="","",_xlfn.XLOOKUP(Tabla1[[#This Row],[Insumos]],Tabla10[Insumo],Tabla10[InsumoAbrev],"",0))</f>
        <v/>
      </c>
      <c r="L1496" s="508"/>
      <c r="M1496" s="505" t="str">
        <f>IF(Tabla1[[#This Row],[Descripción]]="","",_xlfn.XLOOKUP(Tabla1[[#This Row],[Descripción]],Tabla10[Descripción],Tabla10[Unidad de Medida],"",0))</f>
        <v/>
      </c>
      <c r="N1496" s="295"/>
      <c r="O1496" s="506" t="str">
        <f>IF(Tabla1[[#This Row],[Descripción]]="","",_xlfn.XLOOKUP(Tabla1[[#This Row],[Descripción]],Tabla10[Descripción],Tabla10[Precio Unitario],0))</f>
        <v/>
      </c>
      <c r="P1496" s="506" t="str">
        <f>IF(Tabla1[[#This Row],[Cantidad de Insumos]]="","",Tabla1[[#This Row],[Precio Unitario]]*Tabla1[[#This Row],[Cantidad de Insumos]])</f>
        <v/>
      </c>
      <c r="Q1496" s="506" t="str">
        <f>IF(Tabla1[[#This Row],[Descripción]]="","",_xlfn.XLOOKUP(Tabla1[[#This Row],[Descripción]],Tabla10[Descripción],Tabla10[CODIGO PRESUPUESTARIO],0))</f>
        <v/>
      </c>
      <c r="R1496" s="507"/>
    </row>
    <row r="1497" spans="2:18" x14ac:dyDescent="0.3">
      <c r="B1497" s="190" t="str">
        <f>IF('Formulario PPGR3'!$G1497="","",CONCATENATE('Formulario PPGR3'!$C1497,".",'Formulario PPGR3'!$D1497,".",'Formulario PPGR3'!$E1497,".",'Formulario PPGR3'!$F1497))</f>
        <v/>
      </c>
      <c r="C1497" s="190" t="str">
        <f>IF('Formulario PPGR3'!$G1497="","",'Formulario PPGR1'!#REF!)</f>
        <v/>
      </c>
      <c r="D1497" s="190" t="str">
        <f>IF('Formulario PPGR3'!$G1497="","",'Formulario PPGR1'!#REF!)</f>
        <v/>
      </c>
      <c r="E1497" s="190" t="str">
        <f>IF('Formulario PPGR3'!$G1497="","",'Formulario PPGR1'!#REF!)</f>
        <v/>
      </c>
      <c r="F1497" s="190" t="str">
        <f>IF('Formulario PPGR3'!$G1497="","",'Formulario PPGR1'!#REF!)</f>
        <v/>
      </c>
      <c r="G1497" s="241"/>
      <c r="H1497" s="503" t="str">
        <f>IF(Tabla1[[#This Row],[Código_Actividad]]="","",_xlfn.XLOOKUP(Tabla1[[#This Row],[Código_Actividad]],Tabla2[Código],Tabla2[Actividades Programables Presupuestables],"",0))</f>
        <v/>
      </c>
      <c r="I1497" s="504" t="str">
        <f>IFERROR(VLOOKUP('Formulario PPGR3'!$G1497,'Formulario PPGR2'!$H$9:$V$269,15,FALSE),"")</f>
        <v/>
      </c>
      <c r="J1497" s="509"/>
      <c r="K1497" s="507" t="str">
        <f>IF(Tabla1[[#This Row],[Insumos]]="","",_xlfn.XLOOKUP(Tabla1[[#This Row],[Insumos]],Tabla10[Insumo],Tabla10[InsumoAbrev],"",0))</f>
        <v/>
      </c>
      <c r="L1497" s="508"/>
      <c r="M1497" s="505" t="str">
        <f>IF(Tabla1[[#This Row],[Descripción]]="","",_xlfn.XLOOKUP(Tabla1[[#This Row],[Descripción]],Tabla10[Descripción],Tabla10[Unidad de Medida],"",0))</f>
        <v/>
      </c>
      <c r="N1497" s="295"/>
      <c r="O1497" s="506" t="str">
        <f>IF(Tabla1[[#This Row],[Descripción]]="","",_xlfn.XLOOKUP(Tabla1[[#This Row],[Descripción]],Tabla10[Descripción],Tabla10[Precio Unitario],0))</f>
        <v/>
      </c>
      <c r="P1497" s="506" t="str">
        <f>IF(Tabla1[[#This Row],[Cantidad de Insumos]]="","",Tabla1[[#This Row],[Precio Unitario]]*Tabla1[[#This Row],[Cantidad de Insumos]])</f>
        <v/>
      </c>
      <c r="Q1497" s="506" t="str">
        <f>IF(Tabla1[[#This Row],[Descripción]]="","",_xlfn.XLOOKUP(Tabla1[[#This Row],[Descripción]],Tabla10[Descripción],Tabla10[CODIGO PRESUPUESTARIO],0))</f>
        <v/>
      </c>
      <c r="R1497" s="507"/>
    </row>
    <row r="1498" spans="2:18" x14ac:dyDescent="0.3">
      <c r="B1498" s="190" t="str">
        <f>IF('Formulario PPGR3'!$G1498="","",CONCATENATE('Formulario PPGR3'!$C1498,".",'Formulario PPGR3'!$D1498,".",'Formulario PPGR3'!$E1498,".",'Formulario PPGR3'!$F1498))</f>
        <v/>
      </c>
      <c r="C1498" s="190" t="str">
        <f>IF('Formulario PPGR3'!$G1498="","",'Formulario PPGR1'!#REF!)</f>
        <v/>
      </c>
      <c r="D1498" s="190" t="str">
        <f>IF('Formulario PPGR3'!$G1498="","",'Formulario PPGR1'!#REF!)</f>
        <v/>
      </c>
      <c r="E1498" s="190" t="str">
        <f>IF('Formulario PPGR3'!$G1498="","",'Formulario PPGR1'!#REF!)</f>
        <v/>
      </c>
      <c r="F1498" s="190" t="str">
        <f>IF('Formulario PPGR3'!$G1498="","",'Formulario PPGR1'!#REF!)</f>
        <v/>
      </c>
      <c r="G1498" s="241"/>
      <c r="H1498" s="503" t="str">
        <f>IF(Tabla1[[#This Row],[Código_Actividad]]="","",_xlfn.XLOOKUP(Tabla1[[#This Row],[Código_Actividad]],Tabla2[Código],Tabla2[Actividades Programables Presupuestables],"",0))</f>
        <v/>
      </c>
      <c r="I1498" s="504" t="str">
        <f>IFERROR(VLOOKUP('Formulario PPGR3'!$G1498,'Formulario PPGR2'!$H$9:$V$269,15,FALSE),"")</f>
        <v/>
      </c>
      <c r="J1498" s="509"/>
      <c r="K1498" s="507" t="str">
        <f>IF(Tabla1[[#This Row],[Insumos]]="","",_xlfn.XLOOKUP(Tabla1[[#This Row],[Insumos]],Tabla10[Insumo],Tabla10[InsumoAbrev],"",0))</f>
        <v/>
      </c>
      <c r="L1498" s="508"/>
      <c r="M1498" s="505" t="str">
        <f>IF(Tabla1[[#This Row],[Descripción]]="","",_xlfn.XLOOKUP(Tabla1[[#This Row],[Descripción]],Tabla10[Descripción],Tabla10[Unidad de Medida],"",0))</f>
        <v/>
      </c>
      <c r="N1498" s="295"/>
      <c r="O1498" s="506" t="str">
        <f>IF(Tabla1[[#This Row],[Descripción]]="","",_xlfn.XLOOKUP(Tabla1[[#This Row],[Descripción]],Tabla10[Descripción],Tabla10[Precio Unitario],0))</f>
        <v/>
      </c>
      <c r="P1498" s="506" t="str">
        <f>IF(Tabla1[[#This Row],[Cantidad de Insumos]]="","",Tabla1[[#This Row],[Precio Unitario]]*Tabla1[[#This Row],[Cantidad de Insumos]])</f>
        <v/>
      </c>
      <c r="Q1498" s="506" t="str">
        <f>IF(Tabla1[[#This Row],[Descripción]]="","",_xlfn.XLOOKUP(Tabla1[[#This Row],[Descripción]],Tabla10[Descripción],Tabla10[CODIGO PRESUPUESTARIO],0))</f>
        <v/>
      </c>
      <c r="R1498" s="507"/>
    </row>
    <row r="1499" spans="2:18" x14ac:dyDescent="0.3">
      <c r="B1499" s="190" t="str">
        <f>IF('Formulario PPGR3'!$G1499="","",CONCATENATE('Formulario PPGR3'!$C1499,".",'Formulario PPGR3'!$D1499,".",'Formulario PPGR3'!$E1499,".",'Formulario PPGR3'!$F1499))</f>
        <v/>
      </c>
      <c r="C1499" s="190" t="str">
        <f>IF('Formulario PPGR3'!$G1499="","",'Formulario PPGR1'!#REF!)</f>
        <v/>
      </c>
      <c r="D1499" s="190" t="str">
        <f>IF('Formulario PPGR3'!$G1499="","",'Formulario PPGR1'!#REF!)</f>
        <v/>
      </c>
      <c r="E1499" s="190" t="str">
        <f>IF('Formulario PPGR3'!$G1499="","",'Formulario PPGR1'!#REF!)</f>
        <v/>
      </c>
      <c r="F1499" s="190" t="str">
        <f>IF('Formulario PPGR3'!$G1499="","",'Formulario PPGR1'!#REF!)</f>
        <v/>
      </c>
      <c r="G1499" s="241"/>
      <c r="H1499" s="503" t="str">
        <f>IF(Tabla1[[#This Row],[Código_Actividad]]="","",_xlfn.XLOOKUP(Tabla1[[#This Row],[Código_Actividad]],Tabla2[Código],Tabla2[Actividades Programables Presupuestables],"",0))</f>
        <v/>
      </c>
      <c r="I1499" s="504" t="str">
        <f>IFERROR(VLOOKUP('Formulario PPGR3'!$G1499,'Formulario PPGR2'!$H$9:$V$269,15,FALSE),"")</f>
        <v/>
      </c>
      <c r="J1499" s="509"/>
      <c r="K1499" s="507" t="str">
        <f>IF(Tabla1[[#This Row],[Insumos]]="","",_xlfn.XLOOKUP(Tabla1[[#This Row],[Insumos]],Tabla10[Insumo],Tabla10[InsumoAbrev],"",0))</f>
        <v/>
      </c>
      <c r="L1499" s="508"/>
      <c r="M1499" s="505" t="str">
        <f>IF(Tabla1[[#This Row],[Descripción]]="","",_xlfn.XLOOKUP(Tabla1[[#This Row],[Descripción]],Tabla10[Descripción],Tabla10[Unidad de Medida],"",0))</f>
        <v/>
      </c>
      <c r="N1499" s="295"/>
      <c r="O1499" s="506" t="str">
        <f>IF(Tabla1[[#This Row],[Descripción]]="","",_xlfn.XLOOKUP(Tabla1[[#This Row],[Descripción]],Tabla10[Descripción],Tabla10[Precio Unitario],0))</f>
        <v/>
      </c>
      <c r="P1499" s="506" t="str">
        <f>IF(Tabla1[[#This Row],[Cantidad de Insumos]]="","",Tabla1[[#This Row],[Precio Unitario]]*Tabla1[[#This Row],[Cantidad de Insumos]])</f>
        <v/>
      </c>
      <c r="Q1499" s="506" t="str">
        <f>IF(Tabla1[[#This Row],[Descripción]]="","",_xlfn.XLOOKUP(Tabla1[[#This Row],[Descripción]],Tabla10[Descripción],Tabla10[CODIGO PRESUPUESTARIO],0))</f>
        <v/>
      </c>
      <c r="R1499" s="507"/>
    </row>
    <row r="1500" spans="2:18" x14ac:dyDescent="0.3">
      <c r="B1500" s="190" t="str">
        <f>IF('Formulario PPGR3'!$G1500="","",CONCATENATE('Formulario PPGR3'!$C1500,".",'Formulario PPGR3'!$D1500,".",'Formulario PPGR3'!$E1500,".",'Formulario PPGR3'!$F1500))</f>
        <v/>
      </c>
      <c r="C1500" s="190" t="str">
        <f>IF('Formulario PPGR3'!$G1500="","",'Formulario PPGR1'!#REF!)</f>
        <v/>
      </c>
      <c r="D1500" s="190" t="str">
        <f>IF('Formulario PPGR3'!$G1500="","",'Formulario PPGR1'!#REF!)</f>
        <v/>
      </c>
      <c r="E1500" s="190" t="str">
        <f>IF('Formulario PPGR3'!$G1500="","",'Formulario PPGR1'!#REF!)</f>
        <v/>
      </c>
      <c r="F1500" s="190" t="str">
        <f>IF('Formulario PPGR3'!$G1500="","",'Formulario PPGR1'!#REF!)</f>
        <v/>
      </c>
      <c r="G1500" s="241"/>
      <c r="H1500" s="503" t="str">
        <f>IF(Tabla1[[#This Row],[Código_Actividad]]="","",_xlfn.XLOOKUP(Tabla1[[#This Row],[Código_Actividad]],Tabla2[Código],Tabla2[Actividades Programables Presupuestables],"",0))</f>
        <v/>
      </c>
      <c r="I1500" s="504" t="str">
        <f>IFERROR(VLOOKUP('Formulario PPGR3'!$G1500,'Formulario PPGR2'!$H$9:$V$269,15,FALSE),"")</f>
        <v/>
      </c>
      <c r="J1500" s="509"/>
      <c r="K1500" s="507" t="str">
        <f>IF(Tabla1[[#This Row],[Insumos]]="","",_xlfn.XLOOKUP(Tabla1[[#This Row],[Insumos]],Tabla10[Insumo],Tabla10[InsumoAbrev],"",0))</f>
        <v/>
      </c>
      <c r="L1500" s="508"/>
      <c r="M1500" s="505" t="str">
        <f>IF(Tabla1[[#This Row],[Descripción]]="","",_xlfn.XLOOKUP(Tabla1[[#This Row],[Descripción]],Tabla10[Descripción],Tabla10[Unidad de Medida],"",0))</f>
        <v/>
      </c>
      <c r="N1500" s="295"/>
      <c r="O1500" s="506" t="str">
        <f>IF(Tabla1[[#This Row],[Descripción]]="","",_xlfn.XLOOKUP(Tabla1[[#This Row],[Descripción]],Tabla10[Descripción],Tabla10[Precio Unitario],0))</f>
        <v/>
      </c>
      <c r="P1500" s="506" t="str">
        <f>IF(Tabla1[[#This Row],[Cantidad de Insumos]]="","",Tabla1[[#This Row],[Precio Unitario]]*Tabla1[[#This Row],[Cantidad de Insumos]])</f>
        <v/>
      </c>
      <c r="Q1500" s="506" t="str">
        <f>IF(Tabla1[[#This Row],[Descripción]]="","",_xlfn.XLOOKUP(Tabla1[[#This Row],[Descripción]],Tabla10[Descripción],Tabla10[CODIGO PRESUPUESTARIO],0))</f>
        <v/>
      </c>
      <c r="R1500" s="507"/>
    </row>
    <row r="1501" spans="2:18" x14ac:dyDescent="0.3">
      <c r="B1501" s="190" t="str">
        <f>IF('Formulario PPGR3'!$G1501="","",CONCATENATE('Formulario PPGR3'!$C1501,".",'Formulario PPGR3'!$D1501,".",'Formulario PPGR3'!$E1501,".",'Formulario PPGR3'!$F1501))</f>
        <v/>
      </c>
      <c r="C1501" s="190" t="str">
        <f>IF('Formulario PPGR3'!$G1501="","",'Formulario PPGR1'!#REF!)</f>
        <v/>
      </c>
      <c r="D1501" s="190" t="str">
        <f>IF('Formulario PPGR3'!$G1501="","",'Formulario PPGR1'!#REF!)</f>
        <v/>
      </c>
      <c r="E1501" s="190" t="str">
        <f>IF('Formulario PPGR3'!$G1501="","",'Formulario PPGR1'!#REF!)</f>
        <v/>
      </c>
      <c r="F1501" s="190" t="str">
        <f>IF('Formulario PPGR3'!$G1501="","",'Formulario PPGR1'!#REF!)</f>
        <v/>
      </c>
      <c r="G1501" s="241"/>
      <c r="H1501" s="503" t="str">
        <f>IF(Tabla1[[#This Row],[Código_Actividad]]="","",_xlfn.XLOOKUP(Tabla1[[#This Row],[Código_Actividad]],Tabla2[Código],Tabla2[Actividades Programables Presupuestables],"",0))</f>
        <v/>
      </c>
      <c r="I1501" s="504" t="str">
        <f>IFERROR(VLOOKUP('Formulario PPGR3'!$G1501,'Formulario PPGR2'!$H$9:$V$269,15,FALSE),"")</f>
        <v/>
      </c>
      <c r="J1501" s="509"/>
      <c r="K1501" s="507" t="str">
        <f>IF(Tabla1[[#This Row],[Insumos]]="","",_xlfn.XLOOKUP(Tabla1[[#This Row],[Insumos]],Tabla10[Insumo],Tabla10[InsumoAbrev],"",0))</f>
        <v/>
      </c>
      <c r="L1501" s="508"/>
      <c r="M1501" s="505" t="str">
        <f>IF(Tabla1[[#This Row],[Descripción]]="","",_xlfn.XLOOKUP(Tabla1[[#This Row],[Descripción]],Tabla10[Descripción],Tabla10[Unidad de Medida],"",0))</f>
        <v/>
      </c>
      <c r="N1501" s="295"/>
      <c r="O1501" s="506" t="str">
        <f>IF(Tabla1[[#This Row],[Descripción]]="","",_xlfn.XLOOKUP(Tabla1[[#This Row],[Descripción]],Tabla10[Descripción],Tabla10[Precio Unitario],0))</f>
        <v/>
      </c>
      <c r="P1501" s="506" t="str">
        <f>IF(Tabla1[[#This Row],[Cantidad de Insumos]]="","",Tabla1[[#This Row],[Precio Unitario]]*Tabla1[[#This Row],[Cantidad de Insumos]])</f>
        <v/>
      </c>
      <c r="Q1501" s="506" t="str">
        <f>IF(Tabla1[[#This Row],[Descripción]]="","",_xlfn.XLOOKUP(Tabla1[[#This Row],[Descripción]],Tabla10[Descripción],Tabla10[CODIGO PRESUPUESTARIO],0))</f>
        <v/>
      </c>
      <c r="R1501" s="507"/>
    </row>
    <row r="1502" spans="2:18" x14ac:dyDescent="0.3">
      <c r="B1502" s="190" t="str">
        <f>IF('Formulario PPGR3'!$G1502="","",CONCATENATE('Formulario PPGR3'!$C1502,".",'Formulario PPGR3'!$D1502,".",'Formulario PPGR3'!$E1502,".",'Formulario PPGR3'!$F1502))</f>
        <v/>
      </c>
      <c r="C1502" s="190" t="str">
        <f>IF('Formulario PPGR3'!$G1502="","",'Formulario PPGR1'!#REF!)</f>
        <v/>
      </c>
      <c r="D1502" s="190" t="str">
        <f>IF('Formulario PPGR3'!$G1502="","",'Formulario PPGR1'!#REF!)</f>
        <v/>
      </c>
      <c r="E1502" s="190" t="str">
        <f>IF('Formulario PPGR3'!$G1502="","",'Formulario PPGR1'!#REF!)</f>
        <v/>
      </c>
      <c r="F1502" s="190" t="str">
        <f>IF('Formulario PPGR3'!$G1502="","",'Formulario PPGR1'!#REF!)</f>
        <v/>
      </c>
      <c r="G1502" s="241"/>
      <c r="H1502" s="503" t="str">
        <f>IF(Tabla1[[#This Row],[Código_Actividad]]="","",_xlfn.XLOOKUP(Tabla1[[#This Row],[Código_Actividad]],Tabla2[Código],Tabla2[Actividades Programables Presupuestables],"",0))</f>
        <v/>
      </c>
      <c r="I1502" s="504" t="str">
        <f>IFERROR(VLOOKUP('Formulario PPGR3'!$G1502,'Formulario PPGR2'!$H$9:$V$269,15,FALSE),"")</f>
        <v/>
      </c>
      <c r="J1502" s="509"/>
      <c r="K1502" s="507" t="str">
        <f>IF(Tabla1[[#This Row],[Insumos]]="","",_xlfn.XLOOKUP(Tabla1[[#This Row],[Insumos]],Tabla10[Insumo],Tabla10[InsumoAbrev],"",0))</f>
        <v/>
      </c>
      <c r="L1502" s="508"/>
      <c r="M1502" s="505" t="str">
        <f>IF(Tabla1[[#This Row],[Descripción]]="","",_xlfn.XLOOKUP(Tabla1[[#This Row],[Descripción]],Tabla10[Descripción],Tabla10[Unidad de Medida],"",0))</f>
        <v/>
      </c>
      <c r="N1502" s="295"/>
      <c r="O1502" s="506" t="str">
        <f>IF(Tabla1[[#This Row],[Descripción]]="","",_xlfn.XLOOKUP(Tabla1[[#This Row],[Descripción]],Tabla10[Descripción],Tabla10[Precio Unitario],0))</f>
        <v/>
      </c>
      <c r="P1502" s="506" t="str">
        <f>IF(Tabla1[[#This Row],[Cantidad de Insumos]]="","",Tabla1[[#This Row],[Precio Unitario]]*Tabla1[[#This Row],[Cantidad de Insumos]])</f>
        <v/>
      </c>
      <c r="Q1502" s="506" t="str">
        <f>IF(Tabla1[[#This Row],[Descripción]]="","",_xlfn.XLOOKUP(Tabla1[[#This Row],[Descripción]],Tabla10[Descripción],Tabla10[CODIGO PRESUPUESTARIO],0))</f>
        <v/>
      </c>
      <c r="R1502" s="507"/>
    </row>
    <row r="1503" spans="2:18" x14ac:dyDescent="0.3">
      <c r="B1503" s="190" t="str">
        <f>IF('Formulario PPGR3'!$G1503="","",CONCATENATE('Formulario PPGR3'!$C1503,".",'Formulario PPGR3'!$D1503,".",'Formulario PPGR3'!$E1503,".",'Formulario PPGR3'!$F1503))</f>
        <v/>
      </c>
      <c r="C1503" s="190" t="str">
        <f>IF('Formulario PPGR3'!$G1503="","",'Formulario PPGR1'!#REF!)</f>
        <v/>
      </c>
      <c r="D1503" s="190" t="str">
        <f>IF('Formulario PPGR3'!$G1503="","",'Formulario PPGR1'!#REF!)</f>
        <v/>
      </c>
      <c r="E1503" s="190" t="str">
        <f>IF('Formulario PPGR3'!$G1503="","",'Formulario PPGR1'!#REF!)</f>
        <v/>
      </c>
      <c r="F1503" s="190" t="str">
        <f>IF('Formulario PPGR3'!$G1503="","",'Formulario PPGR1'!#REF!)</f>
        <v/>
      </c>
      <c r="G1503" s="241"/>
      <c r="H1503" s="503" t="str">
        <f>IF(Tabla1[[#This Row],[Código_Actividad]]="","",_xlfn.XLOOKUP(Tabla1[[#This Row],[Código_Actividad]],Tabla2[Código],Tabla2[Actividades Programables Presupuestables],"",0))</f>
        <v/>
      </c>
      <c r="I1503" s="504" t="str">
        <f>IFERROR(VLOOKUP('Formulario PPGR3'!$G1503,'Formulario PPGR2'!$H$9:$V$269,15,FALSE),"")</f>
        <v/>
      </c>
      <c r="J1503" s="509"/>
      <c r="K1503" s="507" t="str">
        <f>IF(Tabla1[[#This Row],[Insumos]]="","",_xlfn.XLOOKUP(Tabla1[[#This Row],[Insumos]],Tabla10[Insumo],Tabla10[InsumoAbrev],"",0))</f>
        <v/>
      </c>
      <c r="L1503" s="508"/>
      <c r="M1503" s="505" t="str">
        <f>IF(Tabla1[[#This Row],[Descripción]]="","",_xlfn.XLOOKUP(Tabla1[[#This Row],[Descripción]],Tabla10[Descripción],Tabla10[Unidad de Medida],"",0))</f>
        <v/>
      </c>
      <c r="N1503" s="295"/>
      <c r="O1503" s="506" t="str">
        <f>IF(Tabla1[[#This Row],[Descripción]]="","",_xlfn.XLOOKUP(Tabla1[[#This Row],[Descripción]],Tabla10[Descripción],Tabla10[Precio Unitario],0))</f>
        <v/>
      </c>
      <c r="P1503" s="506" t="str">
        <f>IF(Tabla1[[#This Row],[Cantidad de Insumos]]="","",Tabla1[[#This Row],[Precio Unitario]]*Tabla1[[#This Row],[Cantidad de Insumos]])</f>
        <v/>
      </c>
      <c r="Q1503" s="506" t="str">
        <f>IF(Tabla1[[#This Row],[Descripción]]="","",_xlfn.XLOOKUP(Tabla1[[#This Row],[Descripción]],Tabla10[Descripción],Tabla10[CODIGO PRESUPUESTARIO],0))</f>
        <v/>
      </c>
      <c r="R1503" s="507"/>
    </row>
    <row r="1504" spans="2:18" x14ac:dyDescent="0.3">
      <c r="B1504" s="190" t="str">
        <f>IF('Formulario PPGR3'!$G1504="","",CONCATENATE('Formulario PPGR3'!$C1504,".",'Formulario PPGR3'!$D1504,".",'Formulario PPGR3'!$E1504,".",'Formulario PPGR3'!$F1504))</f>
        <v/>
      </c>
      <c r="C1504" s="190" t="str">
        <f>IF('Formulario PPGR3'!$G1504="","",'Formulario PPGR1'!#REF!)</f>
        <v/>
      </c>
      <c r="D1504" s="190" t="str">
        <f>IF('Formulario PPGR3'!$G1504="","",'Formulario PPGR1'!#REF!)</f>
        <v/>
      </c>
      <c r="E1504" s="190" t="str">
        <f>IF('Formulario PPGR3'!$G1504="","",'Formulario PPGR1'!#REF!)</f>
        <v/>
      </c>
      <c r="F1504" s="190" t="str">
        <f>IF('Formulario PPGR3'!$G1504="","",'Formulario PPGR1'!#REF!)</f>
        <v/>
      </c>
      <c r="G1504" s="241"/>
      <c r="H1504" s="503" t="str">
        <f>IF(Tabla1[[#This Row],[Código_Actividad]]="","",_xlfn.XLOOKUP(Tabla1[[#This Row],[Código_Actividad]],Tabla2[Código],Tabla2[Actividades Programables Presupuestables],"",0))</f>
        <v/>
      </c>
      <c r="I1504" s="504" t="str">
        <f>IFERROR(VLOOKUP('Formulario PPGR3'!$G1504,'Formulario PPGR2'!$H$9:$V$269,15,FALSE),"")</f>
        <v/>
      </c>
      <c r="J1504" s="509"/>
      <c r="K1504" s="507" t="str">
        <f>IF(Tabla1[[#This Row],[Insumos]]="","",_xlfn.XLOOKUP(Tabla1[[#This Row],[Insumos]],Tabla10[Insumo],Tabla10[InsumoAbrev],"",0))</f>
        <v/>
      </c>
      <c r="L1504" s="508"/>
      <c r="M1504" s="505" t="str">
        <f>IF(Tabla1[[#This Row],[Descripción]]="","",_xlfn.XLOOKUP(Tabla1[[#This Row],[Descripción]],Tabla10[Descripción],Tabla10[Unidad de Medida],"",0))</f>
        <v/>
      </c>
      <c r="N1504" s="295"/>
      <c r="O1504" s="506" t="str">
        <f>IF(Tabla1[[#This Row],[Descripción]]="","",_xlfn.XLOOKUP(Tabla1[[#This Row],[Descripción]],Tabla10[Descripción],Tabla10[Precio Unitario],0))</f>
        <v/>
      </c>
      <c r="P1504" s="506" t="str">
        <f>IF(Tabla1[[#This Row],[Cantidad de Insumos]]="","",Tabla1[[#This Row],[Precio Unitario]]*Tabla1[[#This Row],[Cantidad de Insumos]])</f>
        <v/>
      </c>
      <c r="Q1504" s="506" t="str">
        <f>IF(Tabla1[[#This Row],[Descripción]]="","",_xlfn.XLOOKUP(Tabla1[[#This Row],[Descripción]],Tabla10[Descripción],Tabla10[CODIGO PRESUPUESTARIO],0))</f>
        <v/>
      </c>
      <c r="R1504" s="507"/>
    </row>
    <row r="1505" spans="2:18" x14ac:dyDescent="0.3">
      <c r="B1505" s="190" t="str">
        <f>IF('Formulario PPGR3'!$G1505="","",CONCATENATE('Formulario PPGR3'!$C1505,".",'Formulario PPGR3'!$D1505,".",'Formulario PPGR3'!$E1505,".",'Formulario PPGR3'!$F1505))</f>
        <v/>
      </c>
      <c r="C1505" s="190" t="str">
        <f>IF('Formulario PPGR3'!$G1505="","",'Formulario PPGR1'!#REF!)</f>
        <v/>
      </c>
      <c r="D1505" s="190" t="str">
        <f>IF('Formulario PPGR3'!$G1505="","",'Formulario PPGR1'!#REF!)</f>
        <v/>
      </c>
      <c r="E1505" s="190" t="str">
        <f>IF('Formulario PPGR3'!$G1505="","",'Formulario PPGR1'!#REF!)</f>
        <v/>
      </c>
      <c r="F1505" s="190" t="str">
        <f>IF('Formulario PPGR3'!$G1505="","",'Formulario PPGR1'!#REF!)</f>
        <v/>
      </c>
      <c r="G1505" s="241"/>
      <c r="H1505" s="503" t="str">
        <f>IF(Tabla1[[#This Row],[Código_Actividad]]="","",_xlfn.XLOOKUP(Tabla1[[#This Row],[Código_Actividad]],Tabla2[Código],Tabla2[Actividades Programables Presupuestables],"",0))</f>
        <v/>
      </c>
      <c r="I1505" s="504" t="str">
        <f>IFERROR(VLOOKUP('Formulario PPGR3'!$G1505,'Formulario PPGR2'!$H$9:$V$269,15,FALSE),"")</f>
        <v/>
      </c>
      <c r="J1505" s="509"/>
      <c r="K1505" s="507" t="str">
        <f>IF(Tabla1[[#This Row],[Insumos]]="","",_xlfn.XLOOKUP(Tabla1[[#This Row],[Insumos]],Tabla10[Insumo],Tabla10[InsumoAbrev],"",0))</f>
        <v/>
      </c>
      <c r="L1505" s="508"/>
      <c r="M1505" s="505" t="str">
        <f>IF(Tabla1[[#This Row],[Descripción]]="","",_xlfn.XLOOKUP(Tabla1[[#This Row],[Descripción]],Tabla10[Descripción],Tabla10[Unidad de Medida],"",0))</f>
        <v/>
      </c>
      <c r="N1505" s="295"/>
      <c r="O1505" s="506" t="str">
        <f>IF(Tabla1[[#This Row],[Descripción]]="","",_xlfn.XLOOKUP(Tabla1[[#This Row],[Descripción]],Tabla10[Descripción],Tabla10[Precio Unitario],0))</f>
        <v/>
      </c>
      <c r="P1505" s="506" t="str">
        <f>IF(Tabla1[[#This Row],[Cantidad de Insumos]]="","",Tabla1[[#This Row],[Precio Unitario]]*Tabla1[[#This Row],[Cantidad de Insumos]])</f>
        <v/>
      </c>
      <c r="Q1505" s="506" t="str">
        <f>IF(Tabla1[[#This Row],[Descripción]]="","",_xlfn.XLOOKUP(Tabla1[[#This Row],[Descripción]],Tabla10[Descripción],Tabla10[CODIGO PRESUPUESTARIO],0))</f>
        <v/>
      </c>
      <c r="R1505" s="507"/>
    </row>
    <row r="1506" spans="2:18" x14ac:dyDescent="0.3">
      <c r="B1506" s="190" t="str">
        <f>IF('Formulario PPGR3'!$G1506="","",CONCATENATE('Formulario PPGR3'!$C1506,".",'Formulario PPGR3'!$D1506,".",'Formulario PPGR3'!$E1506,".",'Formulario PPGR3'!$F1506))</f>
        <v/>
      </c>
      <c r="C1506" s="190" t="str">
        <f>IF('Formulario PPGR3'!$G1506="","",'Formulario PPGR1'!#REF!)</f>
        <v/>
      </c>
      <c r="D1506" s="190" t="str">
        <f>IF('Formulario PPGR3'!$G1506="","",'Formulario PPGR1'!#REF!)</f>
        <v/>
      </c>
      <c r="E1506" s="190" t="str">
        <f>IF('Formulario PPGR3'!$G1506="","",'Formulario PPGR1'!#REF!)</f>
        <v/>
      </c>
      <c r="F1506" s="190" t="str">
        <f>IF('Formulario PPGR3'!$G1506="","",'Formulario PPGR1'!#REF!)</f>
        <v/>
      </c>
      <c r="G1506" s="241"/>
      <c r="H1506" s="503" t="str">
        <f>IF(Tabla1[[#This Row],[Código_Actividad]]="","",_xlfn.XLOOKUP(Tabla1[[#This Row],[Código_Actividad]],Tabla2[Código],Tabla2[Actividades Programables Presupuestables],"",0))</f>
        <v/>
      </c>
      <c r="I1506" s="504" t="str">
        <f>IFERROR(VLOOKUP('Formulario PPGR3'!$G1506,'Formulario PPGR2'!$H$9:$V$269,15,FALSE),"")</f>
        <v/>
      </c>
      <c r="J1506" s="509"/>
      <c r="K1506" s="507" t="str">
        <f>IF(Tabla1[[#This Row],[Insumos]]="","",_xlfn.XLOOKUP(Tabla1[[#This Row],[Insumos]],Tabla10[Insumo],Tabla10[InsumoAbrev],"",0))</f>
        <v/>
      </c>
      <c r="L1506" s="508"/>
      <c r="M1506" s="505" t="str">
        <f>IF(Tabla1[[#This Row],[Descripción]]="","",_xlfn.XLOOKUP(Tabla1[[#This Row],[Descripción]],Tabla10[Descripción],Tabla10[Unidad de Medida],"",0))</f>
        <v/>
      </c>
      <c r="N1506" s="295"/>
      <c r="O1506" s="506" t="str">
        <f>IF(Tabla1[[#This Row],[Descripción]]="","",_xlfn.XLOOKUP(Tabla1[[#This Row],[Descripción]],Tabla10[Descripción],Tabla10[Precio Unitario],0))</f>
        <v/>
      </c>
      <c r="P1506" s="506" t="str">
        <f>IF(Tabla1[[#This Row],[Cantidad de Insumos]]="","",Tabla1[[#This Row],[Precio Unitario]]*Tabla1[[#This Row],[Cantidad de Insumos]])</f>
        <v/>
      </c>
      <c r="Q1506" s="506" t="str">
        <f>IF(Tabla1[[#This Row],[Descripción]]="","",_xlfn.XLOOKUP(Tabla1[[#This Row],[Descripción]],Tabla10[Descripción],Tabla10[CODIGO PRESUPUESTARIO],0))</f>
        <v/>
      </c>
      <c r="R1506" s="507"/>
    </row>
    <row r="1507" spans="2:18" x14ac:dyDescent="0.3">
      <c r="B1507" s="190" t="str">
        <f>IF('Formulario PPGR3'!$G1507="","",CONCATENATE('Formulario PPGR3'!$C1507,".",'Formulario PPGR3'!$D1507,".",'Formulario PPGR3'!$E1507,".",'Formulario PPGR3'!$F1507))</f>
        <v/>
      </c>
      <c r="C1507" s="190" t="str">
        <f>IF('Formulario PPGR3'!$G1507="","",'Formulario PPGR1'!#REF!)</f>
        <v/>
      </c>
      <c r="D1507" s="190" t="str">
        <f>IF('Formulario PPGR3'!$G1507="","",'Formulario PPGR1'!#REF!)</f>
        <v/>
      </c>
      <c r="E1507" s="190" t="str">
        <f>IF('Formulario PPGR3'!$G1507="","",'Formulario PPGR1'!#REF!)</f>
        <v/>
      </c>
      <c r="F1507" s="190" t="str">
        <f>IF('Formulario PPGR3'!$G1507="","",'Formulario PPGR1'!#REF!)</f>
        <v/>
      </c>
      <c r="G1507" s="241"/>
      <c r="H1507" s="503" t="str">
        <f>IF(Tabla1[[#This Row],[Código_Actividad]]="","",_xlfn.XLOOKUP(Tabla1[[#This Row],[Código_Actividad]],Tabla2[Código],Tabla2[Actividades Programables Presupuestables],"",0))</f>
        <v/>
      </c>
      <c r="I1507" s="504" t="str">
        <f>IFERROR(VLOOKUP('Formulario PPGR3'!$G1507,'Formulario PPGR2'!$H$9:$V$269,15,FALSE),"")</f>
        <v/>
      </c>
      <c r="J1507" s="509"/>
      <c r="K1507" s="507" t="str">
        <f>IF(Tabla1[[#This Row],[Insumos]]="","",_xlfn.XLOOKUP(Tabla1[[#This Row],[Insumos]],Tabla10[Insumo],Tabla10[InsumoAbrev],"",0))</f>
        <v/>
      </c>
      <c r="L1507" s="508"/>
      <c r="M1507" s="505" t="str">
        <f>IF(Tabla1[[#This Row],[Descripción]]="","",_xlfn.XLOOKUP(Tabla1[[#This Row],[Descripción]],Tabla10[Descripción],Tabla10[Unidad de Medida],"",0))</f>
        <v/>
      </c>
      <c r="N1507" s="295"/>
      <c r="O1507" s="506" t="str">
        <f>IF(Tabla1[[#This Row],[Descripción]]="","",_xlfn.XLOOKUP(Tabla1[[#This Row],[Descripción]],Tabla10[Descripción],Tabla10[Precio Unitario],0))</f>
        <v/>
      </c>
      <c r="P1507" s="506" t="str">
        <f>IF(Tabla1[[#This Row],[Cantidad de Insumos]]="","",Tabla1[[#This Row],[Precio Unitario]]*Tabla1[[#This Row],[Cantidad de Insumos]])</f>
        <v/>
      </c>
      <c r="Q1507" s="506" t="str">
        <f>IF(Tabla1[[#This Row],[Descripción]]="","",_xlfn.XLOOKUP(Tabla1[[#This Row],[Descripción]],Tabla10[Descripción],Tabla10[CODIGO PRESUPUESTARIO],0))</f>
        <v/>
      </c>
      <c r="R1507" s="507"/>
    </row>
    <row r="1508" spans="2:18" x14ac:dyDescent="0.3">
      <c r="B1508" s="190" t="str">
        <f>IF('Formulario PPGR3'!$G1508="","",CONCATENATE('Formulario PPGR3'!$C1508,".",'Formulario PPGR3'!$D1508,".",'Formulario PPGR3'!$E1508,".",'Formulario PPGR3'!$F1508))</f>
        <v/>
      </c>
      <c r="C1508" s="190" t="str">
        <f>IF('Formulario PPGR3'!$G1508="","",'Formulario PPGR1'!#REF!)</f>
        <v/>
      </c>
      <c r="D1508" s="190" t="str">
        <f>IF('Formulario PPGR3'!$G1508="","",'Formulario PPGR1'!#REF!)</f>
        <v/>
      </c>
      <c r="E1508" s="190" t="str">
        <f>IF('Formulario PPGR3'!$G1508="","",'Formulario PPGR1'!#REF!)</f>
        <v/>
      </c>
      <c r="F1508" s="190" t="str">
        <f>IF('Formulario PPGR3'!$G1508="","",'Formulario PPGR1'!#REF!)</f>
        <v/>
      </c>
      <c r="G1508" s="241"/>
      <c r="H1508" s="503" t="str">
        <f>IF(Tabla1[[#This Row],[Código_Actividad]]="","",_xlfn.XLOOKUP(Tabla1[[#This Row],[Código_Actividad]],Tabla2[Código],Tabla2[Actividades Programables Presupuestables],"",0))</f>
        <v/>
      </c>
      <c r="I1508" s="504" t="str">
        <f>IFERROR(VLOOKUP('Formulario PPGR3'!$G1508,'Formulario PPGR2'!$H$9:$V$269,15,FALSE),"")</f>
        <v/>
      </c>
      <c r="J1508" s="509"/>
      <c r="K1508" s="507" t="str">
        <f>IF(Tabla1[[#This Row],[Insumos]]="","",_xlfn.XLOOKUP(Tabla1[[#This Row],[Insumos]],Tabla10[Insumo],Tabla10[InsumoAbrev],"",0))</f>
        <v/>
      </c>
      <c r="L1508" s="508"/>
      <c r="M1508" s="505" t="str">
        <f>IF(Tabla1[[#This Row],[Descripción]]="","",_xlfn.XLOOKUP(Tabla1[[#This Row],[Descripción]],Tabla10[Descripción],Tabla10[Unidad de Medida],"",0))</f>
        <v/>
      </c>
      <c r="N1508" s="295"/>
      <c r="O1508" s="506" t="str">
        <f>IF(Tabla1[[#This Row],[Descripción]]="","",_xlfn.XLOOKUP(Tabla1[[#This Row],[Descripción]],Tabla10[Descripción],Tabla10[Precio Unitario],0))</f>
        <v/>
      </c>
      <c r="P1508" s="506" t="str">
        <f>IF(Tabla1[[#This Row],[Cantidad de Insumos]]="","",Tabla1[[#This Row],[Precio Unitario]]*Tabla1[[#This Row],[Cantidad de Insumos]])</f>
        <v/>
      </c>
      <c r="Q1508" s="506" t="str">
        <f>IF(Tabla1[[#This Row],[Descripción]]="","",_xlfn.XLOOKUP(Tabla1[[#This Row],[Descripción]],Tabla10[Descripción],Tabla10[CODIGO PRESUPUESTARIO],0))</f>
        <v/>
      </c>
      <c r="R1508" s="507"/>
    </row>
    <row r="1509" spans="2:18" x14ac:dyDescent="0.3">
      <c r="B1509" s="190" t="str">
        <f>IF('Formulario PPGR3'!$G1509="","",CONCATENATE('Formulario PPGR3'!$C1509,".",'Formulario PPGR3'!$D1509,".",'Formulario PPGR3'!$E1509,".",'Formulario PPGR3'!$F1509))</f>
        <v/>
      </c>
      <c r="C1509" s="190" t="str">
        <f>IF('Formulario PPGR3'!$G1509="","",'Formulario PPGR1'!#REF!)</f>
        <v/>
      </c>
      <c r="D1509" s="190" t="str">
        <f>IF('Formulario PPGR3'!$G1509="","",'Formulario PPGR1'!#REF!)</f>
        <v/>
      </c>
      <c r="E1509" s="190" t="str">
        <f>IF('Formulario PPGR3'!$G1509="","",'Formulario PPGR1'!#REF!)</f>
        <v/>
      </c>
      <c r="F1509" s="190" t="str">
        <f>IF('Formulario PPGR3'!$G1509="","",'Formulario PPGR1'!#REF!)</f>
        <v/>
      </c>
      <c r="G1509" s="241"/>
      <c r="H1509" s="503" t="str">
        <f>IF(Tabla1[[#This Row],[Código_Actividad]]="","",_xlfn.XLOOKUP(Tabla1[[#This Row],[Código_Actividad]],Tabla2[Código],Tabla2[Actividades Programables Presupuestables],"",0))</f>
        <v/>
      </c>
      <c r="I1509" s="504" t="str">
        <f>IFERROR(VLOOKUP('Formulario PPGR3'!$G1509,'Formulario PPGR2'!$H$9:$V$269,15,FALSE),"")</f>
        <v/>
      </c>
      <c r="J1509" s="509"/>
      <c r="K1509" s="507" t="str">
        <f>IF(Tabla1[[#This Row],[Insumos]]="","",_xlfn.XLOOKUP(Tabla1[[#This Row],[Insumos]],Tabla10[Insumo],Tabla10[InsumoAbrev],"",0))</f>
        <v/>
      </c>
      <c r="L1509" s="508"/>
      <c r="M1509" s="505" t="str">
        <f>IF(Tabla1[[#This Row],[Descripción]]="","",_xlfn.XLOOKUP(Tabla1[[#This Row],[Descripción]],Tabla10[Descripción],Tabla10[Unidad de Medida],"",0))</f>
        <v/>
      </c>
      <c r="N1509" s="295"/>
      <c r="O1509" s="506" t="str">
        <f>IF(Tabla1[[#This Row],[Descripción]]="","",_xlfn.XLOOKUP(Tabla1[[#This Row],[Descripción]],Tabla10[Descripción],Tabla10[Precio Unitario],0))</f>
        <v/>
      </c>
      <c r="P1509" s="506" t="str">
        <f>IF(Tabla1[[#This Row],[Cantidad de Insumos]]="","",Tabla1[[#This Row],[Precio Unitario]]*Tabla1[[#This Row],[Cantidad de Insumos]])</f>
        <v/>
      </c>
      <c r="Q1509" s="506" t="str">
        <f>IF(Tabla1[[#This Row],[Descripción]]="","",_xlfn.XLOOKUP(Tabla1[[#This Row],[Descripción]],Tabla10[Descripción],Tabla10[CODIGO PRESUPUESTARIO],0))</f>
        <v/>
      </c>
      <c r="R1509" s="507"/>
    </row>
    <row r="1510" spans="2:18" x14ac:dyDescent="0.3">
      <c r="B1510" s="190" t="str">
        <f>IF('Formulario PPGR3'!$G1510="","",CONCATENATE('Formulario PPGR3'!$C1510,".",'Formulario PPGR3'!$D1510,".",'Formulario PPGR3'!$E1510,".",'Formulario PPGR3'!$F1510))</f>
        <v/>
      </c>
      <c r="C1510" s="190" t="str">
        <f>IF('Formulario PPGR3'!$G1510="","",'Formulario PPGR1'!#REF!)</f>
        <v/>
      </c>
      <c r="D1510" s="190" t="str">
        <f>IF('Formulario PPGR3'!$G1510="","",'Formulario PPGR1'!#REF!)</f>
        <v/>
      </c>
      <c r="E1510" s="190" t="str">
        <f>IF('Formulario PPGR3'!$G1510="","",'Formulario PPGR1'!#REF!)</f>
        <v/>
      </c>
      <c r="F1510" s="190" t="str">
        <f>IF('Formulario PPGR3'!$G1510="","",'Formulario PPGR1'!#REF!)</f>
        <v/>
      </c>
      <c r="G1510" s="241"/>
      <c r="H1510" s="503" t="str">
        <f>IF(Tabla1[[#This Row],[Código_Actividad]]="","",_xlfn.XLOOKUP(Tabla1[[#This Row],[Código_Actividad]],Tabla2[Código],Tabla2[Actividades Programables Presupuestables],"",0))</f>
        <v/>
      </c>
      <c r="I1510" s="504" t="str">
        <f>IFERROR(VLOOKUP('Formulario PPGR3'!$G1510,'Formulario PPGR2'!$H$9:$V$269,15,FALSE),"")</f>
        <v/>
      </c>
      <c r="J1510" s="509"/>
      <c r="K1510" s="507" t="str">
        <f>IF(Tabla1[[#This Row],[Insumos]]="","",_xlfn.XLOOKUP(Tabla1[[#This Row],[Insumos]],Tabla10[Insumo],Tabla10[InsumoAbrev],"",0))</f>
        <v/>
      </c>
      <c r="L1510" s="508"/>
      <c r="M1510" s="505" t="str">
        <f>IF(Tabla1[[#This Row],[Descripción]]="","",_xlfn.XLOOKUP(Tabla1[[#This Row],[Descripción]],Tabla10[Descripción],Tabla10[Unidad de Medida],"",0))</f>
        <v/>
      </c>
      <c r="N1510" s="295"/>
      <c r="O1510" s="506" t="str">
        <f>IF(Tabla1[[#This Row],[Descripción]]="","",_xlfn.XLOOKUP(Tabla1[[#This Row],[Descripción]],Tabla10[Descripción],Tabla10[Precio Unitario],0))</f>
        <v/>
      </c>
      <c r="P1510" s="506" t="str">
        <f>IF(Tabla1[[#This Row],[Cantidad de Insumos]]="","",Tabla1[[#This Row],[Precio Unitario]]*Tabla1[[#This Row],[Cantidad de Insumos]])</f>
        <v/>
      </c>
      <c r="Q1510" s="506" t="str">
        <f>IF(Tabla1[[#This Row],[Descripción]]="","",_xlfn.XLOOKUP(Tabla1[[#This Row],[Descripción]],Tabla10[Descripción],Tabla10[CODIGO PRESUPUESTARIO],0))</f>
        <v/>
      </c>
      <c r="R1510" s="507"/>
    </row>
    <row r="1511" spans="2:18" x14ac:dyDescent="0.3">
      <c r="B1511" s="190" t="str">
        <f>IF('Formulario PPGR3'!$G1511="","",CONCATENATE('Formulario PPGR3'!$C1511,".",'Formulario PPGR3'!$D1511,".",'Formulario PPGR3'!$E1511,".",'Formulario PPGR3'!$F1511))</f>
        <v/>
      </c>
      <c r="C1511" s="190" t="str">
        <f>IF('Formulario PPGR3'!$G1511="","",'Formulario PPGR1'!#REF!)</f>
        <v/>
      </c>
      <c r="D1511" s="190" t="str">
        <f>IF('Formulario PPGR3'!$G1511="","",'Formulario PPGR1'!#REF!)</f>
        <v/>
      </c>
      <c r="E1511" s="190" t="str">
        <f>IF('Formulario PPGR3'!$G1511="","",'Formulario PPGR1'!#REF!)</f>
        <v/>
      </c>
      <c r="F1511" s="190" t="str">
        <f>IF('Formulario PPGR3'!$G1511="","",'Formulario PPGR1'!#REF!)</f>
        <v/>
      </c>
      <c r="G1511" s="241"/>
      <c r="H1511" s="503" t="str">
        <f>IF(Tabla1[[#This Row],[Código_Actividad]]="","",_xlfn.XLOOKUP(Tabla1[[#This Row],[Código_Actividad]],Tabla2[Código],Tabla2[Actividades Programables Presupuestables],"",0))</f>
        <v/>
      </c>
      <c r="I1511" s="504" t="str">
        <f>IFERROR(VLOOKUP('Formulario PPGR3'!$G1511,'Formulario PPGR2'!$H$9:$V$269,15,FALSE),"")</f>
        <v/>
      </c>
      <c r="J1511" s="509"/>
      <c r="K1511" s="507" t="str">
        <f>IF(Tabla1[[#This Row],[Insumos]]="","",_xlfn.XLOOKUP(Tabla1[[#This Row],[Insumos]],Tabla10[Insumo],Tabla10[InsumoAbrev],"",0))</f>
        <v/>
      </c>
      <c r="L1511" s="508"/>
      <c r="M1511" s="505" t="str">
        <f>IF(Tabla1[[#This Row],[Descripción]]="","",_xlfn.XLOOKUP(Tabla1[[#This Row],[Descripción]],Tabla10[Descripción],Tabla10[Unidad de Medida],"",0))</f>
        <v/>
      </c>
      <c r="N1511" s="295"/>
      <c r="O1511" s="506" t="str">
        <f>IF(Tabla1[[#This Row],[Descripción]]="","",_xlfn.XLOOKUP(Tabla1[[#This Row],[Descripción]],Tabla10[Descripción],Tabla10[Precio Unitario],0))</f>
        <v/>
      </c>
      <c r="P1511" s="506" t="str">
        <f>IF(Tabla1[[#This Row],[Cantidad de Insumos]]="","",Tabla1[[#This Row],[Precio Unitario]]*Tabla1[[#This Row],[Cantidad de Insumos]])</f>
        <v/>
      </c>
      <c r="Q1511" s="506" t="str">
        <f>IF(Tabla1[[#This Row],[Descripción]]="","",_xlfn.XLOOKUP(Tabla1[[#This Row],[Descripción]],Tabla10[Descripción],Tabla10[CODIGO PRESUPUESTARIO],0))</f>
        <v/>
      </c>
      <c r="R1511" s="507"/>
    </row>
    <row r="1512" spans="2:18" x14ac:dyDescent="0.3">
      <c r="B1512" s="190" t="str">
        <f>IF('Formulario PPGR3'!$G1512="","",CONCATENATE('Formulario PPGR3'!$C1512,".",'Formulario PPGR3'!$D1512,".",'Formulario PPGR3'!$E1512,".",'Formulario PPGR3'!$F1512))</f>
        <v/>
      </c>
      <c r="C1512" s="190" t="str">
        <f>IF('Formulario PPGR3'!$G1512="","",'Formulario PPGR1'!#REF!)</f>
        <v/>
      </c>
      <c r="D1512" s="190" t="str">
        <f>IF('Formulario PPGR3'!$G1512="","",'Formulario PPGR1'!#REF!)</f>
        <v/>
      </c>
      <c r="E1512" s="190" t="str">
        <f>IF('Formulario PPGR3'!$G1512="","",'Formulario PPGR1'!#REF!)</f>
        <v/>
      </c>
      <c r="F1512" s="190" t="str">
        <f>IF('Formulario PPGR3'!$G1512="","",'Formulario PPGR1'!#REF!)</f>
        <v/>
      </c>
      <c r="G1512" s="241"/>
      <c r="H1512" s="503" t="str">
        <f>IF(Tabla1[[#This Row],[Código_Actividad]]="","",_xlfn.XLOOKUP(Tabla1[[#This Row],[Código_Actividad]],Tabla2[Código],Tabla2[Actividades Programables Presupuestables],"",0))</f>
        <v/>
      </c>
      <c r="I1512" s="504" t="str">
        <f>IFERROR(VLOOKUP('Formulario PPGR3'!$G1512,'Formulario PPGR2'!$H$9:$V$269,15,FALSE),"")</f>
        <v/>
      </c>
      <c r="J1512" s="509"/>
      <c r="K1512" s="507" t="str">
        <f>IF(Tabla1[[#This Row],[Insumos]]="","",_xlfn.XLOOKUP(Tabla1[[#This Row],[Insumos]],Tabla10[Insumo],Tabla10[InsumoAbrev],"",0))</f>
        <v/>
      </c>
      <c r="L1512" s="508"/>
      <c r="M1512" s="505" t="str">
        <f>IF(Tabla1[[#This Row],[Descripción]]="","",_xlfn.XLOOKUP(Tabla1[[#This Row],[Descripción]],Tabla10[Descripción],Tabla10[Unidad de Medida],"",0))</f>
        <v/>
      </c>
      <c r="N1512" s="295"/>
      <c r="O1512" s="506" t="str">
        <f>IF(Tabla1[[#This Row],[Descripción]]="","",_xlfn.XLOOKUP(Tabla1[[#This Row],[Descripción]],Tabla10[Descripción],Tabla10[Precio Unitario],0))</f>
        <v/>
      </c>
      <c r="P1512" s="506" t="str">
        <f>IF(Tabla1[[#This Row],[Cantidad de Insumos]]="","",Tabla1[[#This Row],[Precio Unitario]]*Tabla1[[#This Row],[Cantidad de Insumos]])</f>
        <v/>
      </c>
      <c r="Q1512" s="506" t="str">
        <f>IF(Tabla1[[#This Row],[Descripción]]="","",_xlfn.XLOOKUP(Tabla1[[#This Row],[Descripción]],Tabla10[Descripción],Tabla10[CODIGO PRESUPUESTARIO],0))</f>
        <v/>
      </c>
      <c r="R1512" s="507"/>
    </row>
    <row r="1513" spans="2:18" x14ac:dyDescent="0.3">
      <c r="B1513" s="190" t="str">
        <f>IF('Formulario PPGR3'!$G1513="","",CONCATENATE('Formulario PPGR3'!$C1513,".",'Formulario PPGR3'!$D1513,".",'Formulario PPGR3'!$E1513,".",'Formulario PPGR3'!$F1513))</f>
        <v/>
      </c>
      <c r="C1513" s="190" t="str">
        <f>IF('Formulario PPGR3'!$G1513="","",'Formulario PPGR1'!#REF!)</f>
        <v/>
      </c>
      <c r="D1513" s="190" t="str">
        <f>IF('Formulario PPGR3'!$G1513="","",'Formulario PPGR1'!#REF!)</f>
        <v/>
      </c>
      <c r="E1513" s="190" t="str">
        <f>IF('Formulario PPGR3'!$G1513="","",'Formulario PPGR1'!#REF!)</f>
        <v/>
      </c>
      <c r="F1513" s="190" t="str">
        <f>IF('Formulario PPGR3'!$G1513="","",'Formulario PPGR1'!#REF!)</f>
        <v/>
      </c>
      <c r="G1513" s="241"/>
      <c r="H1513" s="503" t="str">
        <f>IF(Tabla1[[#This Row],[Código_Actividad]]="","",_xlfn.XLOOKUP(Tabla1[[#This Row],[Código_Actividad]],Tabla2[Código],Tabla2[Actividades Programables Presupuestables],"",0))</f>
        <v/>
      </c>
      <c r="I1513" s="504" t="str">
        <f>IFERROR(VLOOKUP('Formulario PPGR3'!$G1513,'Formulario PPGR2'!$H$9:$V$269,15,FALSE),"")</f>
        <v/>
      </c>
      <c r="J1513" s="509"/>
      <c r="K1513" s="507" t="str">
        <f>IF(Tabla1[[#This Row],[Insumos]]="","",_xlfn.XLOOKUP(Tabla1[[#This Row],[Insumos]],Tabla10[Insumo],Tabla10[InsumoAbrev],"",0))</f>
        <v/>
      </c>
      <c r="L1513" s="508"/>
      <c r="M1513" s="505" t="str">
        <f>IF(Tabla1[[#This Row],[Descripción]]="","",_xlfn.XLOOKUP(Tabla1[[#This Row],[Descripción]],Tabla10[Descripción],Tabla10[Unidad de Medida],"",0))</f>
        <v/>
      </c>
      <c r="N1513" s="295"/>
      <c r="O1513" s="506" t="str">
        <f>IF(Tabla1[[#This Row],[Descripción]]="","",_xlfn.XLOOKUP(Tabla1[[#This Row],[Descripción]],Tabla10[Descripción],Tabla10[Precio Unitario],0))</f>
        <v/>
      </c>
      <c r="P1513" s="506" t="str">
        <f>IF(Tabla1[[#This Row],[Cantidad de Insumos]]="","",Tabla1[[#This Row],[Precio Unitario]]*Tabla1[[#This Row],[Cantidad de Insumos]])</f>
        <v/>
      </c>
      <c r="Q1513" s="506" t="str">
        <f>IF(Tabla1[[#This Row],[Descripción]]="","",_xlfn.XLOOKUP(Tabla1[[#This Row],[Descripción]],Tabla10[Descripción],Tabla10[CODIGO PRESUPUESTARIO],0))</f>
        <v/>
      </c>
      <c r="R1513" s="507"/>
    </row>
    <row r="1514" spans="2:18" x14ac:dyDescent="0.3">
      <c r="B1514" s="190" t="str">
        <f>IF('Formulario PPGR3'!$G1514="","",CONCATENATE('Formulario PPGR3'!$C1514,".",'Formulario PPGR3'!$D1514,".",'Formulario PPGR3'!$E1514,".",'Formulario PPGR3'!$F1514))</f>
        <v/>
      </c>
      <c r="C1514" s="190" t="str">
        <f>IF('Formulario PPGR3'!$G1514="","",'Formulario PPGR1'!#REF!)</f>
        <v/>
      </c>
      <c r="D1514" s="190" t="str">
        <f>IF('Formulario PPGR3'!$G1514="","",'Formulario PPGR1'!#REF!)</f>
        <v/>
      </c>
      <c r="E1514" s="190" t="str">
        <f>IF('Formulario PPGR3'!$G1514="","",'Formulario PPGR1'!#REF!)</f>
        <v/>
      </c>
      <c r="F1514" s="190" t="str">
        <f>IF('Formulario PPGR3'!$G1514="","",'Formulario PPGR1'!#REF!)</f>
        <v/>
      </c>
      <c r="G1514" s="241"/>
      <c r="H1514" s="503" t="str">
        <f>IF(Tabla1[[#This Row],[Código_Actividad]]="","",_xlfn.XLOOKUP(Tabla1[[#This Row],[Código_Actividad]],Tabla2[Código],Tabla2[Actividades Programables Presupuestables],"",0))</f>
        <v/>
      </c>
      <c r="I1514" s="504" t="str">
        <f>IFERROR(VLOOKUP('Formulario PPGR3'!$G1514,'Formulario PPGR2'!$H$9:$V$269,15,FALSE),"")</f>
        <v/>
      </c>
      <c r="J1514" s="509"/>
      <c r="K1514" s="507" t="str">
        <f>IF(Tabla1[[#This Row],[Insumos]]="","",_xlfn.XLOOKUP(Tabla1[[#This Row],[Insumos]],Tabla10[Insumo],Tabla10[InsumoAbrev],"",0))</f>
        <v/>
      </c>
      <c r="L1514" s="508"/>
      <c r="M1514" s="505" t="str">
        <f>IF(Tabla1[[#This Row],[Descripción]]="","",_xlfn.XLOOKUP(Tabla1[[#This Row],[Descripción]],Tabla10[Descripción],Tabla10[Unidad de Medida],"",0))</f>
        <v/>
      </c>
      <c r="N1514" s="295"/>
      <c r="O1514" s="506" t="str">
        <f>IF(Tabla1[[#This Row],[Descripción]]="","",_xlfn.XLOOKUP(Tabla1[[#This Row],[Descripción]],Tabla10[Descripción],Tabla10[Precio Unitario],0))</f>
        <v/>
      </c>
      <c r="P1514" s="506" t="str">
        <f>IF(Tabla1[[#This Row],[Cantidad de Insumos]]="","",Tabla1[[#This Row],[Precio Unitario]]*Tabla1[[#This Row],[Cantidad de Insumos]])</f>
        <v/>
      </c>
      <c r="Q1514" s="506" t="str">
        <f>IF(Tabla1[[#This Row],[Descripción]]="","",_xlfn.XLOOKUP(Tabla1[[#This Row],[Descripción]],Tabla10[Descripción],Tabla10[CODIGO PRESUPUESTARIO],0))</f>
        <v/>
      </c>
      <c r="R1514" s="507"/>
    </row>
    <row r="1515" spans="2:18" x14ac:dyDescent="0.3">
      <c r="B1515" s="190" t="str">
        <f>IF('Formulario PPGR3'!$G1515="","",CONCATENATE('Formulario PPGR3'!$C1515,".",'Formulario PPGR3'!$D1515,".",'Formulario PPGR3'!$E1515,".",'Formulario PPGR3'!$F1515))</f>
        <v/>
      </c>
      <c r="C1515" s="190" t="str">
        <f>IF('Formulario PPGR3'!$G1515="","",'Formulario PPGR1'!#REF!)</f>
        <v/>
      </c>
      <c r="D1515" s="190" t="str">
        <f>IF('Formulario PPGR3'!$G1515="","",'Formulario PPGR1'!#REF!)</f>
        <v/>
      </c>
      <c r="E1515" s="190" t="str">
        <f>IF('Formulario PPGR3'!$G1515="","",'Formulario PPGR1'!#REF!)</f>
        <v/>
      </c>
      <c r="F1515" s="190" t="str">
        <f>IF('Formulario PPGR3'!$G1515="","",'Formulario PPGR1'!#REF!)</f>
        <v/>
      </c>
      <c r="G1515" s="241"/>
      <c r="H1515" s="503" t="str">
        <f>IF(Tabla1[[#This Row],[Código_Actividad]]="","",_xlfn.XLOOKUP(Tabla1[[#This Row],[Código_Actividad]],Tabla2[Código],Tabla2[Actividades Programables Presupuestables],"",0))</f>
        <v/>
      </c>
      <c r="I1515" s="504" t="str">
        <f>IFERROR(VLOOKUP('Formulario PPGR3'!$G1515,'Formulario PPGR2'!$H$9:$V$269,15,FALSE),"")</f>
        <v/>
      </c>
      <c r="J1515" s="509"/>
      <c r="K1515" s="507" t="str">
        <f>IF(Tabla1[[#This Row],[Insumos]]="","",_xlfn.XLOOKUP(Tabla1[[#This Row],[Insumos]],Tabla10[Insumo],Tabla10[InsumoAbrev],"",0))</f>
        <v/>
      </c>
      <c r="L1515" s="508"/>
      <c r="M1515" s="505" t="str">
        <f>IF(Tabla1[[#This Row],[Descripción]]="","",_xlfn.XLOOKUP(Tabla1[[#This Row],[Descripción]],Tabla10[Descripción],Tabla10[Unidad de Medida],"",0))</f>
        <v/>
      </c>
      <c r="N1515" s="295"/>
      <c r="O1515" s="506" t="str">
        <f>IF(Tabla1[[#This Row],[Descripción]]="","",_xlfn.XLOOKUP(Tabla1[[#This Row],[Descripción]],Tabla10[Descripción],Tabla10[Precio Unitario],0))</f>
        <v/>
      </c>
      <c r="P1515" s="506" t="str">
        <f>IF(Tabla1[[#This Row],[Cantidad de Insumos]]="","",Tabla1[[#This Row],[Precio Unitario]]*Tabla1[[#This Row],[Cantidad de Insumos]])</f>
        <v/>
      </c>
      <c r="Q1515" s="506" t="str">
        <f>IF(Tabla1[[#This Row],[Descripción]]="","",_xlfn.XLOOKUP(Tabla1[[#This Row],[Descripción]],Tabla10[Descripción],Tabla10[CODIGO PRESUPUESTARIO],0))</f>
        <v/>
      </c>
      <c r="R1515" s="507"/>
    </row>
    <row r="1516" spans="2:18" x14ac:dyDescent="0.3">
      <c r="B1516" s="190" t="str">
        <f>IF('Formulario PPGR3'!$G1516="","",CONCATENATE('Formulario PPGR3'!$C1516,".",'Formulario PPGR3'!$D1516,".",'Formulario PPGR3'!$E1516,".",'Formulario PPGR3'!$F1516))</f>
        <v/>
      </c>
      <c r="C1516" s="190" t="str">
        <f>IF('Formulario PPGR3'!$G1516="","",'Formulario PPGR1'!#REF!)</f>
        <v/>
      </c>
      <c r="D1516" s="190" t="str">
        <f>IF('Formulario PPGR3'!$G1516="","",'Formulario PPGR1'!#REF!)</f>
        <v/>
      </c>
      <c r="E1516" s="190" t="str">
        <f>IF('Formulario PPGR3'!$G1516="","",'Formulario PPGR1'!#REF!)</f>
        <v/>
      </c>
      <c r="F1516" s="190" t="str">
        <f>IF('Formulario PPGR3'!$G1516="","",'Formulario PPGR1'!#REF!)</f>
        <v/>
      </c>
      <c r="G1516" s="241"/>
      <c r="H1516" s="503" t="str">
        <f>IF(Tabla1[[#This Row],[Código_Actividad]]="","",_xlfn.XLOOKUP(Tabla1[[#This Row],[Código_Actividad]],Tabla2[Código],Tabla2[Actividades Programables Presupuestables],"",0))</f>
        <v/>
      </c>
      <c r="I1516" s="504" t="str">
        <f>IFERROR(VLOOKUP('Formulario PPGR3'!$G1516,'Formulario PPGR2'!$H$9:$V$269,15,FALSE),"")</f>
        <v/>
      </c>
      <c r="J1516" s="509"/>
      <c r="K1516" s="507" t="str">
        <f>IF(Tabla1[[#This Row],[Insumos]]="","",_xlfn.XLOOKUP(Tabla1[[#This Row],[Insumos]],Tabla10[Insumo],Tabla10[InsumoAbrev],"",0))</f>
        <v/>
      </c>
      <c r="L1516" s="508"/>
      <c r="M1516" s="505" t="str">
        <f>IF(Tabla1[[#This Row],[Descripción]]="","",_xlfn.XLOOKUP(Tabla1[[#This Row],[Descripción]],Tabla10[Descripción],Tabla10[Unidad de Medida],"",0))</f>
        <v/>
      </c>
      <c r="N1516" s="295"/>
      <c r="O1516" s="506" t="str">
        <f>IF(Tabla1[[#This Row],[Descripción]]="","",_xlfn.XLOOKUP(Tabla1[[#This Row],[Descripción]],Tabla10[Descripción],Tabla10[Precio Unitario],0))</f>
        <v/>
      </c>
      <c r="P1516" s="506" t="str">
        <f>IF(Tabla1[[#This Row],[Cantidad de Insumos]]="","",Tabla1[[#This Row],[Precio Unitario]]*Tabla1[[#This Row],[Cantidad de Insumos]])</f>
        <v/>
      </c>
      <c r="Q1516" s="506" t="str">
        <f>IF(Tabla1[[#This Row],[Descripción]]="","",_xlfn.XLOOKUP(Tabla1[[#This Row],[Descripción]],Tabla10[Descripción],Tabla10[CODIGO PRESUPUESTARIO],0))</f>
        <v/>
      </c>
      <c r="R1516" s="507"/>
    </row>
    <row r="1517" spans="2:18" x14ac:dyDescent="0.3">
      <c r="B1517" s="190" t="str">
        <f>IF('Formulario PPGR3'!$G1517="","",CONCATENATE('Formulario PPGR3'!$C1517,".",'Formulario PPGR3'!$D1517,".",'Formulario PPGR3'!$E1517,".",'Formulario PPGR3'!$F1517))</f>
        <v/>
      </c>
      <c r="C1517" s="190" t="str">
        <f>IF('Formulario PPGR3'!$G1517="","",'Formulario PPGR1'!#REF!)</f>
        <v/>
      </c>
      <c r="D1517" s="190" t="str">
        <f>IF('Formulario PPGR3'!$G1517="","",'Formulario PPGR1'!#REF!)</f>
        <v/>
      </c>
      <c r="E1517" s="190" t="str">
        <f>IF('Formulario PPGR3'!$G1517="","",'Formulario PPGR1'!#REF!)</f>
        <v/>
      </c>
      <c r="F1517" s="190" t="str">
        <f>IF('Formulario PPGR3'!$G1517="","",'Formulario PPGR1'!#REF!)</f>
        <v/>
      </c>
      <c r="G1517" s="241"/>
      <c r="H1517" s="503" t="str">
        <f>IF(Tabla1[[#This Row],[Código_Actividad]]="","",_xlfn.XLOOKUP(Tabla1[[#This Row],[Código_Actividad]],Tabla2[Código],Tabla2[Actividades Programables Presupuestables],"",0))</f>
        <v/>
      </c>
      <c r="I1517" s="504" t="str">
        <f>IFERROR(VLOOKUP('Formulario PPGR3'!$G1517,'Formulario PPGR2'!$H$9:$V$269,15,FALSE),"")</f>
        <v/>
      </c>
      <c r="J1517" s="509"/>
      <c r="K1517" s="507" t="str">
        <f>IF(Tabla1[[#This Row],[Insumos]]="","",_xlfn.XLOOKUP(Tabla1[[#This Row],[Insumos]],Tabla10[Insumo],Tabla10[InsumoAbrev],"",0))</f>
        <v/>
      </c>
      <c r="L1517" s="508"/>
      <c r="M1517" s="505" t="str">
        <f>IF(Tabla1[[#This Row],[Descripción]]="","",_xlfn.XLOOKUP(Tabla1[[#This Row],[Descripción]],Tabla10[Descripción],Tabla10[Unidad de Medida],"",0))</f>
        <v/>
      </c>
      <c r="N1517" s="295"/>
      <c r="O1517" s="506" t="str">
        <f>IF(Tabla1[[#This Row],[Descripción]]="","",_xlfn.XLOOKUP(Tabla1[[#This Row],[Descripción]],Tabla10[Descripción],Tabla10[Precio Unitario],0))</f>
        <v/>
      </c>
      <c r="P1517" s="506" t="str">
        <f>IF(Tabla1[[#This Row],[Cantidad de Insumos]]="","",Tabla1[[#This Row],[Precio Unitario]]*Tabla1[[#This Row],[Cantidad de Insumos]])</f>
        <v/>
      </c>
      <c r="Q1517" s="506" t="str">
        <f>IF(Tabla1[[#This Row],[Descripción]]="","",_xlfn.XLOOKUP(Tabla1[[#This Row],[Descripción]],Tabla10[Descripción],Tabla10[CODIGO PRESUPUESTARIO],0))</f>
        <v/>
      </c>
      <c r="R1517" s="507"/>
    </row>
    <row r="1518" spans="2:18" x14ac:dyDescent="0.3">
      <c r="B1518" s="190" t="str">
        <f>IF('Formulario PPGR3'!$G1518="","",CONCATENATE('Formulario PPGR3'!$C1518,".",'Formulario PPGR3'!$D1518,".",'Formulario PPGR3'!$E1518,".",'Formulario PPGR3'!$F1518))</f>
        <v/>
      </c>
      <c r="C1518" s="190" t="str">
        <f>IF('Formulario PPGR3'!$G1518="","",'Formulario PPGR1'!#REF!)</f>
        <v/>
      </c>
      <c r="D1518" s="190" t="str">
        <f>IF('Formulario PPGR3'!$G1518="","",'Formulario PPGR1'!#REF!)</f>
        <v/>
      </c>
      <c r="E1518" s="190" t="str">
        <f>IF('Formulario PPGR3'!$G1518="","",'Formulario PPGR1'!#REF!)</f>
        <v/>
      </c>
      <c r="F1518" s="190" t="str">
        <f>IF('Formulario PPGR3'!$G1518="","",'Formulario PPGR1'!#REF!)</f>
        <v/>
      </c>
      <c r="G1518" s="241"/>
      <c r="H1518" s="503" t="str">
        <f>IF(Tabla1[[#This Row],[Código_Actividad]]="","",_xlfn.XLOOKUP(Tabla1[[#This Row],[Código_Actividad]],Tabla2[Código],Tabla2[Actividades Programables Presupuestables],"",0))</f>
        <v/>
      </c>
      <c r="I1518" s="504" t="str">
        <f>IFERROR(VLOOKUP('Formulario PPGR3'!$G1518,'Formulario PPGR2'!$H$9:$V$269,15,FALSE),"")</f>
        <v/>
      </c>
      <c r="J1518" s="509"/>
      <c r="K1518" s="507" t="str">
        <f>IF(Tabla1[[#This Row],[Insumos]]="","",_xlfn.XLOOKUP(Tabla1[[#This Row],[Insumos]],Tabla10[Insumo],Tabla10[InsumoAbrev],"",0))</f>
        <v/>
      </c>
      <c r="L1518" s="508"/>
      <c r="M1518" s="505" t="str">
        <f>IF(Tabla1[[#This Row],[Descripción]]="","",_xlfn.XLOOKUP(Tabla1[[#This Row],[Descripción]],Tabla10[Descripción],Tabla10[Unidad de Medida],"",0))</f>
        <v/>
      </c>
      <c r="N1518" s="295"/>
      <c r="O1518" s="506" t="str">
        <f>IF(Tabla1[[#This Row],[Descripción]]="","",_xlfn.XLOOKUP(Tabla1[[#This Row],[Descripción]],Tabla10[Descripción],Tabla10[Precio Unitario],0))</f>
        <v/>
      </c>
      <c r="P1518" s="506" t="str">
        <f>IF(Tabla1[[#This Row],[Cantidad de Insumos]]="","",Tabla1[[#This Row],[Precio Unitario]]*Tabla1[[#This Row],[Cantidad de Insumos]])</f>
        <v/>
      </c>
      <c r="Q1518" s="506" t="str">
        <f>IF(Tabla1[[#This Row],[Descripción]]="","",_xlfn.XLOOKUP(Tabla1[[#This Row],[Descripción]],Tabla10[Descripción],Tabla10[CODIGO PRESUPUESTARIO],0))</f>
        <v/>
      </c>
      <c r="R1518" s="507"/>
    </row>
    <row r="1519" spans="2:18" x14ac:dyDescent="0.3">
      <c r="B1519" s="190" t="str">
        <f>IF('Formulario PPGR3'!$G1519="","",CONCATENATE('Formulario PPGR3'!$C1519,".",'Formulario PPGR3'!$D1519,".",'Formulario PPGR3'!$E1519,".",'Formulario PPGR3'!$F1519))</f>
        <v/>
      </c>
      <c r="C1519" s="190" t="str">
        <f>IF('Formulario PPGR3'!$G1519="","",'Formulario PPGR1'!#REF!)</f>
        <v/>
      </c>
      <c r="D1519" s="190" t="str">
        <f>IF('Formulario PPGR3'!$G1519="","",'Formulario PPGR1'!#REF!)</f>
        <v/>
      </c>
      <c r="E1519" s="190" t="str">
        <f>IF('Formulario PPGR3'!$G1519="","",'Formulario PPGR1'!#REF!)</f>
        <v/>
      </c>
      <c r="F1519" s="190" t="str">
        <f>IF('Formulario PPGR3'!$G1519="","",'Formulario PPGR1'!#REF!)</f>
        <v/>
      </c>
      <c r="G1519" s="241"/>
      <c r="H1519" s="503" t="str">
        <f>IF(Tabla1[[#This Row],[Código_Actividad]]="","",_xlfn.XLOOKUP(Tabla1[[#This Row],[Código_Actividad]],Tabla2[Código],Tabla2[Actividades Programables Presupuestables],"",0))</f>
        <v/>
      </c>
      <c r="I1519" s="504" t="str">
        <f>IFERROR(VLOOKUP('Formulario PPGR3'!$G1519,'Formulario PPGR2'!$H$9:$V$269,15,FALSE),"")</f>
        <v/>
      </c>
      <c r="J1519" s="509"/>
      <c r="K1519" s="507" t="str">
        <f>IF(Tabla1[[#This Row],[Insumos]]="","",_xlfn.XLOOKUP(Tabla1[[#This Row],[Insumos]],Tabla10[Insumo],Tabla10[InsumoAbrev],"",0))</f>
        <v/>
      </c>
      <c r="L1519" s="508"/>
      <c r="M1519" s="505" t="str">
        <f>IF(Tabla1[[#This Row],[Descripción]]="","",_xlfn.XLOOKUP(Tabla1[[#This Row],[Descripción]],Tabla10[Descripción],Tabla10[Unidad de Medida],"",0))</f>
        <v/>
      </c>
      <c r="N1519" s="295"/>
      <c r="O1519" s="506" t="str">
        <f>IF(Tabla1[[#This Row],[Descripción]]="","",_xlfn.XLOOKUP(Tabla1[[#This Row],[Descripción]],Tabla10[Descripción],Tabla10[Precio Unitario],0))</f>
        <v/>
      </c>
      <c r="P1519" s="506" t="str">
        <f>IF(Tabla1[[#This Row],[Cantidad de Insumos]]="","",Tabla1[[#This Row],[Precio Unitario]]*Tabla1[[#This Row],[Cantidad de Insumos]])</f>
        <v/>
      </c>
      <c r="Q1519" s="506" t="str">
        <f>IF(Tabla1[[#This Row],[Descripción]]="","",_xlfn.XLOOKUP(Tabla1[[#This Row],[Descripción]],Tabla10[Descripción],Tabla10[CODIGO PRESUPUESTARIO],0))</f>
        <v/>
      </c>
      <c r="R1519" s="507"/>
    </row>
    <row r="1520" spans="2:18" x14ac:dyDescent="0.3">
      <c r="B1520" s="190" t="str">
        <f>IF('Formulario PPGR3'!$G1520="","",CONCATENATE('Formulario PPGR3'!$C1520,".",'Formulario PPGR3'!$D1520,".",'Formulario PPGR3'!$E1520,".",'Formulario PPGR3'!$F1520))</f>
        <v/>
      </c>
      <c r="C1520" s="190" t="str">
        <f>IF('Formulario PPGR3'!$G1520="","",'Formulario PPGR1'!#REF!)</f>
        <v/>
      </c>
      <c r="D1520" s="190" t="str">
        <f>IF('Formulario PPGR3'!$G1520="","",'Formulario PPGR1'!#REF!)</f>
        <v/>
      </c>
      <c r="E1520" s="190" t="str">
        <f>IF('Formulario PPGR3'!$G1520="","",'Formulario PPGR1'!#REF!)</f>
        <v/>
      </c>
      <c r="F1520" s="190" t="str">
        <f>IF('Formulario PPGR3'!$G1520="","",'Formulario PPGR1'!#REF!)</f>
        <v/>
      </c>
      <c r="G1520" s="241"/>
      <c r="H1520" s="503" t="str">
        <f>IF(Tabla1[[#This Row],[Código_Actividad]]="","",_xlfn.XLOOKUP(Tabla1[[#This Row],[Código_Actividad]],Tabla2[Código],Tabla2[Actividades Programables Presupuestables],"",0))</f>
        <v/>
      </c>
      <c r="I1520" s="504" t="str">
        <f>IFERROR(VLOOKUP('Formulario PPGR3'!$G1520,'Formulario PPGR2'!$H$9:$V$269,15,FALSE),"")</f>
        <v/>
      </c>
      <c r="J1520" s="509"/>
      <c r="K1520" s="507" t="str">
        <f>IF(Tabla1[[#This Row],[Insumos]]="","",_xlfn.XLOOKUP(Tabla1[[#This Row],[Insumos]],Tabla10[Insumo],Tabla10[InsumoAbrev],"",0))</f>
        <v/>
      </c>
      <c r="L1520" s="508"/>
      <c r="M1520" s="505" t="str">
        <f>IF(Tabla1[[#This Row],[Descripción]]="","",_xlfn.XLOOKUP(Tabla1[[#This Row],[Descripción]],Tabla10[Descripción],Tabla10[Unidad de Medida],"",0))</f>
        <v/>
      </c>
      <c r="N1520" s="295"/>
      <c r="O1520" s="506" t="str">
        <f>IF(Tabla1[[#This Row],[Descripción]]="","",_xlfn.XLOOKUP(Tabla1[[#This Row],[Descripción]],Tabla10[Descripción],Tabla10[Precio Unitario],0))</f>
        <v/>
      </c>
      <c r="P1520" s="506" t="str">
        <f>IF(Tabla1[[#This Row],[Cantidad de Insumos]]="","",Tabla1[[#This Row],[Precio Unitario]]*Tabla1[[#This Row],[Cantidad de Insumos]])</f>
        <v/>
      </c>
      <c r="Q1520" s="506" t="str">
        <f>IF(Tabla1[[#This Row],[Descripción]]="","",_xlfn.XLOOKUP(Tabla1[[#This Row],[Descripción]],Tabla10[Descripción],Tabla10[CODIGO PRESUPUESTARIO],0))</f>
        <v/>
      </c>
      <c r="R1520" s="507"/>
    </row>
    <row r="1521" spans="2:18" x14ac:dyDescent="0.3">
      <c r="B1521" s="190" t="str">
        <f>IF('Formulario PPGR3'!$G1521="","",CONCATENATE('Formulario PPGR3'!$C1521,".",'Formulario PPGR3'!$D1521,".",'Formulario PPGR3'!$E1521,".",'Formulario PPGR3'!$F1521))</f>
        <v/>
      </c>
      <c r="C1521" s="190" t="str">
        <f>IF('Formulario PPGR3'!$G1521="","",'Formulario PPGR1'!#REF!)</f>
        <v/>
      </c>
      <c r="D1521" s="190" t="str">
        <f>IF('Formulario PPGR3'!$G1521="","",'Formulario PPGR1'!#REF!)</f>
        <v/>
      </c>
      <c r="E1521" s="190" t="str">
        <f>IF('Formulario PPGR3'!$G1521="","",'Formulario PPGR1'!#REF!)</f>
        <v/>
      </c>
      <c r="F1521" s="190" t="str">
        <f>IF('Formulario PPGR3'!$G1521="","",'Formulario PPGR1'!#REF!)</f>
        <v/>
      </c>
      <c r="G1521" s="241"/>
      <c r="H1521" s="503" t="str">
        <f>IF(Tabla1[[#This Row],[Código_Actividad]]="","",_xlfn.XLOOKUP(Tabla1[[#This Row],[Código_Actividad]],Tabla2[Código],Tabla2[Actividades Programables Presupuestables],"",0))</f>
        <v/>
      </c>
      <c r="I1521" s="504" t="str">
        <f>IFERROR(VLOOKUP('Formulario PPGR3'!$G1521,'Formulario PPGR2'!$H$9:$V$269,15,FALSE),"")</f>
        <v/>
      </c>
      <c r="J1521" s="509"/>
      <c r="K1521" s="507" t="str">
        <f>IF(Tabla1[[#This Row],[Insumos]]="","",_xlfn.XLOOKUP(Tabla1[[#This Row],[Insumos]],Tabla10[Insumo],Tabla10[InsumoAbrev],"",0))</f>
        <v/>
      </c>
      <c r="L1521" s="508"/>
      <c r="M1521" s="505" t="str">
        <f>IF(Tabla1[[#This Row],[Descripción]]="","",_xlfn.XLOOKUP(Tabla1[[#This Row],[Descripción]],Tabla10[Descripción],Tabla10[Unidad de Medida],"",0))</f>
        <v/>
      </c>
      <c r="N1521" s="295"/>
      <c r="O1521" s="506" t="str">
        <f>IF(Tabla1[[#This Row],[Descripción]]="","",_xlfn.XLOOKUP(Tabla1[[#This Row],[Descripción]],Tabla10[Descripción],Tabla10[Precio Unitario],0))</f>
        <v/>
      </c>
      <c r="P1521" s="506" t="str">
        <f>IF(Tabla1[[#This Row],[Cantidad de Insumos]]="","",Tabla1[[#This Row],[Precio Unitario]]*Tabla1[[#This Row],[Cantidad de Insumos]])</f>
        <v/>
      </c>
      <c r="Q1521" s="506" t="str">
        <f>IF(Tabla1[[#This Row],[Descripción]]="","",_xlfn.XLOOKUP(Tabla1[[#This Row],[Descripción]],Tabla10[Descripción],Tabla10[CODIGO PRESUPUESTARIO],0))</f>
        <v/>
      </c>
      <c r="R1521" s="507"/>
    </row>
    <row r="1522" spans="2:18" x14ac:dyDescent="0.3">
      <c r="B1522" s="190" t="str">
        <f>IF('Formulario PPGR3'!$G1522="","",CONCATENATE('Formulario PPGR3'!$C1522,".",'Formulario PPGR3'!$D1522,".",'Formulario PPGR3'!$E1522,".",'Formulario PPGR3'!$F1522))</f>
        <v/>
      </c>
      <c r="C1522" s="190" t="str">
        <f>IF('Formulario PPGR3'!$G1522="","",'Formulario PPGR1'!#REF!)</f>
        <v/>
      </c>
      <c r="D1522" s="190" t="str">
        <f>IF('Formulario PPGR3'!$G1522="","",'Formulario PPGR1'!#REF!)</f>
        <v/>
      </c>
      <c r="E1522" s="190" t="str">
        <f>IF('Formulario PPGR3'!$G1522="","",'Formulario PPGR1'!#REF!)</f>
        <v/>
      </c>
      <c r="F1522" s="190" t="str">
        <f>IF('Formulario PPGR3'!$G1522="","",'Formulario PPGR1'!#REF!)</f>
        <v/>
      </c>
      <c r="G1522" s="241"/>
      <c r="H1522" s="503" t="str">
        <f>IF(Tabla1[[#This Row],[Código_Actividad]]="","",_xlfn.XLOOKUP(Tabla1[[#This Row],[Código_Actividad]],Tabla2[Código],Tabla2[Actividades Programables Presupuestables],"",0))</f>
        <v/>
      </c>
      <c r="I1522" s="504" t="str">
        <f>IFERROR(VLOOKUP('Formulario PPGR3'!$G1522,'Formulario PPGR2'!$H$9:$V$269,15,FALSE),"")</f>
        <v/>
      </c>
      <c r="J1522" s="509"/>
      <c r="K1522" s="507" t="str">
        <f>IF(Tabla1[[#This Row],[Insumos]]="","",_xlfn.XLOOKUP(Tabla1[[#This Row],[Insumos]],Tabla10[Insumo],Tabla10[InsumoAbrev],"",0))</f>
        <v/>
      </c>
      <c r="L1522" s="508"/>
      <c r="M1522" s="505" t="str">
        <f>IF(Tabla1[[#This Row],[Descripción]]="","",_xlfn.XLOOKUP(Tabla1[[#This Row],[Descripción]],Tabla10[Descripción],Tabla10[Unidad de Medida],"",0))</f>
        <v/>
      </c>
      <c r="N1522" s="295"/>
      <c r="O1522" s="506" t="str">
        <f>IF(Tabla1[[#This Row],[Descripción]]="","",_xlfn.XLOOKUP(Tabla1[[#This Row],[Descripción]],Tabla10[Descripción],Tabla10[Precio Unitario],0))</f>
        <v/>
      </c>
      <c r="P1522" s="506" t="str">
        <f>IF(Tabla1[[#This Row],[Cantidad de Insumos]]="","",Tabla1[[#This Row],[Precio Unitario]]*Tabla1[[#This Row],[Cantidad de Insumos]])</f>
        <v/>
      </c>
      <c r="Q1522" s="506" t="str">
        <f>IF(Tabla1[[#This Row],[Descripción]]="","",_xlfn.XLOOKUP(Tabla1[[#This Row],[Descripción]],Tabla10[Descripción],Tabla10[CODIGO PRESUPUESTARIO],0))</f>
        <v/>
      </c>
      <c r="R1522" s="507"/>
    </row>
    <row r="1523" spans="2:18" x14ac:dyDescent="0.3">
      <c r="B1523" s="190" t="str">
        <f>IF('Formulario PPGR3'!$G1523="","",CONCATENATE('Formulario PPGR3'!$C1523,".",'Formulario PPGR3'!$D1523,".",'Formulario PPGR3'!$E1523,".",'Formulario PPGR3'!$F1523))</f>
        <v/>
      </c>
      <c r="C1523" s="190" t="str">
        <f>IF('Formulario PPGR3'!$G1523="","",'Formulario PPGR1'!#REF!)</f>
        <v/>
      </c>
      <c r="D1523" s="190" t="str">
        <f>IF('Formulario PPGR3'!$G1523="","",'Formulario PPGR1'!#REF!)</f>
        <v/>
      </c>
      <c r="E1523" s="190" t="str">
        <f>IF('Formulario PPGR3'!$G1523="","",'Formulario PPGR1'!#REF!)</f>
        <v/>
      </c>
      <c r="F1523" s="190" t="str">
        <f>IF('Formulario PPGR3'!$G1523="","",'Formulario PPGR1'!#REF!)</f>
        <v/>
      </c>
      <c r="G1523" s="241"/>
      <c r="H1523" s="503" t="str">
        <f>IF(Tabla1[[#This Row],[Código_Actividad]]="","",_xlfn.XLOOKUP(Tabla1[[#This Row],[Código_Actividad]],Tabla2[Código],Tabla2[Actividades Programables Presupuestables],"",0))</f>
        <v/>
      </c>
      <c r="I1523" s="504" t="str">
        <f>IFERROR(VLOOKUP('Formulario PPGR3'!$G1523,'Formulario PPGR2'!$H$9:$V$269,15,FALSE),"")</f>
        <v/>
      </c>
      <c r="J1523" s="509"/>
      <c r="K1523" s="507" t="str">
        <f>IF(Tabla1[[#This Row],[Insumos]]="","",_xlfn.XLOOKUP(Tabla1[[#This Row],[Insumos]],Tabla10[Insumo],Tabla10[InsumoAbrev],"",0))</f>
        <v/>
      </c>
      <c r="L1523" s="508"/>
      <c r="M1523" s="505" t="str">
        <f>IF(Tabla1[[#This Row],[Descripción]]="","",_xlfn.XLOOKUP(Tabla1[[#This Row],[Descripción]],Tabla10[Descripción],Tabla10[Unidad de Medida],"",0))</f>
        <v/>
      </c>
      <c r="N1523" s="295"/>
      <c r="O1523" s="506" t="str">
        <f>IF(Tabla1[[#This Row],[Descripción]]="","",_xlfn.XLOOKUP(Tabla1[[#This Row],[Descripción]],Tabla10[Descripción],Tabla10[Precio Unitario],0))</f>
        <v/>
      </c>
      <c r="P1523" s="506" t="str">
        <f>IF(Tabla1[[#This Row],[Cantidad de Insumos]]="","",Tabla1[[#This Row],[Precio Unitario]]*Tabla1[[#This Row],[Cantidad de Insumos]])</f>
        <v/>
      </c>
      <c r="Q1523" s="506" t="str">
        <f>IF(Tabla1[[#This Row],[Descripción]]="","",_xlfn.XLOOKUP(Tabla1[[#This Row],[Descripción]],Tabla10[Descripción],Tabla10[CODIGO PRESUPUESTARIO],0))</f>
        <v/>
      </c>
      <c r="R1523" s="507"/>
    </row>
    <row r="1524" spans="2:18" x14ac:dyDescent="0.3">
      <c r="B1524" s="190" t="str">
        <f>IF('Formulario PPGR3'!$G1524="","",CONCATENATE('Formulario PPGR3'!$C1524,".",'Formulario PPGR3'!$D1524,".",'Formulario PPGR3'!$E1524,".",'Formulario PPGR3'!$F1524))</f>
        <v/>
      </c>
      <c r="C1524" s="190" t="str">
        <f>IF('Formulario PPGR3'!$G1524="","",'Formulario PPGR1'!#REF!)</f>
        <v/>
      </c>
      <c r="D1524" s="190" t="str">
        <f>IF('Formulario PPGR3'!$G1524="","",'Formulario PPGR1'!#REF!)</f>
        <v/>
      </c>
      <c r="E1524" s="190" t="str">
        <f>IF('Formulario PPGR3'!$G1524="","",'Formulario PPGR1'!#REF!)</f>
        <v/>
      </c>
      <c r="F1524" s="190" t="str">
        <f>IF('Formulario PPGR3'!$G1524="","",'Formulario PPGR1'!#REF!)</f>
        <v/>
      </c>
      <c r="G1524" s="241"/>
      <c r="H1524" s="503" t="str">
        <f>IF(Tabla1[[#This Row],[Código_Actividad]]="","",_xlfn.XLOOKUP(Tabla1[[#This Row],[Código_Actividad]],Tabla2[Código],Tabla2[Actividades Programables Presupuestables],"",0))</f>
        <v/>
      </c>
      <c r="I1524" s="504" t="str">
        <f>IFERROR(VLOOKUP('Formulario PPGR3'!$G1524,'Formulario PPGR2'!$H$9:$V$269,15,FALSE),"")</f>
        <v/>
      </c>
      <c r="J1524" s="509"/>
      <c r="K1524" s="507" t="str">
        <f>IF(Tabla1[[#This Row],[Insumos]]="","",_xlfn.XLOOKUP(Tabla1[[#This Row],[Insumos]],Tabla10[Insumo],Tabla10[InsumoAbrev],"",0))</f>
        <v/>
      </c>
      <c r="L1524" s="508"/>
      <c r="M1524" s="505" t="str">
        <f>IF(Tabla1[[#This Row],[Descripción]]="","",_xlfn.XLOOKUP(Tabla1[[#This Row],[Descripción]],Tabla10[Descripción],Tabla10[Unidad de Medida],"",0))</f>
        <v/>
      </c>
      <c r="N1524" s="295"/>
      <c r="O1524" s="506" t="str">
        <f>IF(Tabla1[[#This Row],[Descripción]]="","",_xlfn.XLOOKUP(Tabla1[[#This Row],[Descripción]],Tabla10[Descripción],Tabla10[Precio Unitario],0))</f>
        <v/>
      </c>
      <c r="P1524" s="506" t="str">
        <f>IF(Tabla1[[#This Row],[Cantidad de Insumos]]="","",Tabla1[[#This Row],[Precio Unitario]]*Tabla1[[#This Row],[Cantidad de Insumos]])</f>
        <v/>
      </c>
      <c r="Q1524" s="506" t="str">
        <f>IF(Tabla1[[#This Row],[Descripción]]="","",_xlfn.XLOOKUP(Tabla1[[#This Row],[Descripción]],Tabla10[Descripción],Tabla10[CODIGO PRESUPUESTARIO],0))</f>
        <v/>
      </c>
      <c r="R1524" s="507"/>
    </row>
    <row r="1525" spans="2:18" x14ac:dyDescent="0.3">
      <c r="B1525" s="190" t="str">
        <f>IF('Formulario PPGR3'!$G1525="","",CONCATENATE('Formulario PPGR3'!$C1525,".",'Formulario PPGR3'!$D1525,".",'Formulario PPGR3'!$E1525,".",'Formulario PPGR3'!$F1525))</f>
        <v/>
      </c>
      <c r="C1525" s="190" t="str">
        <f>IF('Formulario PPGR3'!$G1525="","",'Formulario PPGR1'!#REF!)</f>
        <v/>
      </c>
      <c r="D1525" s="190" t="str">
        <f>IF('Formulario PPGR3'!$G1525="","",'Formulario PPGR1'!#REF!)</f>
        <v/>
      </c>
      <c r="E1525" s="190" t="str">
        <f>IF('Formulario PPGR3'!$G1525="","",'Formulario PPGR1'!#REF!)</f>
        <v/>
      </c>
      <c r="F1525" s="190" t="str">
        <f>IF('Formulario PPGR3'!$G1525="","",'Formulario PPGR1'!#REF!)</f>
        <v/>
      </c>
      <c r="G1525" s="241"/>
      <c r="H1525" s="503" t="str">
        <f>IF(Tabla1[[#This Row],[Código_Actividad]]="","",_xlfn.XLOOKUP(Tabla1[[#This Row],[Código_Actividad]],Tabla2[Código],Tabla2[Actividades Programables Presupuestables],"",0))</f>
        <v/>
      </c>
      <c r="I1525" s="504" t="str">
        <f>IFERROR(VLOOKUP('Formulario PPGR3'!$G1525,'Formulario PPGR2'!$H$9:$V$269,15,FALSE),"")</f>
        <v/>
      </c>
      <c r="J1525" s="509"/>
      <c r="K1525" s="507" t="str">
        <f>IF(Tabla1[[#This Row],[Insumos]]="","",_xlfn.XLOOKUP(Tabla1[[#This Row],[Insumos]],Tabla10[Insumo],Tabla10[InsumoAbrev],"",0))</f>
        <v/>
      </c>
      <c r="L1525" s="508"/>
      <c r="M1525" s="505" t="str">
        <f>IF(Tabla1[[#This Row],[Descripción]]="","",_xlfn.XLOOKUP(Tabla1[[#This Row],[Descripción]],Tabla10[Descripción],Tabla10[Unidad de Medida],"",0))</f>
        <v/>
      </c>
      <c r="N1525" s="295"/>
      <c r="O1525" s="506" t="str">
        <f>IF(Tabla1[[#This Row],[Descripción]]="","",_xlfn.XLOOKUP(Tabla1[[#This Row],[Descripción]],Tabla10[Descripción],Tabla10[Precio Unitario],0))</f>
        <v/>
      </c>
      <c r="P1525" s="506" t="str">
        <f>IF(Tabla1[[#This Row],[Cantidad de Insumos]]="","",Tabla1[[#This Row],[Precio Unitario]]*Tabla1[[#This Row],[Cantidad de Insumos]])</f>
        <v/>
      </c>
      <c r="Q1525" s="506" t="str">
        <f>IF(Tabla1[[#This Row],[Descripción]]="","",_xlfn.XLOOKUP(Tabla1[[#This Row],[Descripción]],Tabla10[Descripción],Tabla10[CODIGO PRESUPUESTARIO],0))</f>
        <v/>
      </c>
      <c r="R1525" s="507"/>
    </row>
    <row r="1526" spans="2:18" x14ac:dyDescent="0.3">
      <c r="B1526" s="190" t="str">
        <f>IF('Formulario PPGR3'!$G1526="","",CONCATENATE('Formulario PPGR3'!$C1526,".",'Formulario PPGR3'!$D1526,".",'Formulario PPGR3'!$E1526,".",'Formulario PPGR3'!$F1526))</f>
        <v/>
      </c>
      <c r="C1526" s="190" t="str">
        <f>IF('Formulario PPGR3'!$G1526="","",'Formulario PPGR1'!#REF!)</f>
        <v/>
      </c>
      <c r="D1526" s="190" t="str">
        <f>IF('Formulario PPGR3'!$G1526="","",'Formulario PPGR1'!#REF!)</f>
        <v/>
      </c>
      <c r="E1526" s="190" t="str">
        <f>IF('Formulario PPGR3'!$G1526="","",'Formulario PPGR1'!#REF!)</f>
        <v/>
      </c>
      <c r="F1526" s="190" t="str">
        <f>IF('Formulario PPGR3'!$G1526="","",'Formulario PPGR1'!#REF!)</f>
        <v/>
      </c>
      <c r="G1526" s="241"/>
      <c r="H1526" s="503" t="str">
        <f>IF(Tabla1[[#This Row],[Código_Actividad]]="","",_xlfn.XLOOKUP(Tabla1[[#This Row],[Código_Actividad]],Tabla2[Código],Tabla2[Actividades Programables Presupuestables],"",0))</f>
        <v/>
      </c>
      <c r="I1526" s="504" t="str">
        <f>IFERROR(VLOOKUP('Formulario PPGR3'!$G1526,'Formulario PPGR2'!$H$9:$V$269,15,FALSE),"")</f>
        <v/>
      </c>
      <c r="J1526" s="509"/>
      <c r="K1526" s="507" t="str">
        <f>IF(Tabla1[[#This Row],[Insumos]]="","",_xlfn.XLOOKUP(Tabla1[[#This Row],[Insumos]],Tabla10[Insumo],Tabla10[InsumoAbrev],"",0))</f>
        <v/>
      </c>
      <c r="L1526" s="508"/>
      <c r="M1526" s="505" t="str">
        <f>IF(Tabla1[[#This Row],[Descripción]]="","",_xlfn.XLOOKUP(Tabla1[[#This Row],[Descripción]],Tabla10[Descripción],Tabla10[Unidad de Medida],"",0))</f>
        <v/>
      </c>
      <c r="N1526" s="295"/>
      <c r="O1526" s="506" t="str">
        <f>IF(Tabla1[[#This Row],[Descripción]]="","",_xlfn.XLOOKUP(Tabla1[[#This Row],[Descripción]],Tabla10[Descripción],Tabla10[Precio Unitario],0))</f>
        <v/>
      </c>
      <c r="P1526" s="506" t="str">
        <f>IF(Tabla1[[#This Row],[Cantidad de Insumos]]="","",Tabla1[[#This Row],[Precio Unitario]]*Tabla1[[#This Row],[Cantidad de Insumos]])</f>
        <v/>
      </c>
      <c r="Q1526" s="506" t="str">
        <f>IF(Tabla1[[#This Row],[Descripción]]="","",_xlfn.XLOOKUP(Tabla1[[#This Row],[Descripción]],Tabla10[Descripción],Tabla10[CODIGO PRESUPUESTARIO],0))</f>
        <v/>
      </c>
      <c r="R1526" s="507"/>
    </row>
    <row r="1527" spans="2:18" x14ac:dyDescent="0.3">
      <c r="B1527" s="190" t="str">
        <f>IF('Formulario PPGR3'!$G1527="","",CONCATENATE('Formulario PPGR3'!$C1527,".",'Formulario PPGR3'!$D1527,".",'Formulario PPGR3'!$E1527,".",'Formulario PPGR3'!$F1527))</f>
        <v/>
      </c>
      <c r="C1527" s="190" t="str">
        <f>IF('Formulario PPGR3'!$G1527="","",'Formulario PPGR1'!#REF!)</f>
        <v/>
      </c>
      <c r="D1527" s="190" t="str">
        <f>IF('Formulario PPGR3'!$G1527="","",'Formulario PPGR1'!#REF!)</f>
        <v/>
      </c>
      <c r="E1527" s="190" t="str">
        <f>IF('Formulario PPGR3'!$G1527="","",'Formulario PPGR1'!#REF!)</f>
        <v/>
      </c>
      <c r="F1527" s="190" t="str">
        <f>IF('Formulario PPGR3'!$G1527="","",'Formulario PPGR1'!#REF!)</f>
        <v/>
      </c>
      <c r="G1527" s="241"/>
      <c r="H1527" s="503" t="str">
        <f>IF(Tabla1[[#This Row],[Código_Actividad]]="","",_xlfn.XLOOKUP(Tabla1[[#This Row],[Código_Actividad]],Tabla2[Código],Tabla2[Actividades Programables Presupuestables],"",0))</f>
        <v/>
      </c>
      <c r="I1527" s="504" t="str">
        <f>IFERROR(VLOOKUP('Formulario PPGR3'!$G1527,'Formulario PPGR2'!$H$9:$V$269,15,FALSE),"")</f>
        <v/>
      </c>
      <c r="J1527" s="509"/>
      <c r="K1527" s="507" t="str">
        <f>IF(Tabla1[[#This Row],[Insumos]]="","",_xlfn.XLOOKUP(Tabla1[[#This Row],[Insumos]],Tabla10[Insumo],Tabla10[InsumoAbrev],"",0))</f>
        <v/>
      </c>
      <c r="L1527" s="508"/>
      <c r="M1527" s="505" t="str">
        <f>IF(Tabla1[[#This Row],[Descripción]]="","",_xlfn.XLOOKUP(Tabla1[[#This Row],[Descripción]],Tabla10[Descripción],Tabla10[Unidad de Medida],"",0))</f>
        <v/>
      </c>
      <c r="N1527" s="295"/>
      <c r="O1527" s="506" t="str">
        <f>IF(Tabla1[[#This Row],[Descripción]]="","",_xlfn.XLOOKUP(Tabla1[[#This Row],[Descripción]],Tabla10[Descripción],Tabla10[Precio Unitario],0))</f>
        <v/>
      </c>
      <c r="P1527" s="506" t="str">
        <f>IF(Tabla1[[#This Row],[Cantidad de Insumos]]="","",Tabla1[[#This Row],[Precio Unitario]]*Tabla1[[#This Row],[Cantidad de Insumos]])</f>
        <v/>
      </c>
      <c r="Q1527" s="506" t="str">
        <f>IF(Tabla1[[#This Row],[Descripción]]="","",_xlfn.XLOOKUP(Tabla1[[#This Row],[Descripción]],Tabla10[Descripción],Tabla10[CODIGO PRESUPUESTARIO],0))</f>
        <v/>
      </c>
      <c r="R1527" s="507"/>
    </row>
    <row r="1528" spans="2:18" x14ac:dyDescent="0.3">
      <c r="B1528" s="190" t="str">
        <f>IF('Formulario PPGR3'!$G1528="","",CONCATENATE('Formulario PPGR3'!$C1528,".",'Formulario PPGR3'!$D1528,".",'Formulario PPGR3'!$E1528,".",'Formulario PPGR3'!$F1528))</f>
        <v/>
      </c>
      <c r="C1528" s="190" t="str">
        <f>IF('Formulario PPGR3'!$G1528="","",'Formulario PPGR1'!#REF!)</f>
        <v/>
      </c>
      <c r="D1528" s="190" t="str">
        <f>IF('Formulario PPGR3'!$G1528="","",'Formulario PPGR1'!#REF!)</f>
        <v/>
      </c>
      <c r="E1528" s="190" t="str">
        <f>IF('Formulario PPGR3'!$G1528="","",'Formulario PPGR1'!#REF!)</f>
        <v/>
      </c>
      <c r="F1528" s="190" t="str">
        <f>IF('Formulario PPGR3'!$G1528="","",'Formulario PPGR1'!#REF!)</f>
        <v/>
      </c>
      <c r="G1528" s="241"/>
      <c r="H1528" s="503" t="str">
        <f>IF(Tabla1[[#This Row],[Código_Actividad]]="","",_xlfn.XLOOKUP(Tabla1[[#This Row],[Código_Actividad]],Tabla2[Código],Tabla2[Actividades Programables Presupuestables],"",0))</f>
        <v/>
      </c>
      <c r="I1528" s="504" t="str">
        <f>IFERROR(VLOOKUP('Formulario PPGR3'!$G1528,'Formulario PPGR2'!$H$9:$V$269,15,FALSE),"")</f>
        <v/>
      </c>
      <c r="J1528" s="509"/>
      <c r="K1528" s="507" t="str">
        <f>IF(Tabla1[[#This Row],[Insumos]]="","",_xlfn.XLOOKUP(Tabla1[[#This Row],[Insumos]],Tabla10[Insumo],Tabla10[InsumoAbrev],"",0))</f>
        <v/>
      </c>
      <c r="L1528" s="508"/>
      <c r="M1528" s="505" t="str">
        <f>IF(Tabla1[[#This Row],[Descripción]]="","",_xlfn.XLOOKUP(Tabla1[[#This Row],[Descripción]],Tabla10[Descripción],Tabla10[Unidad de Medida],"",0))</f>
        <v/>
      </c>
      <c r="N1528" s="295"/>
      <c r="O1528" s="506" t="str">
        <f>IF(Tabla1[[#This Row],[Descripción]]="","",_xlfn.XLOOKUP(Tabla1[[#This Row],[Descripción]],Tabla10[Descripción],Tabla10[Precio Unitario],0))</f>
        <v/>
      </c>
      <c r="P1528" s="506" t="str">
        <f>IF(Tabla1[[#This Row],[Cantidad de Insumos]]="","",Tabla1[[#This Row],[Precio Unitario]]*Tabla1[[#This Row],[Cantidad de Insumos]])</f>
        <v/>
      </c>
      <c r="Q1528" s="506" t="str">
        <f>IF(Tabla1[[#This Row],[Descripción]]="","",_xlfn.XLOOKUP(Tabla1[[#This Row],[Descripción]],Tabla10[Descripción],Tabla10[CODIGO PRESUPUESTARIO],0))</f>
        <v/>
      </c>
      <c r="R1528" s="507"/>
    </row>
    <row r="1529" spans="2:18" x14ac:dyDescent="0.3">
      <c r="B1529" s="190" t="str">
        <f>IF('Formulario PPGR3'!$G1529="","",CONCATENATE('Formulario PPGR3'!$C1529,".",'Formulario PPGR3'!$D1529,".",'Formulario PPGR3'!$E1529,".",'Formulario PPGR3'!$F1529))</f>
        <v/>
      </c>
      <c r="C1529" s="190" t="str">
        <f>IF('Formulario PPGR3'!$G1529="","",'Formulario PPGR1'!#REF!)</f>
        <v/>
      </c>
      <c r="D1529" s="190" t="str">
        <f>IF('Formulario PPGR3'!$G1529="","",'Formulario PPGR1'!#REF!)</f>
        <v/>
      </c>
      <c r="E1529" s="190" t="str">
        <f>IF('Formulario PPGR3'!$G1529="","",'Formulario PPGR1'!#REF!)</f>
        <v/>
      </c>
      <c r="F1529" s="190" t="str">
        <f>IF('Formulario PPGR3'!$G1529="","",'Formulario PPGR1'!#REF!)</f>
        <v/>
      </c>
      <c r="G1529" s="241"/>
      <c r="H1529" s="503" t="str">
        <f>IF(Tabla1[[#This Row],[Código_Actividad]]="","",_xlfn.XLOOKUP(Tabla1[[#This Row],[Código_Actividad]],Tabla2[Código],Tabla2[Actividades Programables Presupuestables],"",0))</f>
        <v/>
      </c>
      <c r="I1529" s="504" t="str">
        <f>IFERROR(VLOOKUP('Formulario PPGR3'!$G1529,'Formulario PPGR2'!$H$9:$V$269,15,FALSE),"")</f>
        <v/>
      </c>
      <c r="J1529" s="509"/>
      <c r="K1529" s="507" t="str">
        <f>IF(Tabla1[[#This Row],[Insumos]]="","",_xlfn.XLOOKUP(Tabla1[[#This Row],[Insumos]],Tabla10[Insumo],Tabla10[InsumoAbrev],"",0))</f>
        <v/>
      </c>
      <c r="L1529" s="508"/>
      <c r="M1529" s="505" t="str">
        <f>IF(Tabla1[[#This Row],[Descripción]]="","",_xlfn.XLOOKUP(Tabla1[[#This Row],[Descripción]],Tabla10[Descripción],Tabla10[Unidad de Medida],"",0))</f>
        <v/>
      </c>
      <c r="N1529" s="295"/>
      <c r="O1529" s="506" t="str">
        <f>IF(Tabla1[[#This Row],[Descripción]]="","",_xlfn.XLOOKUP(Tabla1[[#This Row],[Descripción]],Tabla10[Descripción],Tabla10[Precio Unitario],0))</f>
        <v/>
      </c>
      <c r="P1529" s="506" t="str">
        <f>IF(Tabla1[[#This Row],[Cantidad de Insumos]]="","",Tabla1[[#This Row],[Precio Unitario]]*Tabla1[[#This Row],[Cantidad de Insumos]])</f>
        <v/>
      </c>
      <c r="Q1529" s="506" t="str">
        <f>IF(Tabla1[[#This Row],[Descripción]]="","",_xlfn.XLOOKUP(Tabla1[[#This Row],[Descripción]],Tabla10[Descripción],Tabla10[CODIGO PRESUPUESTARIO],0))</f>
        <v/>
      </c>
      <c r="R1529" s="507"/>
    </row>
    <row r="1530" spans="2:18" x14ac:dyDescent="0.3">
      <c r="B1530" s="190" t="str">
        <f>IF('Formulario PPGR3'!$G1530="","",CONCATENATE('Formulario PPGR3'!$C1530,".",'Formulario PPGR3'!$D1530,".",'Formulario PPGR3'!$E1530,".",'Formulario PPGR3'!$F1530))</f>
        <v/>
      </c>
      <c r="C1530" s="190" t="str">
        <f>IF('Formulario PPGR3'!$G1530="","",'Formulario PPGR1'!#REF!)</f>
        <v/>
      </c>
      <c r="D1530" s="190" t="str">
        <f>IF('Formulario PPGR3'!$G1530="","",'Formulario PPGR1'!#REF!)</f>
        <v/>
      </c>
      <c r="E1530" s="190" t="str">
        <f>IF('Formulario PPGR3'!$G1530="","",'Formulario PPGR1'!#REF!)</f>
        <v/>
      </c>
      <c r="F1530" s="190" t="str">
        <f>IF('Formulario PPGR3'!$G1530="","",'Formulario PPGR1'!#REF!)</f>
        <v/>
      </c>
      <c r="G1530" s="241"/>
      <c r="H1530" s="503" t="str">
        <f>IF(Tabla1[[#This Row],[Código_Actividad]]="","",_xlfn.XLOOKUP(Tabla1[[#This Row],[Código_Actividad]],Tabla2[Código],Tabla2[Actividades Programables Presupuestables],"",0))</f>
        <v/>
      </c>
      <c r="I1530" s="504" t="str">
        <f>IFERROR(VLOOKUP('Formulario PPGR3'!$G1530,'Formulario PPGR2'!$H$9:$V$269,15,FALSE),"")</f>
        <v/>
      </c>
      <c r="J1530" s="509"/>
      <c r="K1530" s="507" t="str">
        <f>IF(Tabla1[[#This Row],[Insumos]]="","",_xlfn.XLOOKUP(Tabla1[[#This Row],[Insumos]],Tabla10[Insumo],Tabla10[InsumoAbrev],"",0))</f>
        <v/>
      </c>
      <c r="L1530" s="508"/>
      <c r="M1530" s="505" t="str">
        <f>IF(Tabla1[[#This Row],[Descripción]]="","",_xlfn.XLOOKUP(Tabla1[[#This Row],[Descripción]],Tabla10[Descripción],Tabla10[Unidad de Medida],"",0))</f>
        <v/>
      </c>
      <c r="N1530" s="295"/>
      <c r="O1530" s="506" t="str">
        <f>IF(Tabla1[[#This Row],[Descripción]]="","",_xlfn.XLOOKUP(Tabla1[[#This Row],[Descripción]],Tabla10[Descripción],Tabla10[Precio Unitario],0))</f>
        <v/>
      </c>
      <c r="P1530" s="506" t="str">
        <f>IF(Tabla1[[#This Row],[Cantidad de Insumos]]="","",Tabla1[[#This Row],[Precio Unitario]]*Tabla1[[#This Row],[Cantidad de Insumos]])</f>
        <v/>
      </c>
      <c r="Q1530" s="506" t="str">
        <f>IF(Tabla1[[#This Row],[Descripción]]="","",_xlfn.XLOOKUP(Tabla1[[#This Row],[Descripción]],Tabla10[Descripción],Tabla10[CODIGO PRESUPUESTARIO],0))</f>
        <v/>
      </c>
      <c r="R1530" s="507"/>
    </row>
    <row r="1531" spans="2:18" x14ac:dyDescent="0.3">
      <c r="B1531" s="190" t="str">
        <f>IF('Formulario PPGR3'!$G1531="","",CONCATENATE('Formulario PPGR3'!$C1531,".",'Formulario PPGR3'!$D1531,".",'Formulario PPGR3'!$E1531,".",'Formulario PPGR3'!$F1531))</f>
        <v/>
      </c>
      <c r="C1531" s="190" t="str">
        <f>IF('Formulario PPGR3'!$G1531="","",'Formulario PPGR1'!#REF!)</f>
        <v/>
      </c>
      <c r="D1531" s="190" t="str">
        <f>IF('Formulario PPGR3'!$G1531="","",'Formulario PPGR1'!#REF!)</f>
        <v/>
      </c>
      <c r="E1531" s="190" t="str">
        <f>IF('Formulario PPGR3'!$G1531="","",'Formulario PPGR1'!#REF!)</f>
        <v/>
      </c>
      <c r="F1531" s="190" t="str">
        <f>IF('Formulario PPGR3'!$G1531="","",'Formulario PPGR1'!#REF!)</f>
        <v/>
      </c>
      <c r="G1531" s="241"/>
      <c r="H1531" s="503" t="str">
        <f>IF(Tabla1[[#This Row],[Código_Actividad]]="","",_xlfn.XLOOKUP(Tabla1[[#This Row],[Código_Actividad]],Tabla2[Código],Tabla2[Actividades Programables Presupuestables],"",0))</f>
        <v/>
      </c>
      <c r="I1531" s="504" t="str">
        <f>IFERROR(VLOOKUP('Formulario PPGR3'!$G1531,'Formulario PPGR2'!$H$9:$V$269,15,FALSE),"")</f>
        <v/>
      </c>
      <c r="J1531" s="509"/>
      <c r="K1531" s="507" t="str">
        <f>IF(Tabla1[[#This Row],[Insumos]]="","",_xlfn.XLOOKUP(Tabla1[[#This Row],[Insumos]],Tabla10[Insumo],Tabla10[InsumoAbrev],"",0))</f>
        <v/>
      </c>
      <c r="L1531" s="508"/>
      <c r="M1531" s="505" t="str">
        <f>IF(Tabla1[[#This Row],[Descripción]]="","",_xlfn.XLOOKUP(Tabla1[[#This Row],[Descripción]],Tabla10[Descripción],Tabla10[Unidad de Medida],"",0))</f>
        <v/>
      </c>
      <c r="N1531" s="295"/>
      <c r="O1531" s="506" t="str">
        <f>IF(Tabla1[[#This Row],[Descripción]]="","",_xlfn.XLOOKUP(Tabla1[[#This Row],[Descripción]],Tabla10[Descripción],Tabla10[Precio Unitario],0))</f>
        <v/>
      </c>
      <c r="P1531" s="506" t="str">
        <f>IF(Tabla1[[#This Row],[Cantidad de Insumos]]="","",Tabla1[[#This Row],[Precio Unitario]]*Tabla1[[#This Row],[Cantidad de Insumos]])</f>
        <v/>
      </c>
      <c r="Q1531" s="506" t="str">
        <f>IF(Tabla1[[#This Row],[Descripción]]="","",_xlfn.XLOOKUP(Tabla1[[#This Row],[Descripción]],Tabla10[Descripción],Tabla10[CODIGO PRESUPUESTARIO],0))</f>
        <v/>
      </c>
      <c r="R1531" s="507"/>
    </row>
    <row r="1532" spans="2:18" x14ac:dyDescent="0.3">
      <c r="B1532" s="190" t="str">
        <f>IF('Formulario PPGR3'!$G1532="","",CONCATENATE('Formulario PPGR3'!$C1532,".",'Formulario PPGR3'!$D1532,".",'Formulario PPGR3'!$E1532,".",'Formulario PPGR3'!$F1532))</f>
        <v/>
      </c>
      <c r="C1532" s="190" t="str">
        <f>IF('Formulario PPGR3'!$G1532="","",'Formulario PPGR1'!#REF!)</f>
        <v/>
      </c>
      <c r="D1532" s="190" t="str">
        <f>IF('Formulario PPGR3'!$G1532="","",'Formulario PPGR1'!#REF!)</f>
        <v/>
      </c>
      <c r="E1532" s="190" t="str">
        <f>IF('Formulario PPGR3'!$G1532="","",'Formulario PPGR1'!#REF!)</f>
        <v/>
      </c>
      <c r="F1532" s="190" t="str">
        <f>IF('Formulario PPGR3'!$G1532="","",'Formulario PPGR1'!#REF!)</f>
        <v/>
      </c>
      <c r="G1532" s="241"/>
      <c r="H1532" s="503" t="str">
        <f>IF(Tabla1[[#This Row],[Código_Actividad]]="","",_xlfn.XLOOKUP(Tabla1[[#This Row],[Código_Actividad]],Tabla2[Código],Tabla2[Actividades Programables Presupuestables],"",0))</f>
        <v/>
      </c>
      <c r="I1532" s="504" t="str">
        <f>IFERROR(VLOOKUP('Formulario PPGR3'!$G1532,'Formulario PPGR2'!$H$9:$V$269,15,FALSE),"")</f>
        <v/>
      </c>
      <c r="J1532" s="509"/>
      <c r="K1532" s="507" t="str">
        <f>IF(Tabla1[[#This Row],[Insumos]]="","",_xlfn.XLOOKUP(Tabla1[[#This Row],[Insumos]],Tabla10[Insumo],Tabla10[InsumoAbrev],"",0))</f>
        <v/>
      </c>
      <c r="L1532" s="508"/>
      <c r="M1532" s="505" t="str">
        <f>IF(Tabla1[[#This Row],[Descripción]]="","",_xlfn.XLOOKUP(Tabla1[[#This Row],[Descripción]],Tabla10[Descripción],Tabla10[Unidad de Medida],"",0))</f>
        <v/>
      </c>
      <c r="N1532" s="295"/>
      <c r="O1532" s="506" t="str">
        <f>IF(Tabla1[[#This Row],[Descripción]]="","",_xlfn.XLOOKUP(Tabla1[[#This Row],[Descripción]],Tabla10[Descripción],Tabla10[Precio Unitario],0))</f>
        <v/>
      </c>
      <c r="P1532" s="506" t="str">
        <f>IF(Tabla1[[#This Row],[Cantidad de Insumos]]="","",Tabla1[[#This Row],[Precio Unitario]]*Tabla1[[#This Row],[Cantidad de Insumos]])</f>
        <v/>
      </c>
      <c r="Q1532" s="506" t="str">
        <f>IF(Tabla1[[#This Row],[Descripción]]="","",_xlfn.XLOOKUP(Tabla1[[#This Row],[Descripción]],Tabla10[Descripción],Tabla10[CODIGO PRESUPUESTARIO],0))</f>
        <v/>
      </c>
      <c r="R1532" s="507"/>
    </row>
    <row r="1533" spans="2:18" x14ac:dyDescent="0.3">
      <c r="B1533" s="190" t="str">
        <f>IF('Formulario PPGR3'!$G1533="","",CONCATENATE('Formulario PPGR3'!$C1533,".",'Formulario PPGR3'!$D1533,".",'Formulario PPGR3'!$E1533,".",'Formulario PPGR3'!$F1533))</f>
        <v/>
      </c>
      <c r="C1533" s="190" t="str">
        <f>IF('Formulario PPGR3'!$G1533="","",'Formulario PPGR1'!#REF!)</f>
        <v/>
      </c>
      <c r="D1533" s="190" t="str">
        <f>IF('Formulario PPGR3'!$G1533="","",'Formulario PPGR1'!#REF!)</f>
        <v/>
      </c>
      <c r="E1533" s="190" t="str">
        <f>IF('Formulario PPGR3'!$G1533="","",'Formulario PPGR1'!#REF!)</f>
        <v/>
      </c>
      <c r="F1533" s="190" t="str">
        <f>IF('Formulario PPGR3'!$G1533="","",'Formulario PPGR1'!#REF!)</f>
        <v/>
      </c>
      <c r="G1533" s="241"/>
      <c r="H1533" s="503" t="str">
        <f>IF(Tabla1[[#This Row],[Código_Actividad]]="","",_xlfn.XLOOKUP(Tabla1[[#This Row],[Código_Actividad]],Tabla2[Código],Tabla2[Actividades Programables Presupuestables],"",0))</f>
        <v/>
      </c>
      <c r="I1533" s="504" t="str">
        <f>IFERROR(VLOOKUP('Formulario PPGR3'!$G1533,'Formulario PPGR2'!$H$9:$V$269,15,FALSE),"")</f>
        <v/>
      </c>
      <c r="J1533" s="509"/>
      <c r="K1533" s="507" t="str">
        <f>IF(Tabla1[[#This Row],[Insumos]]="","",_xlfn.XLOOKUP(Tabla1[[#This Row],[Insumos]],Tabla10[Insumo],Tabla10[InsumoAbrev],"",0))</f>
        <v/>
      </c>
      <c r="L1533" s="508"/>
      <c r="M1533" s="505" t="str">
        <f>IF(Tabla1[[#This Row],[Descripción]]="","",_xlfn.XLOOKUP(Tabla1[[#This Row],[Descripción]],Tabla10[Descripción],Tabla10[Unidad de Medida],"",0))</f>
        <v/>
      </c>
      <c r="N1533" s="295"/>
      <c r="O1533" s="506" t="str">
        <f>IF(Tabla1[[#This Row],[Descripción]]="","",_xlfn.XLOOKUP(Tabla1[[#This Row],[Descripción]],Tabla10[Descripción],Tabla10[Precio Unitario],0))</f>
        <v/>
      </c>
      <c r="P1533" s="506" t="str">
        <f>IF(Tabla1[[#This Row],[Cantidad de Insumos]]="","",Tabla1[[#This Row],[Precio Unitario]]*Tabla1[[#This Row],[Cantidad de Insumos]])</f>
        <v/>
      </c>
      <c r="Q1533" s="506" t="str">
        <f>IF(Tabla1[[#This Row],[Descripción]]="","",_xlfn.XLOOKUP(Tabla1[[#This Row],[Descripción]],Tabla10[Descripción],Tabla10[CODIGO PRESUPUESTARIO],0))</f>
        <v/>
      </c>
      <c r="R1533" s="507"/>
    </row>
    <row r="1534" spans="2:18" x14ac:dyDescent="0.3">
      <c r="B1534" s="190" t="str">
        <f>IF('Formulario PPGR3'!$G1534="","",CONCATENATE('Formulario PPGR3'!$C1534,".",'Formulario PPGR3'!$D1534,".",'Formulario PPGR3'!$E1534,".",'Formulario PPGR3'!$F1534))</f>
        <v/>
      </c>
      <c r="C1534" s="190" t="str">
        <f>IF('Formulario PPGR3'!$G1534="","",'Formulario PPGR1'!#REF!)</f>
        <v/>
      </c>
      <c r="D1534" s="190" t="str">
        <f>IF('Formulario PPGR3'!$G1534="","",'Formulario PPGR1'!#REF!)</f>
        <v/>
      </c>
      <c r="E1534" s="190" t="str">
        <f>IF('Formulario PPGR3'!$G1534="","",'Formulario PPGR1'!#REF!)</f>
        <v/>
      </c>
      <c r="F1534" s="190" t="str">
        <f>IF('Formulario PPGR3'!$G1534="","",'Formulario PPGR1'!#REF!)</f>
        <v/>
      </c>
      <c r="G1534" s="241"/>
      <c r="H1534" s="503" t="str">
        <f>IF(Tabla1[[#This Row],[Código_Actividad]]="","",_xlfn.XLOOKUP(Tabla1[[#This Row],[Código_Actividad]],Tabla2[Código],Tabla2[Actividades Programables Presupuestables],"",0))</f>
        <v/>
      </c>
      <c r="I1534" s="504" t="str">
        <f>IFERROR(VLOOKUP('Formulario PPGR3'!$G1534,'Formulario PPGR2'!$H$9:$V$269,15,FALSE),"")</f>
        <v/>
      </c>
      <c r="J1534" s="509"/>
      <c r="K1534" s="507" t="str">
        <f>IF(Tabla1[[#This Row],[Insumos]]="","",_xlfn.XLOOKUP(Tabla1[[#This Row],[Insumos]],Tabla10[Insumo],Tabla10[InsumoAbrev],"",0))</f>
        <v/>
      </c>
      <c r="L1534" s="508"/>
      <c r="M1534" s="505" t="str">
        <f>IF(Tabla1[[#This Row],[Descripción]]="","",_xlfn.XLOOKUP(Tabla1[[#This Row],[Descripción]],Tabla10[Descripción],Tabla10[Unidad de Medida],"",0))</f>
        <v/>
      </c>
      <c r="N1534" s="295"/>
      <c r="O1534" s="506" t="str">
        <f>IF(Tabla1[[#This Row],[Descripción]]="","",_xlfn.XLOOKUP(Tabla1[[#This Row],[Descripción]],Tabla10[Descripción],Tabla10[Precio Unitario],0))</f>
        <v/>
      </c>
      <c r="P1534" s="506" t="str">
        <f>IF(Tabla1[[#This Row],[Cantidad de Insumos]]="","",Tabla1[[#This Row],[Precio Unitario]]*Tabla1[[#This Row],[Cantidad de Insumos]])</f>
        <v/>
      </c>
      <c r="Q1534" s="506" t="str">
        <f>IF(Tabla1[[#This Row],[Descripción]]="","",_xlfn.XLOOKUP(Tabla1[[#This Row],[Descripción]],Tabla10[Descripción],Tabla10[CODIGO PRESUPUESTARIO],0))</f>
        <v/>
      </c>
      <c r="R1534" s="507"/>
    </row>
    <row r="1535" spans="2:18" x14ac:dyDescent="0.3">
      <c r="B1535" s="190" t="str">
        <f>IF('Formulario PPGR3'!$G1535="","",CONCATENATE('Formulario PPGR3'!$C1535,".",'Formulario PPGR3'!$D1535,".",'Formulario PPGR3'!$E1535,".",'Formulario PPGR3'!$F1535))</f>
        <v/>
      </c>
      <c r="C1535" s="190" t="str">
        <f>IF('Formulario PPGR3'!$G1535="","",'Formulario PPGR1'!#REF!)</f>
        <v/>
      </c>
      <c r="D1535" s="190" t="str">
        <f>IF('Formulario PPGR3'!$G1535="","",'Formulario PPGR1'!#REF!)</f>
        <v/>
      </c>
      <c r="E1535" s="190" t="str">
        <f>IF('Formulario PPGR3'!$G1535="","",'Formulario PPGR1'!#REF!)</f>
        <v/>
      </c>
      <c r="F1535" s="190" t="str">
        <f>IF('Formulario PPGR3'!$G1535="","",'Formulario PPGR1'!#REF!)</f>
        <v/>
      </c>
      <c r="G1535" s="241"/>
      <c r="H1535" s="503" t="str">
        <f>IF(Tabla1[[#This Row],[Código_Actividad]]="","",_xlfn.XLOOKUP(Tabla1[[#This Row],[Código_Actividad]],Tabla2[Código],Tabla2[Actividades Programables Presupuestables],"",0))</f>
        <v/>
      </c>
      <c r="I1535" s="504" t="str">
        <f>IFERROR(VLOOKUP('Formulario PPGR3'!$G1535,'Formulario PPGR2'!$H$9:$V$269,15,FALSE),"")</f>
        <v/>
      </c>
      <c r="J1535" s="509"/>
      <c r="K1535" s="507" t="str">
        <f>IF(Tabla1[[#This Row],[Insumos]]="","",_xlfn.XLOOKUP(Tabla1[[#This Row],[Insumos]],Tabla10[Insumo],Tabla10[InsumoAbrev],"",0))</f>
        <v/>
      </c>
      <c r="L1535" s="508"/>
      <c r="M1535" s="505" t="str">
        <f>IF(Tabla1[[#This Row],[Descripción]]="","",_xlfn.XLOOKUP(Tabla1[[#This Row],[Descripción]],Tabla10[Descripción],Tabla10[Unidad de Medida],"",0))</f>
        <v/>
      </c>
      <c r="N1535" s="295"/>
      <c r="O1535" s="506" t="str">
        <f>IF(Tabla1[[#This Row],[Descripción]]="","",_xlfn.XLOOKUP(Tabla1[[#This Row],[Descripción]],Tabla10[Descripción],Tabla10[Precio Unitario],0))</f>
        <v/>
      </c>
      <c r="P1535" s="506" t="str">
        <f>IF(Tabla1[[#This Row],[Cantidad de Insumos]]="","",Tabla1[[#This Row],[Precio Unitario]]*Tabla1[[#This Row],[Cantidad de Insumos]])</f>
        <v/>
      </c>
      <c r="Q1535" s="506" t="str">
        <f>IF(Tabla1[[#This Row],[Descripción]]="","",_xlfn.XLOOKUP(Tabla1[[#This Row],[Descripción]],Tabla10[Descripción],Tabla10[CODIGO PRESUPUESTARIO],0))</f>
        <v/>
      </c>
      <c r="R1535" s="507"/>
    </row>
    <row r="1536" spans="2:18" x14ac:dyDescent="0.3">
      <c r="B1536" s="190" t="str">
        <f>IF('Formulario PPGR3'!$G1536="","",CONCATENATE('Formulario PPGR3'!$C1536,".",'Formulario PPGR3'!$D1536,".",'Formulario PPGR3'!$E1536,".",'Formulario PPGR3'!$F1536))</f>
        <v/>
      </c>
      <c r="C1536" s="190" t="str">
        <f>IF('Formulario PPGR3'!$G1536="","",'Formulario PPGR1'!#REF!)</f>
        <v/>
      </c>
      <c r="D1536" s="190" t="str">
        <f>IF('Formulario PPGR3'!$G1536="","",'Formulario PPGR1'!#REF!)</f>
        <v/>
      </c>
      <c r="E1536" s="190" t="str">
        <f>IF('Formulario PPGR3'!$G1536="","",'Formulario PPGR1'!#REF!)</f>
        <v/>
      </c>
      <c r="F1536" s="190" t="str">
        <f>IF('Formulario PPGR3'!$G1536="","",'Formulario PPGR1'!#REF!)</f>
        <v/>
      </c>
      <c r="G1536" s="241"/>
      <c r="H1536" s="503" t="str">
        <f>IF(Tabla1[[#This Row],[Código_Actividad]]="","",_xlfn.XLOOKUP(Tabla1[[#This Row],[Código_Actividad]],Tabla2[Código],Tabla2[Actividades Programables Presupuestables],"",0))</f>
        <v/>
      </c>
      <c r="I1536" s="504" t="str">
        <f>IFERROR(VLOOKUP('Formulario PPGR3'!$G1536,'Formulario PPGR2'!$H$9:$V$269,15,FALSE),"")</f>
        <v/>
      </c>
      <c r="J1536" s="509"/>
      <c r="K1536" s="507" t="str">
        <f>IF(Tabla1[[#This Row],[Insumos]]="","",_xlfn.XLOOKUP(Tabla1[[#This Row],[Insumos]],Tabla10[Insumo],Tabla10[InsumoAbrev],"",0))</f>
        <v/>
      </c>
      <c r="L1536" s="508"/>
      <c r="M1536" s="505" t="str">
        <f>IF(Tabla1[[#This Row],[Descripción]]="","",_xlfn.XLOOKUP(Tabla1[[#This Row],[Descripción]],Tabla10[Descripción],Tabla10[Unidad de Medida],"",0))</f>
        <v/>
      </c>
      <c r="N1536" s="295"/>
      <c r="O1536" s="506" t="str">
        <f>IF(Tabla1[[#This Row],[Descripción]]="","",_xlfn.XLOOKUP(Tabla1[[#This Row],[Descripción]],Tabla10[Descripción],Tabla10[Precio Unitario],0))</f>
        <v/>
      </c>
      <c r="P1536" s="506" t="str">
        <f>IF(Tabla1[[#This Row],[Cantidad de Insumos]]="","",Tabla1[[#This Row],[Precio Unitario]]*Tabla1[[#This Row],[Cantidad de Insumos]])</f>
        <v/>
      </c>
      <c r="Q1536" s="506" t="str">
        <f>IF(Tabla1[[#This Row],[Descripción]]="","",_xlfn.XLOOKUP(Tabla1[[#This Row],[Descripción]],Tabla10[Descripción],Tabla10[CODIGO PRESUPUESTARIO],0))</f>
        <v/>
      </c>
      <c r="R1536" s="507"/>
    </row>
    <row r="1537" spans="2:18" x14ac:dyDescent="0.3">
      <c r="B1537" s="190" t="str">
        <f>IF('Formulario PPGR3'!$G1537="","",CONCATENATE('Formulario PPGR3'!$C1537,".",'Formulario PPGR3'!$D1537,".",'Formulario PPGR3'!$E1537,".",'Formulario PPGR3'!$F1537))</f>
        <v/>
      </c>
      <c r="C1537" s="190" t="str">
        <f>IF('Formulario PPGR3'!$G1537="","",'Formulario PPGR1'!#REF!)</f>
        <v/>
      </c>
      <c r="D1537" s="190" t="str">
        <f>IF('Formulario PPGR3'!$G1537="","",'Formulario PPGR1'!#REF!)</f>
        <v/>
      </c>
      <c r="E1537" s="190" t="str">
        <f>IF('Formulario PPGR3'!$G1537="","",'Formulario PPGR1'!#REF!)</f>
        <v/>
      </c>
      <c r="F1537" s="190" t="str">
        <f>IF('Formulario PPGR3'!$G1537="","",'Formulario PPGR1'!#REF!)</f>
        <v/>
      </c>
      <c r="G1537" s="241"/>
      <c r="H1537" s="503" t="str">
        <f>IF(Tabla1[[#This Row],[Código_Actividad]]="","",_xlfn.XLOOKUP(Tabla1[[#This Row],[Código_Actividad]],Tabla2[Código],Tabla2[Actividades Programables Presupuestables],"",0))</f>
        <v/>
      </c>
      <c r="I1537" s="504" t="str">
        <f>IFERROR(VLOOKUP('Formulario PPGR3'!$G1537,'Formulario PPGR2'!$H$9:$V$269,15,FALSE),"")</f>
        <v/>
      </c>
      <c r="J1537" s="509"/>
      <c r="K1537" s="507" t="str">
        <f>IF(Tabla1[[#This Row],[Insumos]]="","",_xlfn.XLOOKUP(Tabla1[[#This Row],[Insumos]],Tabla10[Insumo],Tabla10[InsumoAbrev],"",0))</f>
        <v/>
      </c>
      <c r="L1537" s="508"/>
      <c r="M1537" s="505" t="str">
        <f>IF(Tabla1[[#This Row],[Descripción]]="","",_xlfn.XLOOKUP(Tabla1[[#This Row],[Descripción]],Tabla10[Descripción],Tabla10[Unidad de Medida],"",0))</f>
        <v/>
      </c>
      <c r="N1537" s="295"/>
      <c r="O1537" s="506" t="str">
        <f>IF(Tabla1[[#This Row],[Descripción]]="","",_xlfn.XLOOKUP(Tabla1[[#This Row],[Descripción]],Tabla10[Descripción],Tabla10[Precio Unitario],0))</f>
        <v/>
      </c>
      <c r="P1537" s="506" t="str">
        <f>IF(Tabla1[[#This Row],[Cantidad de Insumos]]="","",Tabla1[[#This Row],[Precio Unitario]]*Tabla1[[#This Row],[Cantidad de Insumos]])</f>
        <v/>
      </c>
      <c r="Q1537" s="506" t="str">
        <f>IF(Tabla1[[#This Row],[Descripción]]="","",_xlfn.XLOOKUP(Tabla1[[#This Row],[Descripción]],Tabla10[Descripción],Tabla10[CODIGO PRESUPUESTARIO],0))</f>
        <v/>
      </c>
      <c r="R1537" s="507"/>
    </row>
    <row r="1538" spans="2:18" x14ac:dyDescent="0.3">
      <c r="B1538" s="190" t="str">
        <f>IF('Formulario PPGR3'!$G1538="","",CONCATENATE('Formulario PPGR3'!$C1538,".",'Formulario PPGR3'!$D1538,".",'Formulario PPGR3'!$E1538,".",'Formulario PPGR3'!$F1538))</f>
        <v/>
      </c>
      <c r="C1538" s="190" t="str">
        <f>IF('Formulario PPGR3'!$G1538="","",'Formulario PPGR1'!#REF!)</f>
        <v/>
      </c>
      <c r="D1538" s="190" t="str">
        <f>IF('Formulario PPGR3'!$G1538="","",'Formulario PPGR1'!#REF!)</f>
        <v/>
      </c>
      <c r="E1538" s="190" t="str">
        <f>IF('Formulario PPGR3'!$G1538="","",'Formulario PPGR1'!#REF!)</f>
        <v/>
      </c>
      <c r="F1538" s="190" t="str">
        <f>IF('Formulario PPGR3'!$G1538="","",'Formulario PPGR1'!#REF!)</f>
        <v/>
      </c>
      <c r="G1538" s="241"/>
      <c r="H1538" s="503" t="str">
        <f>IF(Tabla1[[#This Row],[Código_Actividad]]="","",_xlfn.XLOOKUP(Tabla1[[#This Row],[Código_Actividad]],Tabla2[Código],Tabla2[Actividades Programables Presupuestables],"",0))</f>
        <v/>
      </c>
      <c r="I1538" s="504" t="str">
        <f>IFERROR(VLOOKUP('Formulario PPGR3'!$G1538,'Formulario PPGR2'!$H$9:$V$269,15,FALSE),"")</f>
        <v/>
      </c>
      <c r="J1538" s="509"/>
      <c r="K1538" s="507" t="str">
        <f>IF(Tabla1[[#This Row],[Insumos]]="","",_xlfn.XLOOKUP(Tabla1[[#This Row],[Insumos]],Tabla10[Insumo],Tabla10[InsumoAbrev],"",0))</f>
        <v/>
      </c>
      <c r="L1538" s="508"/>
      <c r="M1538" s="505" t="str">
        <f>IF(Tabla1[[#This Row],[Descripción]]="","",_xlfn.XLOOKUP(Tabla1[[#This Row],[Descripción]],Tabla10[Descripción],Tabla10[Unidad de Medida],"",0))</f>
        <v/>
      </c>
      <c r="N1538" s="295"/>
      <c r="O1538" s="506" t="str">
        <f>IF(Tabla1[[#This Row],[Descripción]]="","",_xlfn.XLOOKUP(Tabla1[[#This Row],[Descripción]],Tabla10[Descripción],Tabla10[Precio Unitario],0))</f>
        <v/>
      </c>
      <c r="P1538" s="506" t="str">
        <f>IF(Tabla1[[#This Row],[Cantidad de Insumos]]="","",Tabla1[[#This Row],[Precio Unitario]]*Tabla1[[#This Row],[Cantidad de Insumos]])</f>
        <v/>
      </c>
      <c r="Q1538" s="506" t="str">
        <f>IF(Tabla1[[#This Row],[Descripción]]="","",_xlfn.XLOOKUP(Tabla1[[#This Row],[Descripción]],Tabla10[Descripción],Tabla10[CODIGO PRESUPUESTARIO],0))</f>
        <v/>
      </c>
      <c r="R1538" s="507"/>
    </row>
    <row r="1539" spans="2:18" x14ac:dyDescent="0.3">
      <c r="B1539" s="190" t="str">
        <f>IF('Formulario PPGR3'!$G1539="","",CONCATENATE('Formulario PPGR3'!$C1539,".",'Formulario PPGR3'!$D1539,".",'Formulario PPGR3'!$E1539,".",'Formulario PPGR3'!$F1539))</f>
        <v/>
      </c>
      <c r="C1539" s="190" t="str">
        <f>IF('Formulario PPGR3'!$G1539="","",'Formulario PPGR1'!#REF!)</f>
        <v/>
      </c>
      <c r="D1539" s="190" t="str">
        <f>IF('Formulario PPGR3'!$G1539="","",'Formulario PPGR1'!#REF!)</f>
        <v/>
      </c>
      <c r="E1539" s="190" t="str">
        <f>IF('Formulario PPGR3'!$G1539="","",'Formulario PPGR1'!#REF!)</f>
        <v/>
      </c>
      <c r="F1539" s="190" t="str">
        <f>IF('Formulario PPGR3'!$G1539="","",'Formulario PPGR1'!#REF!)</f>
        <v/>
      </c>
      <c r="G1539" s="241"/>
      <c r="H1539" s="503" t="str">
        <f>IF(Tabla1[[#This Row],[Código_Actividad]]="","",_xlfn.XLOOKUP(Tabla1[[#This Row],[Código_Actividad]],Tabla2[Código],Tabla2[Actividades Programables Presupuestables],"",0))</f>
        <v/>
      </c>
      <c r="I1539" s="504" t="str">
        <f>IFERROR(VLOOKUP('Formulario PPGR3'!$G1539,'Formulario PPGR2'!$H$9:$V$269,15,FALSE),"")</f>
        <v/>
      </c>
      <c r="J1539" s="509"/>
      <c r="K1539" s="507" t="str">
        <f>IF(Tabla1[[#This Row],[Insumos]]="","",_xlfn.XLOOKUP(Tabla1[[#This Row],[Insumos]],Tabla10[Insumo],Tabla10[InsumoAbrev],"",0))</f>
        <v/>
      </c>
      <c r="L1539" s="508"/>
      <c r="M1539" s="505" t="str">
        <f>IF(Tabla1[[#This Row],[Descripción]]="","",_xlfn.XLOOKUP(Tabla1[[#This Row],[Descripción]],Tabla10[Descripción],Tabla10[Unidad de Medida],"",0))</f>
        <v/>
      </c>
      <c r="N1539" s="295"/>
      <c r="O1539" s="506" t="str">
        <f>IF(Tabla1[[#This Row],[Descripción]]="","",_xlfn.XLOOKUP(Tabla1[[#This Row],[Descripción]],Tabla10[Descripción],Tabla10[Precio Unitario],0))</f>
        <v/>
      </c>
      <c r="P1539" s="506" t="str">
        <f>IF(Tabla1[[#This Row],[Cantidad de Insumos]]="","",Tabla1[[#This Row],[Precio Unitario]]*Tabla1[[#This Row],[Cantidad de Insumos]])</f>
        <v/>
      </c>
      <c r="Q1539" s="506" t="str">
        <f>IF(Tabla1[[#This Row],[Descripción]]="","",_xlfn.XLOOKUP(Tabla1[[#This Row],[Descripción]],Tabla10[Descripción],Tabla10[CODIGO PRESUPUESTARIO],0))</f>
        <v/>
      </c>
      <c r="R1539" s="507"/>
    </row>
    <row r="1540" spans="2:18" x14ac:dyDescent="0.3">
      <c r="B1540" s="190" t="str">
        <f>IF('Formulario PPGR3'!$G1540="","",CONCATENATE('Formulario PPGR3'!$C1540,".",'Formulario PPGR3'!$D1540,".",'Formulario PPGR3'!$E1540,".",'Formulario PPGR3'!$F1540))</f>
        <v/>
      </c>
      <c r="C1540" s="190" t="str">
        <f>IF('Formulario PPGR3'!$G1540="","",'Formulario PPGR1'!#REF!)</f>
        <v/>
      </c>
      <c r="D1540" s="190" t="str">
        <f>IF('Formulario PPGR3'!$G1540="","",'Formulario PPGR1'!#REF!)</f>
        <v/>
      </c>
      <c r="E1540" s="190" t="str">
        <f>IF('Formulario PPGR3'!$G1540="","",'Formulario PPGR1'!#REF!)</f>
        <v/>
      </c>
      <c r="F1540" s="190" t="str">
        <f>IF('Formulario PPGR3'!$G1540="","",'Formulario PPGR1'!#REF!)</f>
        <v/>
      </c>
      <c r="G1540" s="241"/>
      <c r="H1540" s="503" t="str">
        <f>IF(Tabla1[[#This Row],[Código_Actividad]]="","",_xlfn.XLOOKUP(Tabla1[[#This Row],[Código_Actividad]],Tabla2[Código],Tabla2[Actividades Programables Presupuestables],"",0))</f>
        <v/>
      </c>
      <c r="I1540" s="504" t="str">
        <f>IFERROR(VLOOKUP('Formulario PPGR3'!$G1540,'Formulario PPGR2'!$H$9:$V$269,15,FALSE),"")</f>
        <v/>
      </c>
      <c r="J1540" s="509"/>
      <c r="K1540" s="507" t="str">
        <f>IF(Tabla1[[#This Row],[Insumos]]="","",_xlfn.XLOOKUP(Tabla1[[#This Row],[Insumos]],Tabla10[Insumo],Tabla10[InsumoAbrev],"",0))</f>
        <v/>
      </c>
      <c r="L1540" s="508"/>
      <c r="M1540" s="505" t="str">
        <f>IF(Tabla1[[#This Row],[Descripción]]="","",_xlfn.XLOOKUP(Tabla1[[#This Row],[Descripción]],Tabla10[Descripción],Tabla10[Unidad de Medida],"",0))</f>
        <v/>
      </c>
      <c r="N1540" s="295"/>
      <c r="O1540" s="506" t="str">
        <f>IF(Tabla1[[#This Row],[Descripción]]="","",_xlfn.XLOOKUP(Tabla1[[#This Row],[Descripción]],Tabla10[Descripción],Tabla10[Precio Unitario],0))</f>
        <v/>
      </c>
      <c r="P1540" s="506" t="str">
        <f>IF(Tabla1[[#This Row],[Cantidad de Insumos]]="","",Tabla1[[#This Row],[Precio Unitario]]*Tabla1[[#This Row],[Cantidad de Insumos]])</f>
        <v/>
      </c>
      <c r="Q1540" s="506" t="str">
        <f>IF(Tabla1[[#This Row],[Descripción]]="","",_xlfn.XLOOKUP(Tabla1[[#This Row],[Descripción]],Tabla10[Descripción],Tabla10[CODIGO PRESUPUESTARIO],0))</f>
        <v/>
      </c>
      <c r="R1540" s="507"/>
    </row>
    <row r="1541" spans="2:18" x14ac:dyDescent="0.3">
      <c r="B1541" s="190" t="str">
        <f>IF('Formulario PPGR3'!$G1541="","",CONCATENATE('Formulario PPGR3'!$C1541,".",'Formulario PPGR3'!$D1541,".",'Formulario PPGR3'!$E1541,".",'Formulario PPGR3'!$F1541))</f>
        <v/>
      </c>
      <c r="C1541" s="190" t="str">
        <f>IF('Formulario PPGR3'!$G1541="","",'Formulario PPGR1'!#REF!)</f>
        <v/>
      </c>
      <c r="D1541" s="190" t="str">
        <f>IF('Formulario PPGR3'!$G1541="","",'Formulario PPGR1'!#REF!)</f>
        <v/>
      </c>
      <c r="E1541" s="190" t="str">
        <f>IF('Formulario PPGR3'!$G1541="","",'Formulario PPGR1'!#REF!)</f>
        <v/>
      </c>
      <c r="F1541" s="190" t="str">
        <f>IF('Formulario PPGR3'!$G1541="","",'Formulario PPGR1'!#REF!)</f>
        <v/>
      </c>
      <c r="G1541" s="241"/>
      <c r="H1541" s="503" t="str">
        <f>IF(Tabla1[[#This Row],[Código_Actividad]]="","",_xlfn.XLOOKUP(Tabla1[[#This Row],[Código_Actividad]],Tabla2[Código],Tabla2[Actividades Programables Presupuestables],"",0))</f>
        <v/>
      </c>
      <c r="I1541" s="504" t="str">
        <f>IFERROR(VLOOKUP('Formulario PPGR3'!$G1541,'Formulario PPGR2'!$H$9:$V$269,15,FALSE),"")</f>
        <v/>
      </c>
      <c r="J1541" s="509"/>
      <c r="K1541" s="507" t="str">
        <f>IF(Tabla1[[#This Row],[Insumos]]="","",_xlfn.XLOOKUP(Tabla1[[#This Row],[Insumos]],Tabla10[Insumo],Tabla10[InsumoAbrev],"",0))</f>
        <v/>
      </c>
      <c r="L1541" s="508"/>
      <c r="M1541" s="505" t="str">
        <f>IF(Tabla1[[#This Row],[Descripción]]="","",_xlfn.XLOOKUP(Tabla1[[#This Row],[Descripción]],Tabla10[Descripción],Tabla10[Unidad de Medida],"",0))</f>
        <v/>
      </c>
      <c r="N1541" s="295"/>
      <c r="O1541" s="506" t="str">
        <f>IF(Tabla1[[#This Row],[Descripción]]="","",_xlfn.XLOOKUP(Tabla1[[#This Row],[Descripción]],Tabla10[Descripción],Tabla10[Precio Unitario],0))</f>
        <v/>
      </c>
      <c r="P1541" s="506" t="str">
        <f>IF(Tabla1[[#This Row],[Cantidad de Insumos]]="","",Tabla1[[#This Row],[Precio Unitario]]*Tabla1[[#This Row],[Cantidad de Insumos]])</f>
        <v/>
      </c>
      <c r="Q1541" s="506" t="str">
        <f>IF(Tabla1[[#This Row],[Descripción]]="","",_xlfn.XLOOKUP(Tabla1[[#This Row],[Descripción]],Tabla10[Descripción],Tabla10[CODIGO PRESUPUESTARIO],0))</f>
        <v/>
      </c>
      <c r="R1541" s="507"/>
    </row>
    <row r="1542" spans="2:18" x14ac:dyDescent="0.3">
      <c r="B1542" s="190" t="str">
        <f>IF('Formulario PPGR3'!$G1542="","",CONCATENATE('Formulario PPGR3'!$C1542,".",'Formulario PPGR3'!$D1542,".",'Formulario PPGR3'!$E1542,".",'Formulario PPGR3'!$F1542))</f>
        <v/>
      </c>
      <c r="C1542" s="190" t="str">
        <f>IF('Formulario PPGR3'!$G1542="","",'Formulario PPGR1'!#REF!)</f>
        <v/>
      </c>
      <c r="D1542" s="190" t="str">
        <f>IF('Formulario PPGR3'!$G1542="","",'Formulario PPGR1'!#REF!)</f>
        <v/>
      </c>
      <c r="E1542" s="190" t="str">
        <f>IF('Formulario PPGR3'!$G1542="","",'Formulario PPGR1'!#REF!)</f>
        <v/>
      </c>
      <c r="F1542" s="190" t="str">
        <f>IF('Formulario PPGR3'!$G1542="","",'Formulario PPGR1'!#REF!)</f>
        <v/>
      </c>
      <c r="G1542" s="241"/>
      <c r="H1542" s="503" t="str">
        <f>IF(Tabla1[[#This Row],[Código_Actividad]]="","",_xlfn.XLOOKUP(Tabla1[[#This Row],[Código_Actividad]],Tabla2[Código],Tabla2[Actividades Programables Presupuestables],"",0))</f>
        <v/>
      </c>
      <c r="I1542" s="504" t="str">
        <f>IFERROR(VLOOKUP('Formulario PPGR3'!$G1542,'Formulario PPGR2'!$H$9:$V$269,15,FALSE),"")</f>
        <v/>
      </c>
      <c r="J1542" s="509"/>
      <c r="K1542" s="507" t="str">
        <f>IF(Tabla1[[#This Row],[Insumos]]="","",_xlfn.XLOOKUP(Tabla1[[#This Row],[Insumos]],Tabla10[Insumo],Tabla10[InsumoAbrev],"",0))</f>
        <v/>
      </c>
      <c r="L1542" s="508"/>
      <c r="M1542" s="505" t="str">
        <f>IF(Tabla1[[#This Row],[Descripción]]="","",_xlfn.XLOOKUP(Tabla1[[#This Row],[Descripción]],Tabla10[Descripción],Tabla10[Unidad de Medida],"",0))</f>
        <v/>
      </c>
      <c r="N1542" s="295"/>
      <c r="O1542" s="506" t="str">
        <f>IF(Tabla1[[#This Row],[Descripción]]="","",_xlfn.XLOOKUP(Tabla1[[#This Row],[Descripción]],Tabla10[Descripción],Tabla10[Precio Unitario],0))</f>
        <v/>
      </c>
      <c r="P1542" s="506" t="str">
        <f>IF(Tabla1[[#This Row],[Cantidad de Insumos]]="","",Tabla1[[#This Row],[Precio Unitario]]*Tabla1[[#This Row],[Cantidad de Insumos]])</f>
        <v/>
      </c>
      <c r="Q1542" s="506" t="str">
        <f>IF(Tabla1[[#This Row],[Descripción]]="","",_xlfn.XLOOKUP(Tabla1[[#This Row],[Descripción]],Tabla10[Descripción],Tabla10[CODIGO PRESUPUESTARIO],0))</f>
        <v/>
      </c>
      <c r="R1542" s="507"/>
    </row>
    <row r="1543" spans="2:18" x14ac:dyDescent="0.3">
      <c r="B1543" s="190" t="str">
        <f>IF('Formulario PPGR3'!$G1543="","",CONCATENATE('Formulario PPGR3'!$C1543,".",'Formulario PPGR3'!$D1543,".",'Formulario PPGR3'!$E1543,".",'Formulario PPGR3'!$F1543))</f>
        <v/>
      </c>
      <c r="C1543" s="190" t="str">
        <f>IF('Formulario PPGR3'!$G1543="","",'Formulario PPGR1'!#REF!)</f>
        <v/>
      </c>
      <c r="D1543" s="190" t="str">
        <f>IF('Formulario PPGR3'!$G1543="","",'Formulario PPGR1'!#REF!)</f>
        <v/>
      </c>
      <c r="E1543" s="190" t="str">
        <f>IF('Formulario PPGR3'!$G1543="","",'Formulario PPGR1'!#REF!)</f>
        <v/>
      </c>
      <c r="F1543" s="190" t="str">
        <f>IF('Formulario PPGR3'!$G1543="","",'Formulario PPGR1'!#REF!)</f>
        <v/>
      </c>
      <c r="G1543" s="241"/>
      <c r="H1543" s="503" t="str">
        <f>IF(Tabla1[[#This Row],[Código_Actividad]]="","",_xlfn.XLOOKUP(Tabla1[[#This Row],[Código_Actividad]],Tabla2[Código],Tabla2[Actividades Programables Presupuestables],"",0))</f>
        <v/>
      </c>
      <c r="I1543" s="504" t="str">
        <f>IFERROR(VLOOKUP('Formulario PPGR3'!$G1543,'Formulario PPGR2'!$H$9:$V$269,15,FALSE),"")</f>
        <v/>
      </c>
      <c r="J1543" s="509"/>
      <c r="K1543" s="507" t="str">
        <f>IF(Tabla1[[#This Row],[Insumos]]="","",_xlfn.XLOOKUP(Tabla1[[#This Row],[Insumos]],Tabla10[Insumo],Tabla10[InsumoAbrev],"",0))</f>
        <v/>
      </c>
      <c r="L1543" s="508"/>
      <c r="M1543" s="505" t="str">
        <f>IF(Tabla1[[#This Row],[Descripción]]="","",_xlfn.XLOOKUP(Tabla1[[#This Row],[Descripción]],Tabla10[Descripción],Tabla10[Unidad de Medida],"",0))</f>
        <v/>
      </c>
      <c r="N1543" s="295"/>
      <c r="O1543" s="506" t="str">
        <f>IF(Tabla1[[#This Row],[Descripción]]="","",_xlfn.XLOOKUP(Tabla1[[#This Row],[Descripción]],Tabla10[Descripción],Tabla10[Precio Unitario],0))</f>
        <v/>
      </c>
      <c r="P1543" s="506" t="str">
        <f>IF(Tabla1[[#This Row],[Cantidad de Insumos]]="","",Tabla1[[#This Row],[Precio Unitario]]*Tabla1[[#This Row],[Cantidad de Insumos]])</f>
        <v/>
      </c>
      <c r="Q1543" s="506" t="str">
        <f>IF(Tabla1[[#This Row],[Descripción]]="","",_xlfn.XLOOKUP(Tabla1[[#This Row],[Descripción]],Tabla10[Descripción],Tabla10[CODIGO PRESUPUESTARIO],0))</f>
        <v/>
      </c>
      <c r="R1543" s="507"/>
    </row>
    <row r="1544" spans="2:18" x14ac:dyDescent="0.3">
      <c r="B1544" s="190" t="str">
        <f>IF('Formulario PPGR3'!$G1544="","",CONCATENATE('Formulario PPGR3'!$C1544,".",'Formulario PPGR3'!$D1544,".",'Formulario PPGR3'!$E1544,".",'Formulario PPGR3'!$F1544))</f>
        <v/>
      </c>
      <c r="C1544" s="190" t="str">
        <f>IF('Formulario PPGR3'!$G1544="","",'Formulario PPGR1'!#REF!)</f>
        <v/>
      </c>
      <c r="D1544" s="190" t="str">
        <f>IF('Formulario PPGR3'!$G1544="","",'Formulario PPGR1'!#REF!)</f>
        <v/>
      </c>
      <c r="E1544" s="190" t="str">
        <f>IF('Formulario PPGR3'!$G1544="","",'Formulario PPGR1'!#REF!)</f>
        <v/>
      </c>
      <c r="F1544" s="190" t="str">
        <f>IF('Formulario PPGR3'!$G1544="","",'Formulario PPGR1'!#REF!)</f>
        <v/>
      </c>
      <c r="G1544" s="241"/>
      <c r="H1544" s="503" t="str">
        <f>IF(Tabla1[[#This Row],[Código_Actividad]]="","",_xlfn.XLOOKUP(Tabla1[[#This Row],[Código_Actividad]],Tabla2[Código],Tabla2[Actividades Programables Presupuestables],"",0))</f>
        <v/>
      </c>
      <c r="I1544" s="504" t="str">
        <f>IFERROR(VLOOKUP('Formulario PPGR3'!$G1544,'Formulario PPGR2'!$H$9:$V$269,15,FALSE),"")</f>
        <v/>
      </c>
      <c r="J1544" s="509"/>
      <c r="K1544" s="507" t="str">
        <f>IF(Tabla1[[#This Row],[Insumos]]="","",_xlfn.XLOOKUP(Tabla1[[#This Row],[Insumos]],Tabla10[Insumo],Tabla10[InsumoAbrev],"",0))</f>
        <v/>
      </c>
      <c r="L1544" s="508"/>
      <c r="M1544" s="505" t="str">
        <f>IF(Tabla1[[#This Row],[Descripción]]="","",_xlfn.XLOOKUP(Tabla1[[#This Row],[Descripción]],Tabla10[Descripción],Tabla10[Unidad de Medida],"",0))</f>
        <v/>
      </c>
      <c r="N1544" s="295"/>
      <c r="O1544" s="506" t="str">
        <f>IF(Tabla1[[#This Row],[Descripción]]="","",_xlfn.XLOOKUP(Tabla1[[#This Row],[Descripción]],Tabla10[Descripción],Tabla10[Precio Unitario],0))</f>
        <v/>
      </c>
      <c r="P1544" s="506" t="str">
        <f>IF(Tabla1[[#This Row],[Cantidad de Insumos]]="","",Tabla1[[#This Row],[Precio Unitario]]*Tabla1[[#This Row],[Cantidad de Insumos]])</f>
        <v/>
      </c>
      <c r="Q1544" s="506" t="str">
        <f>IF(Tabla1[[#This Row],[Descripción]]="","",_xlfn.XLOOKUP(Tabla1[[#This Row],[Descripción]],Tabla10[Descripción],Tabla10[CODIGO PRESUPUESTARIO],0))</f>
        <v/>
      </c>
      <c r="R1544" s="507"/>
    </row>
    <row r="1545" spans="2:18" x14ac:dyDescent="0.3">
      <c r="B1545" s="190" t="str">
        <f>IF('Formulario PPGR3'!$G1545="","",CONCATENATE('Formulario PPGR3'!$C1545,".",'Formulario PPGR3'!$D1545,".",'Formulario PPGR3'!$E1545,".",'Formulario PPGR3'!$F1545))</f>
        <v/>
      </c>
      <c r="C1545" s="190" t="str">
        <f>IF('Formulario PPGR3'!$G1545="","",'Formulario PPGR1'!#REF!)</f>
        <v/>
      </c>
      <c r="D1545" s="190" t="str">
        <f>IF('Formulario PPGR3'!$G1545="","",'Formulario PPGR1'!#REF!)</f>
        <v/>
      </c>
      <c r="E1545" s="190" t="str">
        <f>IF('Formulario PPGR3'!$G1545="","",'Formulario PPGR1'!#REF!)</f>
        <v/>
      </c>
      <c r="F1545" s="190" t="str">
        <f>IF('Formulario PPGR3'!$G1545="","",'Formulario PPGR1'!#REF!)</f>
        <v/>
      </c>
      <c r="G1545" s="241"/>
      <c r="H1545" s="503" t="str">
        <f>IF(Tabla1[[#This Row],[Código_Actividad]]="","",_xlfn.XLOOKUP(Tabla1[[#This Row],[Código_Actividad]],Tabla2[Código],Tabla2[Actividades Programables Presupuestables],"",0))</f>
        <v/>
      </c>
      <c r="I1545" s="504" t="str">
        <f>IFERROR(VLOOKUP('Formulario PPGR3'!$G1545,'Formulario PPGR2'!$H$9:$V$269,15,FALSE),"")</f>
        <v/>
      </c>
      <c r="J1545" s="509"/>
      <c r="K1545" s="507" t="str">
        <f>IF(Tabla1[[#This Row],[Insumos]]="","",_xlfn.XLOOKUP(Tabla1[[#This Row],[Insumos]],Tabla10[Insumo],Tabla10[InsumoAbrev],"",0))</f>
        <v/>
      </c>
      <c r="L1545" s="508"/>
      <c r="M1545" s="505" t="str">
        <f>IF(Tabla1[[#This Row],[Descripción]]="","",_xlfn.XLOOKUP(Tabla1[[#This Row],[Descripción]],Tabla10[Descripción],Tabla10[Unidad de Medida],"",0))</f>
        <v/>
      </c>
      <c r="N1545" s="295"/>
      <c r="O1545" s="506" t="str">
        <f>IF(Tabla1[[#This Row],[Descripción]]="","",_xlfn.XLOOKUP(Tabla1[[#This Row],[Descripción]],Tabla10[Descripción],Tabla10[Precio Unitario],0))</f>
        <v/>
      </c>
      <c r="P1545" s="506" t="str">
        <f>IF(Tabla1[[#This Row],[Cantidad de Insumos]]="","",Tabla1[[#This Row],[Precio Unitario]]*Tabla1[[#This Row],[Cantidad de Insumos]])</f>
        <v/>
      </c>
      <c r="Q1545" s="506" t="str">
        <f>IF(Tabla1[[#This Row],[Descripción]]="","",_xlfn.XLOOKUP(Tabla1[[#This Row],[Descripción]],Tabla10[Descripción],Tabla10[CODIGO PRESUPUESTARIO],0))</f>
        <v/>
      </c>
      <c r="R1545" s="507"/>
    </row>
    <row r="1546" spans="2:18" x14ac:dyDescent="0.3">
      <c r="B1546" s="190" t="str">
        <f>IF('Formulario PPGR3'!$G1546="","",CONCATENATE('Formulario PPGR3'!$C1546,".",'Formulario PPGR3'!$D1546,".",'Formulario PPGR3'!$E1546,".",'Formulario PPGR3'!$F1546))</f>
        <v/>
      </c>
      <c r="C1546" s="190" t="str">
        <f>IF('Formulario PPGR3'!$G1546="","",'Formulario PPGR1'!#REF!)</f>
        <v/>
      </c>
      <c r="D1546" s="190" t="str">
        <f>IF('Formulario PPGR3'!$G1546="","",'Formulario PPGR1'!#REF!)</f>
        <v/>
      </c>
      <c r="E1546" s="190" t="str">
        <f>IF('Formulario PPGR3'!$G1546="","",'Formulario PPGR1'!#REF!)</f>
        <v/>
      </c>
      <c r="F1546" s="190" t="str">
        <f>IF('Formulario PPGR3'!$G1546="","",'Formulario PPGR1'!#REF!)</f>
        <v/>
      </c>
      <c r="G1546" s="241"/>
      <c r="H1546" s="503" t="str">
        <f>IF(Tabla1[[#This Row],[Código_Actividad]]="","",_xlfn.XLOOKUP(Tabla1[[#This Row],[Código_Actividad]],Tabla2[Código],Tabla2[Actividades Programables Presupuestables],"",0))</f>
        <v/>
      </c>
      <c r="I1546" s="504" t="str">
        <f>IFERROR(VLOOKUP('Formulario PPGR3'!$G1546,'Formulario PPGR2'!$H$9:$V$269,15,FALSE),"")</f>
        <v/>
      </c>
      <c r="J1546" s="509"/>
      <c r="K1546" s="507" t="str">
        <f>IF(Tabla1[[#This Row],[Insumos]]="","",_xlfn.XLOOKUP(Tabla1[[#This Row],[Insumos]],Tabla10[Insumo],Tabla10[InsumoAbrev],"",0))</f>
        <v/>
      </c>
      <c r="L1546" s="508"/>
      <c r="M1546" s="505" t="str">
        <f>IF(Tabla1[[#This Row],[Descripción]]="","",_xlfn.XLOOKUP(Tabla1[[#This Row],[Descripción]],Tabla10[Descripción],Tabla10[Unidad de Medida],"",0))</f>
        <v/>
      </c>
      <c r="N1546" s="295"/>
      <c r="O1546" s="506" t="str">
        <f>IF(Tabla1[[#This Row],[Descripción]]="","",_xlfn.XLOOKUP(Tabla1[[#This Row],[Descripción]],Tabla10[Descripción],Tabla10[Precio Unitario],0))</f>
        <v/>
      </c>
      <c r="P1546" s="506" t="str">
        <f>IF(Tabla1[[#This Row],[Cantidad de Insumos]]="","",Tabla1[[#This Row],[Precio Unitario]]*Tabla1[[#This Row],[Cantidad de Insumos]])</f>
        <v/>
      </c>
      <c r="Q1546" s="506" t="str">
        <f>IF(Tabla1[[#This Row],[Descripción]]="","",_xlfn.XLOOKUP(Tabla1[[#This Row],[Descripción]],Tabla10[Descripción],Tabla10[CODIGO PRESUPUESTARIO],0))</f>
        <v/>
      </c>
      <c r="R1546" s="507"/>
    </row>
    <row r="1547" spans="2:18" x14ac:dyDescent="0.3">
      <c r="B1547" s="190" t="str">
        <f>IF('Formulario PPGR3'!$G1547="","",CONCATENATE('Formulario PPGR3'!$C1547,".",'Formulario PPGR3'!$D1547,".",'Formulario PPGR3'!$E1547,".",'Formulario PPGR3'!$F1547))</f>
        <v/>
      </c>
      <c r="C1547" s="190" t="str">
        <f>IF('Formulario PPGR3'!$G1547="","",'Formulario PPGR1'!#REF!)</f>
        <v/>
      </c>
      <c r="D1547" s="190" t="str">
        <f>IF('Formulario PPGR3'!$G1547="","",'Formulario PPGR1'!#REF!)</f>
        <v/>
      </c>
      <c r="E1547" s="190" t="str">
        <f>IF('Formulario PPGR3'!$G1547="","",'Formulario PPGR1'!#REF!)</f>
        <v/>
      </c>
      <c r="F1547" s="190" t="str">
        <f>IF('Formulario PPGR3'!$G1547="","",'Formulario PPGR1'!#REF!)</f>
        <v/>
      </c>
      <c r="G1547" s="241"/>
      <c r="H1547" s="503" t="str">
        <f>IF(Tabla1[[#This Row],[Código_Actividad]]="","",_xlfn.XLOOKUP(Tabla1[[#This Row],[Código_Actividad]],Tabla2[Código],Tabla2[Actividades Programables Presupuestables],"",0))</f>
        <v/>
      </c>
      <c r="I1547" s="504" t="str">
        <f>IFERROR(VLOOKUP('Formulario PPGR3'!$G1547,'Formulario PPGR2'!$H$9:$V$269,15,FALSE),"")</f>
        <v/>
      </c>
      <c r="J1547" s="509"/>
      <c r="K1547" s="507" t="str">
        <f>IF(Tabla1[[#This Row],[Insumos]]="","",_xlfn.XLOOKUP(Tabla1[[#This Row],[Insumos]],Tabla10[Insumo],Tabla10[InsumoAbrev],"",0))</f>
        <v/>
      </c>
      <c r="L1547" s="508"/>
      <c r="M1547" s="505" t="str">
        <f>IF(Tabla1[[#This Row],[Descripción]]="","",_xlfn.XLOOKUP(Tabla1[[#This Row],[Descripción]],Tabla10[Descripción],Tabla10[Unidad de Medida],"",0))</f>
        <v/>
      </c>
      <c r="N1547" s="295"/>
      <c r="O1547" s="506" t="str">
        <f>IF(Tabla1[[#This Row],[Descripción]]="","",_xlfn.XLOOKUP(Tabla1[[#This Row],[Descripción]],Tabla10[Descripción],Tabla10[Precio Unitario],0))</f>
        <v/>
      </c>
      <c r="P1547" s="506" t="str">
        <f>IF(Tabla1[[#This Row],[Cantidad de Insumos]]="","",Tabla1[[#This Row],[Precio Unitario]]*Tabla1[[#This Row],[Cantidad de Insumos]])</f>
        <v/>
      </c>
      <c r="Q1547" s="506" t="str">
        <f>IF(Tabla1[[#This Row],[Descripción]]="","",_xlfn.XLOOKUP(Tabla1[[#This Row],[Descripción]],Tabla10[Descripción],Tabla10[CODIGO PRESUPUESTARIO],0))</f>
        <v/>
      </c>
      <c r="R1547" s="507"/>
    </row>
    <row r="1548" spans="2:18" x14ac:dyDescent="0.3">
      <c r="B1548" s="190" t="str">
        <f>IF('Formulario PPGR3'!$G1548="","",CONCATENATE('Formulario PPGR3'!$C1548,".",'Formulario PPGR3'!$D1548,".",'Formulario PPGR3'!$E1548,".",'Formulario PPGR3'!$F1548))</f>
        <v/>
      </c>
      <c r="C1548" s="190" t="str">
        <f>IF('Formulario PPGR3'!$G1548="","",'Formulario PPGR1'!#REF!)</f>
        <v/>
      </c>
      <c r="D1548" s="190" t="str">
        <f>IF('Formulario PPGR3'!$G1548="","",'Formulario PPGR1'!#REF!)</f>
        <v/>
      </c>
      <c r="E1548" s="190" t="str">
        <f>IF('Formulario PPGR3'!$G1548="","",'Formulario PPGR1'!#REF!)</f>
        <v/>
      </c>
      <c r="F1548" s="190" t="str">
        <f>IF('Formulario PPGR3'!$G1548="","",'Formulario PPGR1'!#REF!)</f>
        <v/>
      </c>
      <c r="G1548" s="241"/>
      <c r="H1548" s="503" t="str">
        <f>IF(Tabla1[[#This Row],[Código_Actividad]]="","",_xlfn.XLOOKUP(Tabla1[[#This Row],[Código_Actividad]],Tabla2[Código],Tabla2[Actividades Programables Presupuestables],"",0))</f>
        <v/>
      </c>
      <c r="I1548" s="504" t="str">
        <f>IFERROR(VLOOKUP('Formulario PPGR3'!$G1548,'Formulario PPGR2'!$H$9:$V$269,15,FALSE),"")</f>
        <v/>
      </c>
      <c r="J1548" s="509"/>
      <c r="K1548" s="507" t="str">
        <f>IF(Tabla1[[#This Row],[Insumos]]="","",_xlfn.XLOOKUP(Tabla1[[#This Row],[Insumos]],Tabla10[Insumo],Tabla10[InsumoAbrev],"",0))</f>
        <v/>
      </c>
      <c r="L1548" s="508"/>
      <c r="M1548" s="505" t="str">
        <f>IF(Tabla1[[#This Row],[Descripción]]="","",_xlfn.XLOOKUP(Tabla1[[#This Row],[Descripción]],Tabla10[Descripción],Tabla10[Unidad de Medida],"",0))</f>
        <v/>
      </c>
      <c r="N1548" s="295"/>
      <c r="O1548" s="506" t="str">
        <f>IF(Tabla1[[#This Row],[Descripción]]="","",_xlfn.XLOOKUP(Tabla1[[#This Row],[Descripción]],Tabla10[Descripción],Tabla10[Precio Unitario],0))</f>
        <v/>
      </c>
      <c r="P1548" s="506" t="str">
        <f>IF(Tabla1[[#This Row],[Cantidad de Insumos]]="","",Tabla1[[#This Row],[Precio Unitario]]*Tabla1[[#This Row],[Cantidad de Insumos]])</f>
        <v/>
      </c>
      <c r="Q1548" s="506" t="str">
        <f>IF(Tabla1[[#This Row],[Descripción]]="","",_xlfn.XLOOKUP(Tabla1[[#This Row],[Descripción]],Tabla10[Descripción],Tabla10[CODIGO PRESUPUESTARIO],0))</f>
        <v/>
      </c>
      <c r="R1548" s="507"/>
    </row>
    <row r="1549" spans="2:18" x14ac:dyDescent="0.3">
      <c r="B1549" s="190" t="str">
        <f>IF('Formulario PPGR3'!$G1549="","",CONCATENATE('Formulario PPGR3'!$C1549,".",'Formulario PPGR3'!$D1549,".",'Formulario PPGR3'!$E1549,".",'Formulario PPGR3'!$F1549))</f>
        <v/>
      </c>
      <c r="C1549" s="190" t="str">
        <f>IF('Formulario PPGR3'!$G1549="","",'Formulario PPGR1'!#REF!)</f>
        <v/>
      </c>
      <c r="D1549" s="190" t="str">
        <f>IF('Formulario PPGR3'!$G1549="","",'Formulario PPGR1'!#REF!)</f>
        <v/>
      </c>
      <c r="E1549" s="190" t="str">
        <f>IF('Formulario PPGR3'!$G1549="","",'Formulario PPGR1'!#REF!)</f>
        <v/>
      </c>
      <c r="F1549" s="190" t="str">
        <f>IF('Formulario PPGR3'!$G1549="","",'Formulario PPGR1'!#REF!)</f>
        <v/>
      </c>
      <c r="G1549" s="241"/>
      <c r="H1549" s="503" t="str">
        <f>IF(Tabla1[[#This Row],[Código_Actividad]]="","",_xlfn.XLOOKUP(Tabla1[[#This Row],[Código_Actividad]],Tabla2[Código],Tabla2[Actividades Programables Presupuestables],"",0))</f>
        <v/>
      </c>
      <c r="I1549" s="504" t="str">
        <f>IFERROR(VLOOKUP('Formulario PPGR3'!$G1549,'Formulario PPGR2'!$H$9:$V$269,15,FALSE),"")</f>
        <v/>
      </c>
      <c r="J1549" s="509"/>
      <c r="K1549" s="507" t="str">
        <f>IF(Tabla1[[#This Row],[Insumos]]="","",_xlfn.XLOOKUP(Tabla1[[#This Row],[Insumos]],Tabla10[Insumo],Tabla10[InsumoAbrev],"",0))</f>
        <v/>
      </c>
      <c r="L1549" s="508"/>
      <c r="M1549" s="505" t="str">
        <f>IF(Tabla1[[#This Row],[Descripción]]="","",_xlfn.XLOOKUP(Tabla1[[#This Row],[Descripción]],Tabla10[Descripción],Tabla10[Unidad de Medida],"",0))</f>
        <v/>
      </c>
      <c r="N1549" s="295"/>
      <c r="O1549" s="506" t="str">
        <f>IF(Tabla1[[#This Row],[Descripción]]="","",_xlfn.XLOOKUP(Tabla1[[#This Row],[Descripción]],Tabla10[Descripción],Tabla10[Precio Unitario],0))</f>
        <v/>
      </c>
      <c r="P1549" s="506" t="str">
        <f>IF(Tabla1[[#This Row],[Cantidad de Insumos]]="","",Tabla1[[#This Row],[Precio Unitario]]*Tabla1[[#This Row],[Cantidad de Insumos]])</f>
        <v/>
      </c>
      <c r="Q1549" s="506" t="str">
        <f>IF(Tabla1[[#This Row],[Descripción]]="","",_xlfn.XLOOKUP(Tabla1[[#This Row],[Descripción]],Tabla10[Descripción],Tabla10[CODIGO PRESUPUESTARIO],0))</f>
        <v/>
      </c>
      <c r="R1549" s="507"/>
    </row>
    <row r="1550" spans="2:18" x14ac:dyDescent="0.3">
      <c r="B1550" s="190" t="str">
        <f>IF('Formulario PPGR3'!$G1550="","",CONCATENATE('Formulario PPGR3'!$C1550,".",'Formulario PPGR3'!$D1550,".",'Formulario PPGR3'!$E1550,".",'Formulario PPGR3'!$F1550))</f>
        <v/>
      </c>
      <c r="C1550" s="190" t="str">
        <f>IF('Formulario PPGR3'!$G1550="","",'Formulario PPGR1'!#REF!)</f>
        <v/>
      </c>
      <c r="D1550" s="190" t="str">
        <f>IF('Formulario PPGR3'!$G1550="","",'Formulario PPGR1'!#REF!)</f>
        <v/>
      </c>
      <c r="E1550" s="190" t="str">
        <f>IF('Formulario PPGR3'!$G1550="","",'Formulario PPGR1'!#REF!)</f>
        <v/>
      </c>
      <c r="F1550" s="190" t="str">
        <f>IF('Formulario PPGR3'!$G1550="","",'Formulario PPGR1'!#REF!)</f>
        <v/>
      </c>
      <c r="G1550" s="241"/>
      <c r="H1550" s="503" t="str">
        <f>IF(Tabla1[[#This Row],[Código_Actividad]]="","",_xlfn.XLOOKUP(Tabla1[[#This Row],[Código_Actividad]],Tabla2[Código],Tabla2[Actividades Programables Presupuestables],"",0))</f>
        <v/>
      </c>
      <c r="I1550" s="504" t="str">
        <f>IFERROR(VLOOKUP('Formulario PPGR3'!$G1550,'Formulario PPGR2'!$H$9:$V$269,15,FALSE),"")</f>
        <v/>
      </c>
      <c r="J1550" s="509"/>
      <c r="K1550" s="507" t="str">
        <f>IF(Tabla1[[#This Row],[Insumos]]="","",_xlfn.XLOOKUP(Tabla1[[#This Row],[Insumos]],Tabla10[Insumo],Tabla10[InsumoAbrev],"",0))</f>
        <v/>
      </c>
      <c r="L1550" s="508"/>
      <c r="M1550" s="505" t="str">
        <f>IF(Tabla1[[#This Row],[Descripción]]="","",_xlfn.XLOOKUP(Tabla1[[#This Row],[Descripción]],Tabla10[Descripción],Tabla10[Unidad de Medida],"",0))</f>
        <v/>
      </c>
      <c r="N1550" s="295"/>
      <c r="O1550" s="506" t="str">
        <f>IF(Tabla1[[#This Row],[Descripción]]="","",_xlfn.XLOOKUP(Tabla1[[#This Row],[Descripción]],Tabla10[Descripción],Tabla10[Precio Unitario],0))</f>
        <v/>
      </c>
      <c r="P1550" s="506" t="str">
        <f>IF(Tabla1[[#This Row],[Cantidad de Insumos]]="","",Tabla1[[#This Row],[Precio Unitario]]*Tabla1[[#This Row],[Cantidad de Insumos]])</f>
        <v/>
      </c>
      <c r="Q1550" s="506" t="str">
        <f>IF(Tabla1[[#This Row],[Descripción]]="","",_xlfn.XLOOKUP(Tabla1[[#This Row],[Descripción]],Tabla10[Descripción],Tabla10[CODIGO PRESUPUESTARIO],0))</f>
        <v/>
      </c>
      <c r="R1550" s="507"/>
    </row>
    <row r="1551" spans="2:18" x14ac:dyDescent="0.3">
      <c r="B1551" s="190" t="str">
        <f>IF('Formulario PPGR3'!$G1551="","",CONCATENATE('Formulario PPGR3'!$C1551,".",'Formulario PPGR3'!$D1551,".",'Formulario PPGR3'!$E1551,".",'Formulario PPGR3'!$F1551))</f>
        <v/>
      </c>
      <c r="C1551" s="190" t="str">
        <f>IF('Formulario PPGR3'!$G1551="","",'Formulario PPGR1'!#REF!)</f>
        <v/>
      </c>
      <c r="D1551" s="190" t="str">
        <f>IF('Formulario PPGR3'!$G1551="","",'Formulario PPGR1'!#REF!)</f>
        <v/>
      </c>
      <c r="E1551" s="190" t="str">
        <f>IF('Formulario PPGR3'!$G1551="","",'Formulario PPGR1'!#REF!)</f>
        <v/>
      </c>
      <c r="F1551" s="190" t="str">
        <f>IF('Formulario PPGR3'!$G1551="","",'Formulario PPGR1'!#REF!)</f>
        <v/>
      </c>
      <c r="G1551" s="241"/>
      <c r="H1551" s="503" t="str">
        <f>IF(Tabla1[[#This Row],[Código_Actividad]]="","",_xlfn.XLOOKUP(Tabla1[[#This Row],[Código_Actividad]],Tabla2[Código],Tabla2[Actividades Programables Presupuestables],"",0))</f>
        <v/>
      </c>
      <c r="I1551" s="504" t="str">
        <f>IFERROR(VLOOKUP('Formulario PPGR3'!$G1551,'Formulario PPGR2'!$H$9:$V$269,15,FALSE),"")</f>
        <v/>
      </c>
      <c r="J1551" s="509"/>
      <c r="K1551" s="507" t="str">
        <f>IF(Tabla1[[#This Row],[Insumos]]="","",_xlfn.XLOOKUP(Tabla1[[#This Row],[Insumos]],Tabla10[Insumo],Tabla10[InsumoAbrev],"",0))</f>
        <v/>
      </c>
      <c r="L1551" s="508"/>
      <c r="M1551" s="505" t="str">
        <f>IF(Tabla1[[#This Row],[Descripción]]="","",_xlfn.XLOOKUP(Tabla1[[#This Row],[Descripción]],Tabla10[Descripción],Tabla10[Unidad de Medida],"",0))</f>
        <v/>
      </c>
      <c r="N1551" s="295"/>
      <c r="O1551" s="506" t="str">
        <f>IF(Tabla1[[#This Row],[Descripción]]="","",_xlfn.XLOOKUP(Tabla1[[#This Row],[Descripción]],Tabla10[Descripción],Tabla10[Precio Unitario],0))</f>
        <v/>
      </c>
      <c r="P1551" s="506" t="str">
        <f>IF(Tabla1[[#This Row],[Cantidad de Insumos]]="","",Tabla1[[#This Row],[Precio Unitario]]*Tabla1[[#This Row],[Cantidad de Insumos]])</f>
        <v/>
      </c>
      <c r="Q1551" s="506" t="str">
        <f>IF(Tabla1[[#This Row],[Descripción]]="","",_xlfn.XLOOKUP(Tabla1[[#This Row],[Descripción]],Tabla10[Descripción],Tabla10[CODIGO PRESUPUESTARIO],0))</f>
        <v/>
      </c>
      <c r="R1551" s="507"/>
    </row>
    <row r="1552" spans="2:18" x14ac:dyDescent="0.3">
      <c r="B1552" s="190" t="str">
        <f>IF('Formulario PPGR3'!$G1552="","",CONCATENATE('Formulario PPGR3'!$C1552,".",'Formulario PPGR3'!$D1552,".",'Formulario PPGR3'!$E1552,".",'Formulario PPGR3'!$F1552))</f>
        <v/>
      </c>
      <c r="C1552" s="190" t="str">
        <f>IF('Formulario PPGR3'!$G1552="","",'Formulario PPGR1'!#REF!)</f>
        <v/>
      </c>
      <c r="D1552" s="190" t="str">
        <f>IF('Formulario PPGR3'!$G1552="","",'Formulario PPGR1'!#REF!)</f>
        <v/>
      </c>
      <c r="E1552" s="190" t="str">
        <f>IF('Formulario PPGR3'!$G1552="","",'Formulario PPGR1'!#REF!)</f>
        <v/>
      </c>
      <c r="F1552" s="190" t="str">
        <f>IF('Formulario PPGR3'!$G1552="","",'Formulario PPGR1'!#REF!)</f>
        <v/>
      </c>
      <c r="G1552" s="241"/>
      <c r="H1552" s="503" t="str">
        <f>IF(Tabla1[[#This Row],[Código_Actividad]]="","",_xlfn.XLOOKUP(Tabla1[[#This Row],[Código_Actividad]],Tabla2[Código],Tabla2[Actividades Programables Presupuestables],"",0))</f>
        <v/>
      </c>
      <c r="I1552" s="504" t="str">
        <f>IFERROR(VLOOKUP('Formulario PPGR3'!$G1552,'Formulario PPGR2'!$H$9:$V$269,15,FALSE),"")</f>
        <v/>
      </c>
      <c r="J1552" s="509"/>
      <c r="K1552" s="507" t="str">
        <f>IF(Tabla1[[#This Row],[Insumos]]="","",_xlfn.XLOOKUP(Tabla1[[#This Row],[Insumos]],Tabla10[Insumo],Tabla10[InsumoAbrev],"",0))</f>
        <v/>
      </c>
      <c r="L1552" s="508"/>
      <c r="M1552" s="505" t="str">
        <f>IF(Tabla1[[#This Row],[Descripción]]="","",_xlfn.XLOOKUP(Tabla1[[#This Row],[Descripción]],Tabla10[Descripción],Tabla10[Unidad de Medida],"",0))</f>
        <v/>
      </c>
      <c r="N1552" s="295"/>
      <c r="O1552" s="506" t="str">
        <f>IF(Tabla1[[#This Row],[Descripción]]="","",_xlfn.XLOOKUP(Tabla1[[#This Row],[Descripción]],Tabla10[Descripción],Tabla10[Precio Unitario],0))</f>
        <v/>
      </c>
      <c r="P1552" s="506" t="str">
        <f>IF(Tabla1[[#This Row],[Cantidad de Insumos]]="","",Tabla1[[#This Row],[Precio Unitario]]*Tabla1[[#This Row],[Cantidad de Insumos]])</f>
        <v/>
      </c>
      <c r="Q1552" s="506" t="str">
        <f>IF(Tabla1[[#This Row],[Descripción]]="","",_xlfn.XLOOKUP(Tabla1[[#This Row],[Descripción]],Tabla10[Descripción],Tabla10[CODIGO PRESUPUESTARIO],0))</f>
        <v/>
      </c>
      <c r="R1552" s="507"/>
    </row>
    <row r="1553" spans="2:18" x14ac:dyDescent="0.3">
      <c r="B1553" s="190" t="str">
        <f>IF('Formulario PPGR3'!$G1553="","",CONCATENATE('Formulario PPGR3'!$C1553,".",'Formulario PPGR3'!$D1553,".",'Formulario PPGR3'!$E1553,".",'Formulario PPGR3'!$F1553))</f>
        <v/>
      </c>
      <c r="C1553" s="190" t="str">
        <f>IF('Formulario PPGR3'!$G1553="","",'Formulario PPGR1'!#REF!)</f>
        <v/>
      </c>
      <c r="D1553" s="190" t="str">
        <f>IF('Formulario PPGR3'!$G1553="","",'Formulario PPGR1'!#REF!)</f>
        <v/>
      </c>
      <c r="E1553" s="190" t="str">
        <f>IF('Formulario PPGR3'!$G1553="","",'Formulario PPGR1'!#REF!)</f>
        <v/>
      </c>
      <c r="F1553" s="190" t="str">
        <f>IF('Formulario PPGR3'!$G1553="","",'Formulario PPGR1'!#REF!)</f>
        <v/>
      </c>
      <c r="G1553" s="241"/>
      <c r="H1553" s="503" t="str">
        <f>IF(Tabla1[[#This Row],[Código_Actividad]]="","",_xlfn.XLOOKUP(Tabla1[[#This Row],[Código_Actividad]],Tabla2[Código],Tabla2[Actividades Programables Presupuestables],"",0))</f>
        <v/>
      </c>
      <c r="I1553" s="504" t="str">
        <f>IFERROR(VLOOKUP('Formulario PPGR3'!$G1553,'Formulario PPGR2'!$H$9:$V$269,15,FALSE),"")</f>
        <v/>
      </c>
      <c r="J1553" s="509"/>
      <c r="K1553" s="507" t="str">
        <f>IF(Tabla1[[#This Row],[Insumos]]="","",_xlfn.XLOOKUP(Tabla1[[#This Row],[Insumos]],Tabla10[Insumo],Tabla10[InsumoAbrev],"",0))</f>
        <v/>
      </c>
      <c r="L1553" s="508"/>
      <c r="M1553" s="505" t="str">
        <f>IF(Tabla1[[#This Row],[Descripción]]="","",_xlfn.XLOOKUP(Tabla1[[#This Row],[Descripción]],Tabla10[Descripción],Tabla10[Unidad de Medida],"",0))</f>
        <v/>
      </c>
      <c r="N1553" s="295"/>
      <c r="O1553" s="506" t="str">
        <f>IF(Tabla1[[#This Row],[Descripción]]="","",_xlfn.XLOOKUP(Tabla1[[#This Row],[Descripción]],Tabla10[Descripción],Tabla10[Precio Unitario],0))</f>
        <v/>
      </c>
      <c r="P1553" s="506" t="str">
        <f>IF(Tabla1[[#This Row],[Cantidad de Insumos]]="","",Tabla1[[#This Row],[Precio Unitario]]*Tabla1[[#This Row],[Cantidad de Insumos]])</f>
        <v/>
      </c>
      <c r="Q1553" s="506" t="str">
        <f>IF(Tabla1[[#This Row],[Descripción]]="","",_xlfn.XLOOKUP(Tabla1[[#This Row],[Descripción]],Tabla10[Descripción],Tabla10[CODIGO PRESUPUESTARIO],0))</f>
        <v/>
      </c>
      <c r="R1553" s="507"/>
    </row>
    <row r="1554" spans="2:18" x14ac:dyDescent="0.3">
      <c r="B1554" s="190" t="str">
        <f>IF('Formulario PPGR3'!$G1554="","",CONCATENATE('Formulario PPGR3'!$C1554,".",'Formulario PPGR3'!$D1554,".",'Formulario PPGR3'!$E1554,".",'Formulario PPGR3'!$F1554))</f>
        <v/>
      </c>
      <c r="C1554" s="190" t="str">
        <f>IF('Formulario PPGR3'!$G1554="","",'Formulario PPGR1'!#REF!)</f>
        <v/>
      </c>
      <c r="D1554" s="190" t="str">
        <f>IF('Formulario PPGR3'!$G1554="","",'Formulario PPGR1'!#REF!)</f>
        <v/>
      </c>
      <c r="E1554" s="190" t="str">
        <f>IF('Formulario PPGR3'!$G1554="","",'Formulario PPGR1'!#REF!)</f>
        <v/>
      </c>
      <c r="F1554" s="190" t="str">
        <f>IF('Formulario PPGR3'!$G1554="","",'Formulario PPGR1'!#REF!)</f>
        <v/>
      </c>
      <c r="G1554" s="241"/>
      <c r="H1554" s="503" t="str">
        <f>IF(Tabla1[[#This Row],[Código_Actividad]]="","",_xlfn.XLOOKUP(Tabla1[[#This Row],[Código_Actividad]],Tabla2[Código],Tabla2[Actividades Programables Presupuestables],"",0))</f>
        <v/>
      </c>
      <c r="I1554" s="504" t="str">
        <f>IFERROR(VLOOKUP('Formulario PPGR3'!$G1554,'Formulario PPGR2'!$H$9:$V$269,15,FALSE),"")</f>
        <v/>
      </c>
      <c r="J1554" s="509"/>
      <c r="K1554" s="507" t="str">
        <f>IF(Tabla1[[#This Row],[Insumos]]="","",_xlfn.XLOOKUP(Tabla1[[#This Row],[Insumos]],Tabla10[Insumo],Tabla10[InsumoAbrev],"",0))</f>
        <v/>
      </c>
      <c r="L1554" s="508"/>
      <c r="M1554" s="505" t="str">
        <f>IF(Tabla1[[#This Row],[Descripción]]="","",_xlfn.XLOOKUP(Tabla1[[#This Row],[Descripción]],Tabla10[Descripción],Tabla10[Unidad de Medida],"",0))</f>
        <v/>
      </c>
      <c r="N1554" s="295"/>
      <c r="O1554" s="506" t="str">
        <f>IF(Tabla1[[#This Row],[Descripción]]="","",_xlfn.XLOOKUP(Tabla1[[#This Row],[Descripción]],Tabla10[Descripción],Tabla10[Precio Unitario],0))</f>
        <v/>
      </c>
      <c r="P1554" s="506" t="str">
        <f>IF(Tabla1[[#This Row],[Cantidad de Insumos]]="","",Tabla1[[#This Row],[Precio Unitario]]*Tabla1[[#This Row],[Cantidad de Insumos]])</f>
        <v/>
      </c>
      <c r="Q1554" s="506" t="str">
        <f>IF(Tabla1[[#This Row],[Descripción]]="","",_xlfn.XLOOKUP(Tabla1[[#This Row],[Descripción]],Tabla10[Descripción],Tabla10[CODIGO PRESUPUESTARIO],0))</f>
        <v/>
      </c>
      <c r="R1554" s="507"/>
    </row>
    <row r="1555" spans="2:18" x14ac:dyDescent="0.3">
      <c r="B1555" s="190" t="str">
        <f>IF('Formulario PPGR3'!$G1555="","",CONCATENATE('Formulario PPGR3'!$C1555,".",'Formulario PPGR3'!$D1555,".",'Formulario PPGR3'!$E1555,".",'Formulario PPGR3'!$F1555))</f>
        <v/>
      </c>
      <c r="C1555" s="190" t="str">
        <f>IF('Formulario PPGR3'!$G1555="","",'Formulario PPGR1'!#REF!)</f>
        <v/>
      </c>
      <c r="D1555" s="190" t="str">
        <f>IF('Formulario PPGR3'!$G1555="","",'Formulario PPGR1'!#REF!)</f>
        <v/>
      </c>
      <c r="E1555" s="190" t="str">
        <f>IF('Formulario PPGR3'!$G1555="","",'Formulario PPGR1'!#REF!)</f>
        <v/>
      </c>
      <c r="F1555" s="190" t="str">
        <f>IF('Formulario PPGR3'!$G1555="","",'Formulario PPGR1'!#REF!)</f>
        <v/>
      </c>
      <c r="G1555" s="241"/>
      <c r="H1555" s="503" t="str">
        <f>IF(Tabla1[[#This Row],[Código_Actividad]]="","",_xlfn.XLOOKUP(Tabla1[[#This Row],[Código_Actividad]],Tabla2[Código],Tabla2[Actividades Programables Presupuestables],"",0))</f>
        <v/>
      </c>
      <c r="I1555" s="504" t="str">
        <f>IFERROR(VLOOKUP('Formulario PPGR3'!$G1555,'Formulario PPGR2'!$H$9:$V$269,15,FALSE),"")</f>
        <v/>
      </c>
      <c r="J1555" s="509"/>
      <c r="K1555" s="507" t="str">
        <f>IF(Tabla1[[#This Row],[Insumos]]="","",_xlfn.XLOOKUP(Tabla1[[#This Row],[Insumos]],Tabla10[Insumo],Tabla10[InsumoAbrev],"",0))</f>
        <v/>
      </c>
      <c r="L1555" s="508"/>
      <c r="M1555" s="505" t="str">
        <f>IF(Tabla1[[#This Row],[Descripción]]="","",_xlfn.XLOOKUP(Tabla1[[#This Row],[Descripción]],Tabla10[Descripción],Tabla10[Unidad de Medida],"",0))</f>
        <v/>
      </c>
      <c r="N1555" s="295"/>
      <c r="O1555" s="506" t="str">
        <f>IF(Tabla1[[#This Row],[Descripción]]="","",_xlfn.XLOOKUP(Tabla1[[#This Row],[Descripción]],Tabla10[Descripción],Tabla10[Precio Unitario],0))</f>
        <v/>
      </c>
      <c r="P1555" s="506" t="str">
        <f>IF(Tabla1[[#This Row],[Cantidad de Insumos]]="","",Tabla1[[#This Row],[Precio Unitario]]*Tabla1[[#This Row],[Cantidad de Insumos]])</f>
        <v/>
      </c>
      <c r="Q1555" s="506" t="str">
        <f>IF(Tabla1[[#This Row],[Descripción]]="","",_xlfn.XLOOKUP(Tabla1[[#This Row],[Descripción]],Tabla10[Descripción],Tabla10[CODIGO PRESUPUESTARIO],0))</f>
        <v/>
      </c>
      <c r="R1555" s="507"/>
    </row>
    <row r="1556" spans="2:18" x14ac:dyDescent="0.3">
      <c r="B1556" s="190" t="str">
        <f>IF('Formulario PPGR3'!$G1556="","",CONCATENATE('Formulario PPGR3'!$C1556,".",'Formulario PPGR3'!$D1556,".",'Formulario PPGR3'!$E1556,".",'Formulario PPGR3'!$F1556))</f>
        <v/>
      </c>
      <c r="C1556" s="190" t="str">
        <f>IF('Formulario PPGR3'!$G1556="","",'Formulario PPGR1'!#REF!)</f>
        <v/>
      </c>
      <c r="D1556" s="190" t="str">
        <f>IF('Formulario PPGR3'!$G1556="","",'Formulario PPGR1'!#REF!)</f>
        <v/>
      </c>
      <c r="E1556" s="190" t="str">
        <f>IF('Formulario PPGR3'!$G1556="","",'Formulario PPGR1'!#REF!)</f>
        <v/>
      </c>
      <c r="F1556" s="190" t="str">
        <f>IF('Formulario PPGR3'!$G1556="","",'Formulario PPGR1'!#REF!)</f>
        <v/>
      </c>
      <c r="G1556" s="241"/>
      <c r="H1556" s="503" t="str">
        <f>IF(Tabla1[[#This Row],[Código_Actividad]]="","",_xlfn.XLOOKUP(Tabla1[[#This Row],[Código_Actividad]],Tabla2[Código],Tabla2[Actividades Programables Presupuestables],"",0))</f>
        <v/>
      </c>
      <c r="I1556" s="504" t="str">
        <f>IFERROR(VLOOKUP('Formulario PPGR3'!$G1556,'Formulario PPGR2'!$H$9:$V$269,15,FALSE),"")</f>
        <v/>
      </c>
      <c r="J1556" s="509"/>
      <c r="K1556" s="507" t="str">
        <f>IF(Tabla1[[#This Row],[Insumos]]="","",_xlfn.XLOOKUP(Tabla1[[#This Row],[Insumos]],Tabla10[Insumo],Tabla10[InsumoAbrev],"",0))</f>
        <v/>
      </c>
      <c r="L1556" s="508"/>
      <c r="M1556" s="505" t="str">
        <f>IF(Tabla1[[#This Row],[Descripción]]="","",_xlfn.XLOOKUP(Tabla1[[#This Row],[Descripción]],Tabla10[Descripción],Tabla10[Unidad de Medida],"",0))</f>
        <v/>
      </c>
      <c r="N1556" s="295"/>
      <c r="O1556" s="506" t="str">
        <f>IF(Tabla1[[#This Row],[Descripción]]="","",_xlfn.XLOOKUP(Tabla1[[#This Row],[Descripción]],Tabla10[Descripción],Tabla10[Precio Unitario],0))</f>
        <v/>
      </c>
      <c r="P1556" s="506" t="str">
        <f>IF(Tabla1[[#This Row],[Cantidad de Insumos]]="","",Tabla1[[#This Row],[Precio Unitario]]*Tabla1[[#This Row],[Cantidad de Insumos]])</f>
        <v/>
      </c>
      <c r="Q1556" s="506" t="str">
        <f>IF(Tabla1[[#This Row],[Descripción]]="","",_xlfn.XLOOKUP(Tabla1[[#This Row],[Descripción]],Tabla10[Descripción],Tabla10[CODIGO PRESUPUESTARIO],0))</f>
        <v/>
      </c>
      <c r="R1556" s="507"/>
    </row>
    <row r="1557" spans="2:18" x14ac:dyDescent="0.3">
      <c r="B1557" s="190" t="str">
        <f>IF('Formulario PPGR3'!$G1557="","",CONCATENATE('Formulario PPGR3'!$C1557,".",'Formulario PPGR3'!$D1557,".",'Formulario PPGR3'!$E1557,".",'Formulario PPGR3'!$F1557))</f>
        <v/>
      </c>
      <c r="C1557" s="190" t="str">
        <f>IF('Formulario PPGR3'!$G1557="","",'Formulario PPGR1'!#REF!)</f>
        <v/>
      </c>
      <c r="D1557" s="190" t="str">
        <f>IF('Formulario PPGR3'!$G1557="","",'Formulario PPGR1'!#REF!)</f>
        <v/>
      </c>
      <c r="E1557" s="190" t="str">
        <f>IF('Formulario PPGR3'!$G1557="","",'Formulario PPGR1'!#REF!)</f>
        <v/>
      </c>
      <c r="F1557" s="190" t="str">
        <f>IF('Formulario PPGR3'!$G1557="","",'Formulario PPGR1'!#REF!)</f>
        <v/>
      </c>
      <c r="G1557" s="241"/>
      <c r="H1557" s="503" t="str">
        <f>IF(Tabla1[[#This Row],[Código_Actividad]]="","",_xlfn.XLOOKUP(Tabla1[[#This Row],[Código_Actividad]],Tabla2[Código],Tabla2[Actividades Programables Presupuestables],"",0))</f>
        <v/>
      </c>
      <c r="I1557" s="504" t="str">
        <f>IFERROR(VLOOKUP('Formulario PPGR3'!$G1557,'Formulario PPGR2'!$H$9:$V$269,15,FALSE),"")</f>
        <v/>
      </c>
      <c r="J1557" s="509"/>
      <c r="K1557" s="507" t="str">
        <f>IF(Tabla1[[#This Row],[Insumos]]="","",_xlfn.XLOOKUP(Tabla1[[#This Row],[Insumos]],Tabla10[Insumo],Tabla10[InsumoAbrev],"",0))</f>
        <v/>
      </c>
      <c r="L1557" s="508"/>
      <c r="M1557" s="505" t="str">
        <f>IF(Tabla1[[#This Row],[Descripción]]="","",_xlfn.XLOOKUP(Tabla1[[#This Row],[Descripción]],Tabla10[Descripción],Tabla10[Unidad de Medida],"",0))</f>
        <v/>
      </c>
      <c r="N1557" s="295"/>
      <c r="O1557" s="506" t="str">
        <f>IF(Tabla1[[#This Row],[Descripción]]="","",_xlfn.XLOOKUP(Tabla1[[#This Row],[Descripción]],Tabla10[Descripción],Tabla10[Precio Unitario],0))</f>
        <v/>
      </c>
      <c r="P1557" s="506" t="str">
        <f>IF(Tabla1[[#This Row],[Cantidad de Insumos]]="","",Tabla1[[#This Row],[Precio Unitario]]*Tabla1[[#This Row],[Cantidad de Insumos]])</f>
        <v/>
      </c>
      <c r="Q1557" s="506" t="str">
        <f>IF(Tabla1[[#This Row],[Descripción]]="","",_xlfn.XLOOKUP(Tabla1[[#This Row],[Descripción]],Tabla10[Descripción],Tabla10[CODIGO PRESUPUESTARIO],0))</f>
        <v/>
      </c>
      <c r="R1557" s="507"/>
    </row>
    <row r="1558" spans="2:18" x14ac:dyDescent="0.3">
      <c r="B1558" s="190" t="str">
        <f>IF('Formulario PPGR3'!$G1558="","",CONCATENATE('Formulario PPGR3'!$C1558,".",'Formulario PPGR3'!$D1558,".",'Formulario PPGR3'!$E1558,".",'Formulario PPGR3'!$F1558))</f>
        <v/>
      </c>
      <c r="C1558" s="190" t="str">
        <f>IF('Formulario PPGR3'!$G1558="","",'Formulario PPGR1'!#REF!)</f>
        <v/>
      </c>
      <c r="D1558" s="190" t="str">
        <f>IF('Formulario PPGR3'!$G1558="","",'Formulario PPGR1'!#REF!)</f>
        <v/>
      </c>
      <c r="E1558" s="190" t="str">
        <f>IF('Formulario PPGR3'!$G1558="","",'Formulario PPGR1'!#REF!)</f>
        <v/>
      </c>
      <c r="F1558" s="190" t="str">
        <f>IF('Formulario PPGR3'!$G1558="","",'Formulario PPGR1'!#REF!)</f>
        <v/>
      </c>
      <c r="G1558" s="241"/>
      <c r="H1558" s="503" t="str">
        <f>IF(Tabla1[[#This Row],[Código_Actividad]]="","",_xlfn.XLOOKUP(Tabla1[[#This Row],[Código_Actividad]],Tabla2[Código],Tabla2[Actividades Programables Presupuestables],"",0))</f>
        <v/>
      </c>
      <c r="I1558" s="504" t="str">
        <f>IFERROR(VLOOKUP('Formulario PPGR3'!$G1558,'Formulario PPGR2'!$H$9:$V$269,15,FALSE),"")</f>
        <v/>
      </c>
      <c r="J1558" s="509"/>
      <c r="K1558" s="507" t="str">
        <f>IF(Tabla1[[#This Row],[Insumos]]="","",_xlfn.XLOOKUP(Tabla1[[#This Row],[Insumos]],Tabla10[Insumo],Tabla10[InsumoAbrev],"",0))</f>
        <v/>
      </c>
      <c r="L1558" s="508"/>
      <c r="M1558" s="505" t="str">
        <f>IF(Tabla1[[#This Row],[Descripción]]="","",_xlfn.XLOOKUP(Tabla1[[#This Row],[Descripción]],Tabla10[Descripción],Tabla10[Unidad de Medida],"",0))</f>
        <v/>
      </c>
      <c r="N1558" s="295"/>
      <c r="O1558" s="506" t="str">
        <f>IF(Tabla1[[#This Row],[Descripción]]="","",_xlfn.XLOOKUP(Tabla1[[#This Row],[Descripción]],Tabla10[Descripción],Tabla10[Precio Unitario],0))</f>
        <v/>
      </c>
      <c r="P1558" s="506" t="str">
        <f>IF(Tabla1[[#This Row],[Cantidad de Insumos]]="","",Tabla1[[#This Row],[Precio Unitario]]*Tabla1[[#This Row],[Cantidad de Insumos]])</f>
        <v/>
      </c>
      <c r="Q1558" s="506" t="str">
        <f>IF(Tabla1[[#This Row],[Descripción]]="","",_xlfn.XLOOKUP(Tabla1[[#This Row],[Descripción]],Tabla10[Descripción],Tabla10[CODIGO PRESUPUESTARIO],0))</f>
        <v/>
      </c>
      <c r="R1558" s="507"/>
    </row>
    <row r="1559" spans="2:18" x14ac:dyDescent="0.3">
      <c r="B1559" s="190" t="str">
        <f>IF('Formulario PPGR3'!$G1559="","",CONCATENATE('Formulario PPGR3'!$C1559,".",'Formulario PPGR3'!$D1559,".",'Formulario PPGR3'!$E1559,".",'Formulario PPGR3'!$F1559))</f>
        <v/>
      </c>
      <c r="C1559" s="190" t="str">
        <f>IF('Formulario PPGR3'!$G1559="","",'Formulario PPGR1'!#REF!)</f>
        <v/>
      </c>
      <c r="D1559" s="190" t="str">
        <f>IF('Formulario PPGR3'!$G1559="","",'Formulario PPGR1'!#REF!)</f>
        <v/>
      </c>
      <c r="E1559" s="190" t="str">
        <f>IF('Formulario PPGR3'!$G1559="","",'Formulario PPGR1'!#REF!)</f>
        <v/>
      </c>
      <c r="F1559" s="190" t="str">
        <f>IF('Formulario PPGR3'!$G1559="","",'Formulario PPGR1'!#REF!)</f>
        <v/>
      </c>
      <c r="G1559" s="241"/>
      <c r="H1559" s="503" t="str">
        <f>IF(Tabla1[[#This Row],[Código_Actividad]]="","",_xlfn.XLOOKUP(Tabla1[[#This Row],[Código_Actividad]],Tabla2[Código],Tabla2[Actividades Programables Presupuestables],"",0))</f>
        <v/>
      </c>
      <c r="I1559" s="504" t="str">
        <f>IFERROR(VLOOKUP('Formulario PPGR3'!$G1559,'Formulario PPGR2'!$H$9:$V$269,15,FALSE),"")</f>
        <v/>
      </c>
      <c r="J1559" s="509"/>
      <c r="K1559" s="507" t="str">
        <f>IF(Tabla1[[#This Row],[Insumos]]="","",_xlfn.XLOOKUP(Tabla1[[#This Row],[Insumos]],Tabla10[Insumo],Tabla10[InsumoAbrev],"",0))</f>
        <v/>
      </c>
      <c r="L1559" s="508"/>
      <c r="M1559" s="505" t="str">
        <f>IF(Tabla1[[#This Row],[Descripción]]="","",_xlfn.XLOOKUP(Tabla1[[#This Row],[Descripción]],Tabla10[Descripción],Tabla10[Unidad de Medida],"",0))</f>
        <v/>
      </c>
      <c r="N1559" s="295"/>
      <c r="O1559" s="506" t="str">
        <f>IF(Tabla1[[#This Row],[Descripción]]="","",_xlfn.XLOOKUP(Tabla1[[#This Row],[Descripción]],Tabla10[Descripción],Tabla10[Precio Unitario],0))</f>
        <v/>
      </c>
      <c r="P1559" s="506" t="str">
        <f>IF(Tabla1[[#This Row],[Cantidad de Insumos]]="","",Tabla1[[#This Row],[Precio Unitario]]*Tabla1[[#This Row],[Cantidad de Insumos]])</f>
        <v/>
      </c>
      <c r="Q1559" s="506" t="str">
        <f>IF(Tabla1[[#This Row],[Descripción]]="","",_xlfn.XLOOKUP(Tabla1[[#This Row],[Descripción]],Tabla10[Descripción],Tabla10[CODIGO PRESUPUESTARIO],0))</f>
        <v/>
      </c>
      <c r="R1559" s="507"/>
    </row>
    <row r="1560" spans="2:18" x14ac:dyDescent="0.3">
      <c r="B1560" s="190" t="str">
        <f>IF('Formulario PPGR3'!$G1560="","",CONCATENATE('Formulario PPGR3'!$C1560,".",'Formulario PPGR3'!$D1560,".",'Formulario PPGR3'!$E1560,".",'Formulario PPGR3'!$F1560))</f>
        <v/>
      </c>
      <c r="C1560" s="190" t="str">
        <f>IF('Formulario PPGR3'!$G1560="","",'Formulario PPGR1'!#REF!)</f>
        <v/>
      </c>
      <c r="D1560" s="190" t="str">
        <f>IF('Formulario PPGR3'!$G1560="","",'Formulario PPGR1'!#REF!)</f>
        <v/>
      </c>
      <c r="E1560" s="190" t="str">
        <f>IF('Formulario PPGR3'!$G1560="","",'Formulario PPGR1'!#REF!)</f>
        <v/>
      </c>
      <c r="F1560" s="190" t="str">
        <f>IF('Formulario PPGR3'!$G1560="","",'Formulario PPGR1'!#REF!)</f>
        <v/>
      </c>
      <c r="G1560" s="241"/>
      <c r="H1560" s="503" t="str">
        <f>IF(Tabla1[[#This Row],[Código_Actividad]]="","",_xlfn.XLOOKUP(Tabla1[[#This Row],[Código_Actividad]],Tabla2[Código],Tabla2[Actividades Programables Presupuestables],"",0))</f>
        <v/>
      </c>
      <c r="I1560" s="504" t="str">
        <f>IFERROR(VLOOKUP('Formulario PPGR3'!$G1560,'Formulario PPGR2'!$H$9:$V$269,15,FALSE),"")</f>
        <v/>
      </c>
      <c r="J1560" s="509"/>
      <c r="K1560" s="507" t="str">
        <f>IF(Tabla1[[#This Row],[Insumos]]="","",_xlfn.XLOOKUP(Tabla1[[#This Row],[Insumos]],Tabla10[Insumo],Tabla10[InsumoAbrev],"",0))</f>
        <v/>
      </c>
      <c r="L1560" s="508"/>
      <c r="M1560" s="505" t="str">
        <f>IF(Tabla1[[#This Row],[Descripción]]="","",_xlfn.XLOOKUP(Tabla1[[#This Row],[Descripción]],Tabla10[Descripción],Tabla10[Unidad de Medida],"",0))</f>
        <v/>
      </c>
      <c r="N1560" s="295"/>
      <c r="O1560" s="506" t="str">
        <f>IF(Tabla1[[#This Row],[Descripción]]="","",_xlfn.XLOOKUP(Tabla1[[#This Row],[Descripción]],Tabla10[Descripción],Tabla10[Precio Unitario],0))</f>
        <v/>
      </c>
      <c r="P1560" s="506" t="str">
        <f>IF(Tabla1[[#This Row],[Cantidad de Insumos]]="","",Tabla1[[#This Row],[Precio Unitario]]*Tabla1[[#This Row],[Cantidad de Insumos]])</f>
        <v/>
      </c>
      <c r="Q1560" s="506" t="str">
        <f>IF(Tabla1[[#This Row],[Descripción]]="","",_xlfn.XLOOKUP(Tabla1[[#This Row],[Descripción]],Tabla10[Descripción],Tabla10[CODIGO PRESUPUESTARIO],0))</f>
        <v/>
      </c>
      <c r="R1560" s="507"/>
    </row>
    <row r="1561" spans="2:18" x14ac:dyDescent="0.3">
      <c r="B1561" s="190" t="str">
        <f>IF('Formulario PPGR3'!$G1561="","",CONCATENATE('Formulario PPGR3'!$C1561,".",'Formulario PPGR3'!$D1561,".",'Formulario PPGR3'!$E1561,".",'Formulario PPGR3'!$F1561))</f>
        <v/>
      </c>
      <c r="C1561" s="190" t="str">
        <f>IF('Formulario PPGR3'!$G1561="","",'Formulario PPGR1'!#REF!)</f>
        <v/>
      </c>
      <c r="D1561" s="190" t="str">
        <f>IF('Formulario PPGR3'!$G1561="","",'Formulario PPGR1'!#REF!)</f>
        <v/>
      </c>
      <c r="E1561" s="190" t="str">
        <f>IF('Formulario PPGR3'!$G1561="","",'Formulario PPGR1'!#REF!)</f>
        <v/>
      </c>
      <c r="F1561" s="190" t="str">
        <f>IF('Formulario PPGR3'!$G1561="","",'Formulario PPGR1'!#REF!)</f>
        <v/>
      </c>
      <c r="G1561" s="241"/>
      <c r="H1561" s="503" t="str">
        <f>IF(Tabla1[[#This Row],[Código_Actividad]]="","",_xlfn.XLOOKUP(Tabla1[[#This Row],[Código_Actividad]],Tabla2[Código],Tabla2[Actividades Programables Presupuestables],"",0))</f>
        <v/>
      </c>
      <c r="I1561" s="504" t="str">
        <f>IFERROR(VLOOKUP('Formulario PPGR3'!$G1561,'Formulario PPGR2'!$H$9:$V$269,15,FALSE),"")</f>
        <v/>
      </c>
      <c r="J1561" s="509"/>
      <c r="K1561" s="507" t="str">
        <f>IF(Tabla1[[#This Row],[Insumos]]="","",_xlfn.XLOOKUP(Tabla1[[#This Row],[Insumos]],Tabla10[Insumo],Tabla10[InsumoAbrev],"",0))</f>
        <v/>
      </c>
      <c r="L1561" s="508"/>
      <c r="M1561" s="505" t="str">
        <f>IF(Tabla1[[#This Row],[Descripción]]="","",_xlfn.XLOOKUP(Tabla1[[#This Row],[Descripción]],Tabla10[Descripción],Tabla10[Unidad de Medida],"",0))</f>
        <v/>
      </c>
      <c r="N1561" s="295"/>
      <c r="O1561" s="506" t="str">
        <f>IF(Tabla1[[#This Row],[Descripción]]="","",_xlfn.XLOOKUP(Tabla1[[#This Row],[Descripción]],Tabla10[Descripción],Tabla10[Precio Unitario],0))</f>
        <v/>
      </c>
      <c r="P1561" s="506" t="str">
        <f>IF(Tabla1[[#This Row],[Cantidad de Insumos]]="","",Tabla1[[#This Row],[Precio Unitario]]*Tabla1[[#This Row],[Cantidad de Insumos]])</f>
        <v/>
      </c>
      <c r="Q1561" s="506" t="str">
        <f>IF(Tabla1[[#This Row],[Descripción]]="","",_xlfn.XLOOKUP(Tabla1[[#This Row],[Descripción]],Tabla10[Descripción],Tabla10[CODIGO PRESUPUESTARIO],0))</f>
        <v/>
      </c>
      <c r="R1561" s="507"/>
    </row>
    <row r="1562" spans="2:18" x14ac:dyDescent="0.3">
      <c r="B1562" s="190" t="str">
        <f>IF('Formulario PPGR3'!$G1562="","",CONCATENATE('Formulario PPGR3'!$C1562,".",'Formulario PPGR3'!$D1562,".",'Formulario PPGR3'!$E1562,".",'Formulario PPGR3'!$F1562))</f>
        <v/>
      </c>
      <c r="C1562" s="190" t="str">
        <f>IF('Formulario PPGR3'!$G1562="","",'Formulario PPGR1'!#REF!)</f>
        <v/>
      </c>
      <c r="D1562" s="190" t="str">
        <f>IF('Formulario PPGR3'!$G1562="","",'Formulario PPGR1'!#REF!)</f>
        <v/>
      </c>
      <c r="E1562" s="190" t="str">
        <f>IF('Formulario PPGR3'!$G1562="","",'Formulario PPGR1'!#REF!)</f>
        <v/>
      </c>
      <c r="F1562" s="190" t="str">
        <f>IF('Formulario PPGR3'!$G1562="","",'Formulario PPGR1'!#REF!)</f>
        <v/>
      </c>
      <c r="G1562" s="241"/>
      <c r="H1562" s="503" t="str">
        <f>IF(Tabla1[[#This Row],[Código_Actividad]]="","",_xlfn.XLOOKUP(Tabla1[[#This Row],[Código_Actividad]],Tabla2[Código],Tabla2[Actividades Programables Presupuestables],"",0))</f>
        <v/>
      </c>
      <c r="I1562" s="504" t="str">
        <f>IFERROR(VLOOKUP('Formulario PPGR3'!$G1562,'Formulario PPGR2'!$H$9:$V$269,15,FALSE),"")</f>
        <v/>
      </c>
      <c r="J1562" s="509"/>
      <c r="K1562" s="507" t="str">
        <f>IF(Tabla1[[#This Row],[Insumos]]="","",_xlfn.XLOOKUP(Tabla1[[#This Row],[Insumos]],Tabla10[Insumo],Tabla10[InsumoAbrev],"",0))</f>
        <v/>
      </c>
      <c r="L1562" s="508"/>
      <c r="M1562" s="505" t="str">
        <f>IF(Tabla1[[#This Row],[Descripción]]="","",_xlfn.XLOOKUP(Tabla1[[#This Row],[Descripción]],Tabla10[Descripción],Tabla10[Unidad de Medida],"",0))</f>
        <v/>
      </c>
      <c r="N1562" s="295"/>
      <c r="O1562" s="506" t="str">
        <f>IF(Tabla1[[#This Row],[Descripción]]="","",_xlfn.XLOOKUP(Tabla1[[#This Row],[Descripción]],Tabla10[Descripción],Tabla10[Precio Unitario],0))</f>
        <v/>
      </c>
      <c r="P1562" s="506" t="str">
        <f>IF(Tabla1[[#This Row],[Cantidad de Insumos]]="","",Tabla1[[#This Row],[Precio Unitario]]*Tabla1[[#This Row],[Cantidad de Insumos]])</f>
        <v/>
      </c>
      <c r="Q1562" s="506" t="str">
        <f>IF(Tabla1[[#This Row],[Descripción]]="","",_xlfn.XLOOKUP(Tabla1[[#This Row],[Descripción]],Tabla10[Descripción],Tabla10[CODIGO PRESUPUESTARIO],0))</f>
        <v/>
      </c>
      <c r="R1562" s="507"/>
    </row>
    <row r="1563" spans="2:18" x14ac:dyDescent="0.3">
      <c r="B1563" s="190" t="str">
        <f>IF('Formulario PPGR3'!$G1563="","",CONCATENATE('Formulario PPGR3'!$C1563,".",'Formulario PPGR3'!$D1563,".",'Formulario PPGR3'!$E1563,".",'Formulario PPGR3'!$F1563))</f>
        <v/>
      </c>
      <c r="C1563" s="190" t="str">
        <f>IF('Formulario PPGR3'!$G1563="","",'Formulario PPGR1'!#REF!)</f>
        <v/>
      </c>
      <c r="D1563" s="190" t="str">
        <f>IF('Formulario PPGR3'!$G1563="","",'Formulario PPGR1'!#REF!)</f>
        <v/>
      </c>
      <c r="E1563" s="190" t="str">
        <f>IF('Formulario PPGR3'!$G1563="","",'Formulario PPGR1'!#REF!)</f>
        <v/>
      </c>
      <c r="F1563" s="190" t="str">
        <f>IF('Formulario PPGR3'!$G1563="","",'Formulario PPGR1'!#REF!)</f>
        <v/>
      </c>
      <c r="G1563" s="241"/>
      <c r="H1563" s="503" t="str">
        <f>IF(Tabla1[[#This Row],[Código_Actividad]]="","",_xlfn.XLOOKUP(Tabla1[[#This Row],[Código_Actividad]],Tabla2[Código],Tabla2[Actividades Programables Presupuestables],"",0))</f>
        <v/>
      </c>
      <c r="I1563" s="504" t="str">
        <f>IFERROR(VLOOKUP('Formulario PPGR3'!$G1563,'Formulario PPGR2'!$H$9:$V$269,15,FALSE),"")</f>
        <v/>
      </c>
      <c r="J1563" s="509"/>
      <c r="K1563" s="507" t="str">
        <f>IF(Tabla1[[#This Row],[Insumos]]="","",_xlfn.XLOOKUP(Tabla1[[#This Row],[Insumos]],Tabla10[Insumo],Tabla10[InsumoAbrev],"",0))</f>
        <v/>
      </c>
      <c r="L1563" s="508"/>
      <c r="M1563" s="505" t="str">
        <f>IF(Tabla1[[#This Row],[Descripción]]="","",_xlfn.XLOOKUP(Tabla1[[#This Row],[Descripción]],Tabla10[Descripción],Tabla10[Unidad de Medida],"",0))</f>
        <v/>
      </c>
      <c r="N1563" s="295"/>
      <c r="O1563" s="506" t="str">
        <f>IF(Tabla1[[#This Row],[Descripción]]="","",_xlfn.XLOOKUP(Tabla1[[#This Row],[Descripción]],Tabla10[Descripción],Tabla10[Precio Unitario],0))</f>
        <v/>
      </c>
      <c r="P1563" s="506" t="str">
        <f>IF(Tabla1[[#This Row],[Cantidad de Insumos]]="","",Tabla1[[#This Row],[Precio Unitario]]*Tabla1[[#This Row],[Cantidad de Insumos]])</f>
        <v/>
      </c>
      <c r="Q1563" s="506" t="str">
        <f>IF(Tabla1[[#This Row],[Descripción]]="","",_xlfn.XLOOKUP(Tabla1[[#This Row],[Descripción]],Tabla10[Descripción],Tabla10[CODIGO PRESUPUESTARIO],0))</f>
        <v/>
      </c>
      <c r="R1563" s="507"/>
    </row>
    <row r="1564" spans="2:18" x14ac:dyDescent="0.3">
      <c r="B1564" s="190" t="str">
        <f>IF('Formulario PPGR3'!$G1564="","",CONCATENATE('Formulario PPGR3'!$C1564,".",'Formulario PPGR3'!$D1564,".",'Formulario PPGR3'!$E1564,".",'Formulario PPGR3'!$F1564))</f>
        <v/>
      </c>
      <c r="C1564" s="190" t="str">
        <f>IF('Formulario PPGR3'!$G1564="","",'Formulario PPGR1'!#REF!)</f>
        <v/>
      </c>
      <c r="D1564" s="190" t="str">
        <f>IF('Formulario PPGR3'!$G1564="","",'Formulario PPGR1'!#REF!)</f>
        <v/>
      </c>
      <c r="E1564" s="190" t="str">
        <f>IF('Formulario PPGR3'!$G1564="","",'Formulario PPGR1'!#REF!)</f>
        <v/>
      </c>
      <c r="F1564" s="190" t="str">
        <f>IF('Formulario PPGR3'!$G1564="","",'Formulario PPGR1'!#REF!)</f>
        <v/>
      </c>
      <c r="G1564" s="241"/>
      <c r="H1564" s="503" t="str">
        <f>IF(Tabla1[[#This Row],[Código_Actividad]]="","",_xlfn.XLOOKUP(Tabla1[[#This Row],[Código_Actividad]],Tabla2[Código],Tabla2[Actividades Programables Presupuestables],"",0))</f>
        <v/>
      </c>
      <c r="I1564" s="504" t="str">
        <f>IFERROR(VLOOKUP('Formulario PPGR3'!$G1564,'Formulario PPGR2'!$H$9:$V$269,15,FALSE),"")</f>
        <v/>
      </c>
      <c r="J1564" s="509"/>
      <c r="K1564" s="507" t="str">
        <f>IF(Tabla1[[#This Row],[Insumos]]="","",_xlfn.XLOOKUP(Tabla1[[#This Row],[Insumos]],Tabla10[Insumo],Tabla10[InsumoAbrev],"",0))</f>
        <v/>
      </c>
      <c r="L1564" s="508"/>
      <c r="M1564" s="505" t="str">
        <f>IF(Tabla1[[#This Row],[Descripción]]="","",_xlfn.XLOOKUP(Tabla1[[#This Row],[Descripción]],Tabla10[Descripción],Tabla10[Unidad de Medida],"",0))</f>
        <v/>
      </c>
      <c r="N1564" s="295"/>
      <c r="O1564" s="506" t="str">
        <f>IF(Tabla1[[#This Row],[Descripción]]="","",_xlfn.XLOOKUP(Tabla1[[#This Row],[Descripción]],Tabla10[Descripción],Tabla10[Precio Unitario],0))</f>
        <v/>
      </c>
      <c r="P1564" s="506" t="str">
        <f>IF(Tabla1[[#This Row],[Cantidad de Insumos]]="","",Tabla1[[#This Row],[Precio Unitario]]*Tabla1[[#This Row],[Cantidad de Insumos]])</f>
        <v/>
      </c>
      <c r="Q1564" s="506" t="str">
        <f>IF(Tabla1[[#This Row],[Descripción]]="","",_xlfn.XLOOKUP(Tabla1[[#This Row],[Descripción]],Tabla10[Descripción],Tabla10[CODIGO PRESUPUESTARIO],0))</f>
        <v/>
      </c>
      <c r="R1564" s="507"/>
    </row>
    <row r="1565" spans="2:18" x14ac:dyDescent="0.3">
      <c r="B1565" s="190" t="str">
        <f>IF('Formulario PPGR3'!$G1565="","",CONCATENATE('Formulario PPGR3'!$C1565,".",'Formulario PPGR3'!$D1565,".",'Formulario PPGR3'!$E1565,".",'Formulario PPGR3'!$F1565))</f>
        <v/>
      </c>
      <c r="C1565" s="190" t="str">
        <f>IF('Formulario PPGR3'!$G1565="","",'Formulario PPGR1'!#REF!)</f>
        <v/>
      </c>
      <c r="D1565" s="190" t="str">
        <f>IF('Formulario PPGR3'!$G1565="","",'Formulario PPGR1'!#REF!)</f>
        <v/>
      </c>
      <c r="E1565" s="190" t="str">
        <f>IF('Formulario PPGR3'!$G1565="","",'Formulario PPGR1'!#REF!)</f>
        <v/>
      </c>
      <c r="F1565" s="190" t="str">
        <f>IF('Formulario PPGR3'!$G1565="","",'Formulario PPGR1'!#REF!)</f>
        <v/>
      </c>
      <c r="G1565" s="241"/>
      <c r="H1565" s="503" t="str">
        <f>IF(Tabla1[[#This Row],[Código_Actividad]]="","",_xlfn.XLOOKUP(Tabla1[[#This Row],[Código_Actividad]],Tabla2[Código],Tabla2[Actividades Programables Presupuestables],"",0))</f>
        <v/>
      </c>
      <c r="I1565" s="504" t="str">
        <f>IFERROR(VLOOKUP('Formulario PPGR3'!$G1565,'Formulario PPGR2'!$H$9:$V$269,15,FALSE),"")</f>
        <v/>
      </c>
      <c r="J1565" s="509"/>
      <c r="K1565" s="507" t="str">
        <f>IF(Tabla1[[#This Row],[Insumos]]="","",_xlfn.XLOOKUP(Tabla1[[#This Row],[Insumos]],Tabla10[Insumo],Tabla10[InsumoAbrev],"",0))</f>
        <v/>
      </c>
      <c r="L1565" s="508"/>
      <c r="M1565" s="505" t="str">
        <f>IF(Tabla1[[#This Row],[Descripción]]="","",_xlfn.XLOOKUP(Tabla1[[#This Row],[Descripción]],Tabla10[Descripción],Tabla10[Unidad de Medida],"",0))</f>
        <v/>
      </c>
      <c r="N1565" s="295"/>
      <c r="O1565" s="506" t="str">
        <f>IF(Tabla1[[#This Row],[Descripción]]="","",_xlfn.XLOOKUP(Tabla1[[#This Row],[Descripción]],Tabla10[Descripción],Tabla10[Precio Unitario],0))</f>
        <v/>
      </c>
      <c r="P1565" s="506" t="str">
        <f>IF(Tabla1[[#This Row],[Cantidad de Insumos]]="","",Tabla1[[#This Row],[Precio Unitario]]*Tabla1[[#This Row],[Cantidad de Insumos]])</f>
        <v/>
      </c>
      <c r="Q1565" s="506" t="str">
        <f>IF(Tabla1[[#This Row],[Descripción]]="","",_xlfn.XLOOKUP(Tabla1[[#This Row],[Descripción]],Tabla10[Descripción],Tabla10[CODIGO PRESUPUESTARIO],0))</f>
        <v/>
      </c>
      <c r="R1565" s="507"/>
    </row>
    <row r="1566" spans="2:18" x14ac:dyDescent="0.3">
      <c r="B1566" s="190" t="str">
        <f>IF('Formulario PPGR3'!$G1566="","",CONCATENATE('Formulario PPGR3'!$C1566,".",'Formulario PPGR3'!$D1566,".",'Formulario PPGR3'!$E1566,".",'Formulario PPGR3'!$F1566))</f>
        <v/>
      </c>
      <c r="C1566" s="190" t="str">
        <f>IF('Formulario PPGR3'!$G1566="","",'Formulario PPGR1'!#REF!)</f>
        <v/>
      </c>
      <c r="D1566" s="190" t="str">
        <f>IF('Formulario PPGR3'!$G1566="","",'Formulario PPGR1'!#REF!)</f>
        <v/>
      </c>
      <c r="E1566" s="190" t="str">
        <f>IF('Formulario PPGR3'!$G1566="","",'Formulario PPGR1'!#REF!)</f>
        <v/>
      </c>
      <c r="F1566" s="190" t="str">
        <f>IF('Formulario PPGR3'!$G1566="","",'Formulario PPGR1'!#REF!)</f>
        <v/>
      </c>
      <c r="G1566" s="241"/>
      <c r="H1566" s="503" t="str">
        <f>IF(Tabla1[[#This Row],[Código_Actividad]]="","",_xlfn.XLOOKUP(Tabla1[[#This Row],[Código_Actividad]],Tabla2[Código],Tabla2[Actividades Programables Presupuestables],"",0))</f>
        <v/>
      </c>
      <c r="I1566" s="504" t="str">
        <f>IFERROR(VLOOKUP('Formulario PPGR3'!$G1566,'Formulario PPGR2'!$H$9:$V$269,15,FALSE),"")</f>
        <v/>
      </c>
      <c r="J1566" s="509"/>
      <c r="K1566" s="507" t="str">
        <f>IF(Tabla1[[#This Row],[Insumos]]="","",_xlfn.XLOOKUP(Tabla1[[#This Row],[Insumos]],Tabla10[Insumo],Tabla10[InsumoAbrev],"",0))</f>
        <v/>
      </c>
      <c r="L1566" s="508"/>
      <c r="M1566" s="505" t="str">
        <f>IF(Tabla1[[#This Row],[Descripción]]="","",_xlfn.XLOOKUP(Tabla1[[#This Row],[Descripción]],Tabla10[Descripción],Tabla10[Unidad de Medida],"",0))</f>
        <v/>
      </c>
      <c r="N1566" s="295"/>
      <c r="O1566" s="506" t="str">
        <f>IF(Tabla1[[#This Row],[Descripción]]="","",_xlfn.XLOOKUP(Tabla1[[#This Row],[Descripción]],Tabla10[Descripción],Tabla10[Precio Unitario],0))</f>
        <v/>
      </c>
      <c r="P1566" s="506" t="str">
        <f>IF(Tabla1[[#This Row],[Cantidad de Insumos]]="","",Tabla1[[#This Row],[Precio Unitario]]*Tabla1[[#This Row],[Cantidad de Insumos]])</f>
        <v/>
      </c>
      <c r="Q1566" s="506" t="str">
        <f>IF(Tabla1[[#This Row],[Descripción]]="","",_xlfn.XLOOKUP(Tabla1[[#This Row],[Descripción]],Tabla10[Descripción],Tabla10[CODIGO PRESUPUESTARIO],0))</f>
        <v/>
      </c>
      <c r="R1566" s="507"/>
    </row>
    <row r="1567" spans="2:18" x14ac:dyDescent="0.3">
      <c r="B1567" s="190" t="str">
        <f>IF('Formulario PPGR3'!$G1567="","",CONCATENATE('Formulario PPGR3'!$C1567,".",'Formulario PPGR3'!$D1567,".",'Formulario PPGR3'!$E1567,".",'Formulario PPGR3'!$F1567))</f>
        <v/>
      </c>
      <c r="C1567" s="190" t="str">
        <f>IF('Formulario PPGR3'!$G1567="","",'Formulario PPGR1'!#REF!)</f>
        <v/>
      </c>
      <c r="D1567" s="190" t="str">
        <f>IF('Formulario PPGR3'!$G1567="","",'Formulario PPGR1'!#REF!)</f>
        <v/>
      </c>
      <c r="E1567" s="190" t="str">
        <f>IF('Formulario PPGR3'!$G1567="","",'Formulario PPGR1'!#REF!)</f>
        <v/>
      </c>
      <c r="F1567" s="190" t="str">
        <f>IF('Formulario PPGR3'!$G1567="","",'Formulario PPGR1'!#REF!)</f>
        <v/>
      </c>
      <c r="G1567" s="241"/>
      <c r="H1567" s="503" t="str">
        <f>IF(Tabla1[[#This Row],[Código_Actividad]]="","",_xlfn.XLOOKUP(Tabla1[[#This Row],[Código_Actividad]],Tabla2[Código],Tabla2[Actividades Programables Presupuestables],"",0))</f>
        <v/>
      </c>
      <c r="I1567" s="504" t="str">
        <f>IFERROR(VLOOKUP('Formulario PPGR3'!$G1567,'Formulario PPGR2'!$H$9:$V$269,15,FALSE),"")</f>
        <v/>
      </c>
      <c r="J1567" s="509"/>
      <c r="K1567" s="507" t="str">
        <f>IF(Tabla1[[#This Row],[Insumos]]="","",_xlfn.XLOOKUP(Tabla1[[#This Row],[Insumos]],Tabla10[Insumo],Tabla10[InsumoAbrev],"",0))</f>
        <v/>
      </c>
      <c r="L1567" s="508"/>
      <c r="M1567" s="505" t="str">
        <f>IF(Tabla1[[#This Row],[Descripción]]="","",_xlfn.XLOOKUP(Tabla1[[#This Row],[Descripción]],Tabla10[Descripción],Tabla10[Unidad de Medida],"",0))</f>
        <v/>
      </c>
      <c r="N1567" s="295"/>
      <c r="O1567" s="506" t="str">
        <f>IF(Tabla1[[#This Row],[Descripción]]="","",_xlfn.XLOOKUP(Tabla1[[#This Row],[Descripción]],Tabla10[Descripción],Tabla10[Precio Unitario],0))</f>
        <v/>
      </c>
      <c r="P1567" s="506" t="str">
        <f>IF(Tabla1[[#This Row],[Cantidad de Insumos]]="","",Tabla1[[#This Row],[Precio Unitario]]*Tabla1[[#This Row],[Cantidad de Insumos]])</f>
        <v/>
      </c>
      <c r="Q1567" s="506" t="str">
        <f>IF(Tabla1[[#This Row],[Descripción]]="","",_xlfn.XLOOKUP(Tabla1[[#This Row],[Descripción]],Tabla10[Descripción],Tabla10[CODIGO PRESUPUESTARIO],0))</f>
        <v/>
      </c>
      <c r="R1567" s="507"/>
    </row>
    <row r="1568" spans="2:18" x14ac:dyDescent="0.3">
      <c r="B1568" s="190" t="str">
        <f>IF('Formulario PPGR3'!$G1568="","",CONCATENATE('Formulario PPGR3'!$C1568,".",'Formulario PPGR3'!$D1568,".",'Formulario PPGR3'!$E1568,".",'Formulario PPGR3'!$F1568))</f>
        <v/>
      </c>
      <c r="C1568" s="190" t="str">
        <f>IF('Formulario PPGR3'!$G1568="","",'Formulario PPGR1'!#REF!)</f>
        <v/>
      </c>
      <c r="D1568" s="190" t="str">
        <f>IF('Formulario PPGR3'!$G1568="","",'Formulario PPGR1'!#REF!)</f>
        <v/>
      </c>
      <c r="E1568" s="190" t="str">
        <f>IF('Formulario PPGR3'!$G1568="","",'Formulario PPGR1'!#REF!)</f>
        <v/>
      </c>
      <c r="F1568" s="190" t="str">
        <f>IF('Formulario PPGR3'!$G1568="","",'Formulario PPGR1'!#REF!)</f>
        <v/>
      </c>
      <c r="G1568" s="241"/>
      <c r="H1568" s="503" t="str">
        <f>IF(Tabla1[[#This Row],[Código_Actividad]]="","",_xlfn.XLOOKUP(Tabla1[[#This Row],[Código_Actividad]],Tabla2[Código],Tabla2[Actividades Programables Presupuestables],"",0))</f>
        <v/>
      </c>
      <c r="I1568" s="504" t="str">
        <f>IFERROR(VLOOKUP('Formulario PPGR3'!$G1568,'Formulario PPGR2'!$H$9:$V$269,15,FALSE),"")</f>
        <v/>
      </c>
      <c r="J1568" s="509"/>
      <c r="K1568" s="507" t="str">
        <f>IF(Tabla1[[#This Row],[Insumos]]="","",_xlfn.XLOOKUP(Tabla1[[#This Row],[Insumos]],Tabla10[Insumo],Tabla10[InsumoAbrev],"",0))</f>
        <v/>
      </c>
      <c r="L1568" s="508"/>
      <c r="M1568" s="505" t="str">
        <f>IF(Tabla1[[#This Row],[Descripción]]="","",_xlfn.XLOOKUP(Tabla1[[#This Row],[Descripción]],Tabla10[Descripción],Tabla10[Unidad de Medida],"",0))</f>
        <v/>
      </c>
      <c r="N1568" s="295"/>
      <c r="O1568" s="506" t="str">
        <f>IF(Tabla1[[#This Row],[Descripción]]="","",_xlfn.XLOOKUP(Tabla1[[#This Row],[Descripción]],Tabla10[Descripción],Tabla10[Precio Unitario],0))</f>
        <v/>
      </c>
      <c r="P1568" s="506" t="str">
        <f>IF(Tabla1[[#This Row],[Cantidad de Insumos]]="","",Tabla1[[#This Row],[Precio Unitario]]*Tabla1[[#This Row],[Cantidad de Insumos]])</f>
        <v/>
      </c>
      <c r="Q1568" s="506" t="str">
        <f>IF(Tabla1[[#This Row],[Descripción]]="","",_xlfn.XLOOKUP(Tabla1[[#This Row],[Descripción]],Tabla10[Descripción],Tabla10[CODIGO PRESUPUESTARIO],0))</f>
        <v/>
      </c>
      <c r="R1568" s="507"/>
    </row>
    <row r="1569" spans="2:18" x14ac:dyDescent="0.3">
      <c r="B1569" s="190" t="str">
        <f>IF('Formulario PPGR3'!$G1569="","",CONCATENATE('Formulario PPGR3'!$C1569,".",'Formulario PPGR3'!$D1569,".",'Formulario PPGR3'!$E1569,".",'Formulario PPGR3'!$F1569))</f>
        <v/>
      </c>
      <c r="C1569" s="190" t="str">
        <f>IF('Formulario PPGR3'!$G1569="","",'Formulario PPGR1'!#REF!)</f>
        <v/>
      </c>
      <c r="D1569" s="190" t="str">
        <f>IF('Formulario PPGR3'!$G1569="","",'Formulario PPGR1'!#REF!)</f>
        <v/>
      </c>
      <c r="E1569" s="190" t="str">
        <f>IF('Formulario PPGR3'!$G1569="","",'Formulario PPGR1'!#REF!)</f>
        <v/>
      </c>
      <c r="F1569" s="190" t="str">
        <f>IF('Formulario PPGR3'!$G1569="","",'Formulario PPGR1'!#REF!)</f>
        <v/>
      </c>
      <c r="G1569" s="241"/>
      <c r="H1569" s="503" t="str">
        <f>IF(Tabla1[[#This Row],[Código_Actividad]]="","",_xlfn.XLOOKUP(Tabla1[[#This Row],[Código_Actividad]],Tabla2[Código],Tabla2[Actividades Programables Presupuestables],"",0))</f>
        <v/>
      </c>
      <c r="I1569" s="504" t="str">
        <f>IFERROR(VLOOKUP('Formulario PPGR3'!$G1569,'Formulario PPGR2'!$H$9:$V$269,15,FALSE),"")</f>
        <v/>
      </c>
      <c r="J1569" s="509"/>
      <c r="K1569" s="507" t="str">
        <f>IF(Tabla1[[#This Row],[Insumos]]="","",_xlfn.XLOOKUP(Tabla1[[#This Row],[Insumos]],Tabla10[Insumo],Tabla10[InsumoAbrev],"",0))</f>
        <v/>
      </c>
      <c r="L1569" s="508"/>
      <c r="M1569" s="505" t="str">
        <f>IF(Tabla1[[#This Row],[Descripción]]="","",_xlfn.XLOOKUP(Tabla1[[#This Row],[Descripción]],Tabla10[Descripción],Tabla10[Unidad de Medida],"",0))</f>
        <v/>
      </c>
      <c r="N1569" s="295"/>
      <c r="O1569" s="506" t="str">
        <f>IF(Tabla1[[#This Row],[Descripción]]="","",_xlfn.XLOOKUP(Tabla1[[#This Row],[Descripción]],Tabla10[Descripción],Tabla10[Precio Unitario],0))</f>
        <v/>
      </c>
      <c r="P1569" s="506" t="str">
        <f>IF(Tabla1[[#This Row],[Cantidad de Insumos]]="","",Tabla1[[#This Row],[Precio Unitario]]*Tabla1[[#This Row],[Cantidad de Insumos]])</f>
        <v/>
      </c>
      <c r="Q1569" s="506" t="str">
        <f>IF(Tabla1[[#This Row],[Descripción]]="","",_xlfn.XLOOKUP(Tabla1[[#This Row],[Descripción]],Tabla10[Descripción],Tabla10[CODIGO PRESUPUESTARIO],0))</f>
        <v/>
      </c>
      <c r="R1569" s="507"/>
    </row>
    <row r="1570" spans="2:18" x14ac:dyDescent="0.3">
      <c r="B1570" s="190" t="str">
        <f>IF('Formulario PPGR3'!$G1570="","",CONCATENATE('Formulario PPGR3'!$C1570,".",'Formulario PPGR3'!$D1570,".",'Formulario PPGR3'!$E1570,".",'Formulario PPGR3'!$F1570))</f>
        <v/>
      </c>
      <c r="C1570" s="190" t="str">
        <f>IF('Formulario PPGR3'!$G1570="","",'Formulario PPGR1'!#REF!)</f>
        <v/>
      </c>
      <c r="D1570" s="190" t="str">
        <f>IF('Formulario PPGR3'!$G1570="","",'Formulario PPGR1'!#REF!)</f>
        <v/>
      </c>
      <c r="E1570" s="190" t="str">
        <f>IF('Formulario PPGR3'!$G1570="","",'Formulario PPGR1'!#REF!)</f>
        <v/>
      </c>
      <c r="F1570" s="190" t="str">
        <f>IF('Formulario PPGR3'!$G1570="","",'Formulario PPGR1'!#REF!)</f>
        <v/>
      </c>
      <c r="G1570" s="241"/>
      <c r="H1570" s="503" t="str">
        <f>IF(Tabla1[[#This Row],[Código_Actividad]]="","",_xlfn.XLOOKUP(Tabla1[[#This Row],[Código_Actividad]],Tabla2[Código],Tabla2[Actividades Programables Presupuestables],"",0))</f>
        <v/>
      </c>
      <c r="I1570" s="504" t="str">
        <f>IFERROR(VLOOKUP('Formulario PPGR3'!$G1570,'Formulario PPGR2'!$H$9:$V$269,15,FALSE),"")</f>
        <v/>
      </c>
      <c r="J1570" s="509"/>
      <c r="K1570" s="507" t="str">
        <f>IF(Tabla1[[#This Row],[Insumos]]="","",_xlfn.XLOOKUP(Tabla1[[#This Row],[Insumos]],Tabla10[Insumo],Tabla10[InsumoAbrev],"",0))</f>
        <v/>
      </c>
      <c r="L1570" s="508"/>
      <c r="M1570" s="505" t="str">
        <f>IF(Tabla1[[#This Row],[Descripción]]="","",_xlfn.XLOOKUP(Tabla1[[#This Row],[Descripción]],Tabla10[Descripción],Tabla10[Unidad de Medida],"",0))</f>
        <v/>
      </c>
      <c r="N1570" s="295"/>
      <c r="O1570" s="506" t="str">
        <f>IF(Tabla1[[#This Row],[Descripción]]="","",_xlfn.XLOOKUP(Tabla1[[#This Row],[Descripción]],Tabla10[Descripción],Tabla10[Precio Unitario],0))</f>
        <v/>
      </c>
      <c r="P1570" s="506" t="str">
        <f>IF(Tabla1[[#This Row],[Cantidad de Insumos]]="","",Tabla1[[#This Row],[Precio Unitario]]*Tabla1[[#This Row],[Cantidad de Insumos]])</f>
        <v/>
      </c>
      <c r="Q1570" s="506" t="str">
        <f>IF(Tabla1[[#This Row],[Descripción]]="","",_xlfn.XLOOKUP(Tabla1[[#This Row],[Descripción]],Tabla10[Descripción],Tabla10[CODIGO PRESUPUESTARIO],0))</f>
        <v/>
      </c>
      <c r="R1570" s="507"/>
    </row>
    <row r="1571" spans="2:18" x14ac:dyDescent="0.3">
      <c r="B1571" s="190" t="str">
        <f>IF('Formulario PPGR3'!$G1571="","",CONCATENATE('Formulario PPGR3'!$C1571,".",'Formulario PPGR3'!$D1571,".",'Formulario PPGR3'!$E1571,".",'Formulario PPGR3'!$F1571))</f>
        <v/>
      </c>
      <c r="C1571" s="190" t="str">
        <f>IF('Formulario PPGR3'!$G1571="","",'Formulario PPGR1'!#REF!)</f>
        <v/>
      </c>
      <c r="D1571" s="190" t="str">
        <f>IF('Formulario PPGR3'!$G1571="","",'Formulario PPGR1'!#REF!)</f>
        <v/>
      </c>
      <c r="E1571" s="190" t="str">
        <f>IF('Formulario PPGR3'!$G1571="","",'Formulario PPGR1'!#REF!)</f>
        <v/>
      </c>
      <c r="F1571" s="190" t="str">
        <f>IF('Formulario PPGR3'!$G1571="","",'Formulario PPGR1'!#REF!)</f>
        <v/>
      </c>
      <c r="G1571" s="241"/>
      <c r="H1571" s="503" t="str">
        <f>IF(Tabla1[[#This Row],[Código_Actividad]]="","",_xlfn.XLOOKUP(Tabla1[[#This Row],[Código_Actividad]],Tabla2[Código],Tabla2[Actividades Programables Presupuestables],"",0))</f>
        <v/>
      </c>
      <c r="I1571" s="504" t="str">
        <f>IFERROR(VLOOKUP('Formulario PPGR3'!$G1571,'Formulario PPGR2'!$H$9:$V$269,15,FALSE),"")</f>
        <v/>
      </c>
      <c r="J1571" s="509"/>
      <c r="K1571" s="507" t="str">
        <f>IF(Tabla1[[#This Row],[Insumos]]="","",_xlfn.XLOOKUP(Tabla1[[#This Row],[Insumos]],Tabla10[Insumo],Tabla10[InsumoAbrev],"",0))</f>
        <v/>
      </c>
      <c r="L1571" s="508"/>
      <c r="M1571" s="505" t="str">
        <f>IF(Tabla1[[#This Row],[Descripción]]="","",_xlfn.XLOOKUP(Tabla1[[#This Row],[Descripción]],Tabla10[Descripción],Tabla10[Unidad de Medida],"",0))</f>
        <v/>
      </c>
      <c r="N1571" s="295"/>
      <c r="O1571" s="506" t="str">
        <f>IF(Tabla1[[#This Row],[Descripción]]="","",_xlfn.XLOOKUP(Tabla1[[#This Row],[Descripción]],Tabla10[Descripción],Tabla10[Precio Unitario],0))</f>
        <v/>
      </c>
      <c r="P1571" s="506" t="str">
        <f>IF(Tabla1[[#This Row],[Cantidad de Insumos]]="","",Tabla1[[#This Row],[Precio Unitario]]*Tabla1[[#This Row],[Cantidad de Insumos]])</f>
        <v/>
      </c>
      <c r="Q1571" s="506" t="str">
        <f>IF(Tabla1[[#This Row],[Descripción]]="","",_xlfn.XLOOKUP(Tabla1[[#This Row],[Descripción]],Tabla10[Descripción],Tabla10[CODIGO PRESUPUESTARIO],0))</f>
        <v/>
      </c>
      <c r="R1571" s="507"/>
    </row>
    <row r="1572" spans="2:18" x14ac:dyDescent="0.3">
      <c r="B1572" s="190" t="str">
        <f>IF('Formulario PPGR3'!$G1572="","",CONCATENATE('Formulario PPGR3'!$C1572,".",'Formulario PPGR3'!$D1572,".",'Formulario PPGR3'!$E1572,".",'Formulario PPGR3'!$F1572))</f>
        <v/>
      </c>
      <c r="C1572" s="190" t="str">
        <f>IF('Formulario PPGR3'!$G1572="","",'Formulario PPGR1'!#REF!)</f>
        <v/>
      </c>
      <c r="D1572" s="190" t="str">
        <f>IF('Formulario PPGR3'!$G1572="","",'Formulario PPGR1'!#REF!)</f>
        <v/>
      </c>
      <c r="E1572" s="190" t="str">
        <f>IF('Formulario PPGR3'!$G1572="","",'Formulario PPGR1'!#REF!)</f>
        <v/>
      </c>
      <c r="F1572" s="190" t="str">
        <f>IF('Formulario PPGR3'!$G1572="","",'Formulario PPGR1'!#REF!)</f>
        <v/>
      </c>
      <c r="G1572" s="241"/>
      <c r="H1572" s="503" t="str">
        <f>IF(Tabla1[[#This Row],[Código_Actividad]]="","",_xlfn.XLOOKUP(Tabla1[[#This Row],[Código_Actividad]],Tabla2[Código],Tabla2[Actividades Programables Presupuestables],"",0))</f>
        <v/>
      </c>
      <c r="I1572" s="504" t="str">
        <f>IFERROR(VLOOKUP('Formulario PPGR3'!$G1572,'Formulario PPGR2'!$H$9:$V$269,15,FALSE),"")</f>
        <v/>
      </c>
      <c r="J1572" s="509"/>
      <c r="K1572" s="507" t="str">
        <f>IF(Tabla1[[#This Row],[Insumos]]="","",_xlfn.XLOOKUP(Tabla1[[#This Row],[Insumos]],Tabla10[Insumo],Tabla10[InsumoAbrev],"",0))</f>
        <v/>
      </c>
      <c r="L1572" s="508"/>
      <c r="M1572" s="505" t="str">
        <f>IF(Tabla1[[#This Row],[Descripción]]="","",_xlfn.XLOOKUP(Tabla1[[#This Row],[Descripción]],Tabla10[Descripción],Tabla10[Unidad de Medida],"",0))</f>
        <v/>
      </c>
      <c r="N1572" s="295"/>
      <c r="O1572" s="506" t="str">
        <f>IF(Tabla1[[#This Row],[Descripción]]="","",_xlfn.XLOOKUP(Tabla1[[#This Row],[Descripción]],Tabla10[Descripción],Tabla10[Precio Unitario],0))</f>
        <v/>
      </c>
      <c r="P1572" s="506" t="str">
        <f>IF(Tabla1[[#This Row],[Cantidad de Insumos]]="","",Tabla1[[#This Row],[Precio Unitario]]*Tabla1[[#This Row],[Cantidad de Insumos]])</f>
        <v/>
      </c>
      <c r="Q1572" s="506" t="str">
        <f>IF(Tabla1[[#This Row],[Descripción]]="","",_xlfn.XLOOKUP(Tabla1[[#This Row],[Descripción]],Tabla10[Descripción],Tabla10[CODIGO PRESUPUESTARIO],0))</f>
        <v/>
      </c>
      <c r="R1572" s="507"/>
    </row>
    <row r="1573" spans="2:18" x14ac:dyDescent="0.3">
      <c r="B1573" s="190" t="str">
        <f>IF('Formulario PPGR3'!$G1573="","",CONCATENATE('Formulario PPGR3'!$C1573,".",'Formulario PPGR3'!$D1573,".",'Formulario PPGR3'!$E1573,".",'Formulario PPGR3'!$F1573))</f>
        <v/>
      </c>
      <c r="C1573" s="190" t="str">
        <f>IF('Formulario PPGR3'!$G1573="","",'Formulario PPGR1'!#REF!)</f>
        <v/>
      </c>
      <c r="D1573" s="190" t="str">
        <f>IF('Formulario PPGR3'!$G1573="","",'Formulario PPGR1'!#REF!)</f>
        <v/>
      </c>
      <c r="E1573" s="190" t="str">
        <f>IF('Formulario PPGR3'!$G1573="","",'Formulario PPGR1'!#REF!)</f>
        <v/>
      </c>
      <c r="F1573" s="190" t="str">
        <f>IF('Formulario PPGR3'!$G1573="","",'Formulario PPGR1'!#REF!)</f>
        <v/>
      </c>
      <c r="G1573" s="241"/>
      <c r="H1573" s="503" t="str">
        <f>IF(Tabla1[[#This Row],[Código_Actividad]]="","",_xlfn.XLOOKUP(Tabla1[[#This Row],[Código_Actividad]],Tabla2[Código],Tabla2[Actividades Programables Presupuestables],"",0))</f>
        <v/>
      </c>
      <c r="I1573" s="504" t="str">
        <f>IFERROR(VLOOKUP('Formulario PPGR3'!$G1573,'Formulario PPGR2'!$H$9:$V$269,15,FALSE),"")</f>
        <v/>
      </c>
      <c r="J1573" s="509"/>
      <c r="K1573" s="507" t="str">
        <f>IF(Tabla1[[#This Row],[Insumos]]="","",_xlfn.XLOOKUP(Tabla1[[#This Row],[Insumos]],Tabla10[Insumo],Tabla10[InsumoAbrev],"",0))</f>
        <v/>
      </c>
      <c r="L1573" s="508"/>
      <c r="M1573" s="505" t="str">
        <f>IF(Tabla1[[#This Row],[Descripción]]="","",_xlfn.XLOOKUP(Tabla1[[#This Row],[Descripción]],Tabla10[Descripción],Tabla10[Unidad de Medida],"",0))</f>
        <v/>
      </c>
      <c r="N1573" s="295"/>
      <c r="O1573" s="506" t="str">
        <f>IF(Tabla1[[#This Row],[Descripción]]="","",_xlfn.XLOOKUP(Tabla1[[#This Row],[Descripción]],Tabla10[Descripción],Tabla10[Precio Unitario],0))</f>
        <v/>
      </c>
      <c r="P1573" s="506" t="str">
        <f>IF(Tabla1[[#This Row],[Cantidad de Insumos]]="","",Tabla1[[#This Row],[Precio Unitario]]*Tabla1[[#This Row],[Cantidad de Insumos]])</f>
        <v/>
      </c>
      <c r="Q1573" s="506" t="str">
        <f>IF(Tabla1[[#This Row],[Descripción]]="","",_xlfn.XLOOKUP(Tabla1[[#This Row],[Descripción]],Tabla10[Descripción],Tabla10[CODIGO PRESUPUESTARIO],0))</f>
        <v/>
      </c>
      <c r="R1573" s="507"/>
    </row>
    <row r="1574" spans="2:18" x14ac:dyDescent="0.3">
      <c r="B1574" s="190" t="str">
        <f>IF('Formulario PPGR3'!$G1574="","",CONCATENATE('Formulario PPGR3'!$C1574,".",'Formulario PPGR3'!$D1574,".",'Formulario PPGR3'!$E1574,".",'Formulario PPGR3'!$F1574))</f>
        <v/>
      </c>
      <c r="C1574" s="190" t="str">
        <f>IF('Formulario PPGR3'!$G1574="","",'Formulario PPGR1'!#REF!)</f>
        <v/>
      </c>
      <c r="D1574" s="190" t="str">
        <f>IF('Formulario PPGR3'!$G1574="","",'Formulario PPGR1'!#REF!)</f>
        <v/>
      </c>
      <c r="E1574" s="190" t="str">
        <f>IF('Formulario PPGR3'!$G1574="","",'Formulario PPGR1'!#REF!)</f>
        <v/>
      </c>
      <c r="F1574" s="190" t="str">
        <f>IF('Formulario PPGR3'!$G1574="","",'Formulario PPGR1'!#REF!)</f>
        <v/>
      </c>
      <c r="G1574" s="241"/>
      <c r="H1574" s="503" t="str">
        <f>IF(Tabla1[[#This Row],[Código_Actividad]]="","",_xlfn.XLOOKUP(Tabla1[[#This Row],[Código_Actividad]],Tabla2[Código],Tabla2[Actividades Programables Presupuestables],"",0))</f>
        <v/>
      </c>
      <c r="I1574" s="504" t="str">
        <f>IFERROR(VLOOKUP('Formulario PPGR3'!$G1574,'Formulario PPGR2'!$H$9:$V$269,15,FALSE),"")</f>
        <v/>
      </c>
      <c r="J1574" s="509"/>
      <c r="K1574" s="507" t="str">
        <f>IF(Tabla1[[#This Row],[Insumos]]="","",_xlfn.XLOOKUP(Tabla1[[#This Row],[Insumos]],Tabla10[Insumo],Tabla10[InsumoAbrev],"",0))</f>
        <v/>
      </c>
      <c r="L1574" s="508"/>
      <c r="M1574" s="505" t="str">
        <f>IF(Tabla1[[#This Row],[Descripción]]="","",_xlfn.XLOOKUP(Tabla1[[#This Row],[Descripción]],Tabla10[Descripción],Tabla10[Unidad de Medida],"",0))</f>
        <v/>
      </c>
      <c r="N1574" s="295"/>
      <c r="O1574" s="506" t="str">
        <f>IF(Tabla1[[#This Row],[Descripción]]="","",_xlfn.XLOOKUP(Tabla1[[#This Row],[Descripción]],Tabla10[Descripción],Tabla10[Precio Unitario],0))</f>
        <v/>
      </c>
      <c r="P1574" s="506" t="str">
        <f>IF(Tabla1[[#This Row],[Cantidad de Insumos]]="","",Tabla1[[#This Row],[Precio Unitario]]*Tabla1[[#This Row],[Cantidad de Insumos]])</f>
        <v/>
      </c>
      <c r="Q1574" s="506" t="str">
        <f>IF(Tabla1[[#This Row],[Descripción]]="","",_xlfn.XLOOKUP(Tabla1[[#This Row],[Descripción]],Tabla10[Descripción],Tabla10[CODIGO PRESUPUESTARIO],0))</f>
        <v/>
      </c>
      <c r="R1574" s="507"/>
    </row>
    <row r="1575" spans="2:18" x14ac:dyDescent="0.3">
      <c r="B1575" s="190" t="str">
        <f>IF('Formulario PPGR3'!$G1575="","",CONCATENATE('Formulario PPGR3'!$C1575,".",'Formulario PPGR3'!$D1575,".",'Formulario PPGR3'!$E1575,".",'Formulario PPGR3'!$F1575))</f>
        <v/>
      </c>
      <c r="C1575" s="190" t="str">
        <f>IF('Formulario PPGR3'!$G1575="","",'Formulario PPGR1'!#REF!)</f>
        <v/>
      </c>
      <c r="D1575" s="190" t="str">
        <f>IF('Formulario PPGR3'!$G1575="","",'Formulario PPGR1'!#REF!)</f>
        <v/>
      </c>
      <c r="E1575" s="190" t="str">
        <f>IF('Formulario PPGR3'!$G1575="","",'Formulario PPGR1'!#REF!)</f>
        <v/>
      </c>
      <c r="F1575" s="190" t="str">
        <f>IF('Formulario PPGR3'!$G1575="","",'Formulario PPGR1'!#REF!)</f>
        <v/>
      </c>
      <c r="G1575" s="241"/>
      <c r="H1575" s="503" t="str">
        <f>IF(Tabla1[[#This Row],[Código_Actividad]]="","",_xlfn.XLOOKUP(Tabla1[[#This Row],[Código_Actividad]],Tabla2[Código],Tabla2[Actividades Programables Presupuestables],"",0))</f>
        <v/>
      </c>
      <c r="I1575" s="504" t="str">
        <f>IFERROR(VLOOKUP('Formulario PPGR3'!$G1575,'Formulario PPGR2'!$H$9:$V$269,15,FALSE),"")</f>
        <v/>
      </c>
      <c r="J1575" s="509"/>
      <c r="K1575" s="507" t="str">
        <f>IF(Tabla1[[#This Row],[Insumos]]="","",_xlfn.XLOOKUP(Tabla1[[#This Row],[Insumos]],Tabla10[Insumo],Tabla10[InsumoAbrev],"",0))</f>
        <v/>
      </c>
      <c r="L1575" s="508"/>
      <c r="M1575" s="505" t="str">
        <f>IF(Tabla1[[#This Row],[Descripción]]="","",_xlfn.XLOOKUP(Tabla1[[#This Row],[Descripción]],Tabla10[Descripción],Tabla10[Unidad de Medida],"",0))</f>
        <v/>
      </c>
      <c r="N1575" s="295"/>
      <c r="O1575" s="506" t="str">
        <f>IF(Tabla1[[#This Row],[Descripción]]="","",_xlfn.XLOOKUP(Tabla1[[#This Row],[Descripción]],Tabla10[Descripción],Tabla10[Precio Unitario],0))</f>
        <v/>
      </c>
      <c r="P1575" s="506" t="str">
        <f>IF(Tabla1[[#This Row],[Cantidad de Insumos]]="","",Tabla1[[#This Row],[Precio Unitario]]*Tabla1[[#This Row],[Cantidad de Insumos]])</f>
        <v/>
      </c>
      <c r="Q1575" s="506" t="str">
        <f>IF(Tabla1[[#This Row],[Descripción]]="","",_xlfn.XLOOKUP(Tabla1[[#This Row],[Descripción]],Tabla10[Descripción],Tabla10[CODIGO PRESUPUESTARIO],0))</f>
        <v/>
      </c>
      <c r="R1575" s="507"/>
    </row>
    <row r="1576" spans="2:18" x14ac:dyDescent="0.3">
      <c r="B1576" s="190" t="str">
        <f>IF('Formulario PPGR3'!$G1576="","",CONCATENATE('Formulario PPGR3'!$C1576,".",'Formulario PPGR3'!$D1576,".",'Formulario PPGR3'!$E1576,".",'Formulario PPGR3'!$F1576))</f>
        <v/>
      </c>
      <c r="C1576" s="190" t="str">
        <f>IF('Formulario PPGR3'!$G1576="","",'Formulario PPGR1'!#REF!)</f>
        <v/>
      </c>
      <c r="D1576" s="190" t="str">
        <f>IF('Formulario PPGR3'!$G1576="","",'Formulario PPGR1'!#REF!)</f>
        <v/>
      </c>
      <c r="E1576" s="190" t="str">
        <f>IF('Formulario PPGR3'!$G1576="","",'Formulario PPGR1'!#REF!)</f>
        <v/>
      </c>
      <c r="F1576" s="190" t="str">
        <f>IF('Formulario PPGR3'!$G1576="","",'Formulario PPGR1'!#REF!)</f>
        <v/>
      </c>
      <c r="G1576" s="241"/>
      <c r="H1576" s="503" t="str">
        <f>IF(Tabla1[[#This Row],[Código_Actividad]]="","",_xlfn.XLOOKUP(Tabla1[[#This Row],[Código_Actividad]],Tabla2[Código],Tabla2[Actividades Programables Presupuestables],"",0))</f>
        <v/>
      </c>
      <c r="I1576" s="504" t="str">
        <f>IFERROR(VLOOKUP('Formulario PPGR3'!$G1576,'Formulario PPGR2'!$H$9:$V$269,15,FALSE),"")</f>
        <v/>
      </c>
      <c r="J1576" s="509"/>
      <c r="K1576" s="507" t="str">
        <f>IF(Tabla1[[#This Row],[Insumos]]="","",_xlfn.XLOOKUP(Tabla1[[#This Row],[Insumos]],Tabla10[Insumo],Tabla10[InsumoAbrev],"",0))</f>
        <v/>
      </c>
      <c r="L1576" s="508"/>
      <c r="M1576" s="505" t="str">
        <f>IF(Tabla1[[#This Row],[Descripción]]="","",_xlfn.XLOOKUP(Tabla1[[#This Row],[Descripción]],Tabla10[Descripción],Tabla10[Unidad de Medida],"",0))</f>
        <v/>
      </c>
      <c r="N1576" s="295"/>
      <c r="O1576" s="506" t="str">
        <f>IF(Tabla1[[#This Row],[Descripción]]="","",_xlfn.XLOOKUP(Tabla1[[#This Row],[Descripción]],Tabla10[Descripción],Tabla10[Precio Unitario],0))</f>
        <v/>
      </c>
      <c r="P1576" s="506" t="str">
        <f>IF(Tabla1[[#This Row],[Cantidad de Insumos]]="","",Tabla1[[#This Row],[Precio Unitario]]*Tabla1[[#This Row],[Cantidad de Insumos]])</f>
        <v/>
      </c>
      <c r="Q1576" s="506" t="str">
        <f>IF(Tabla1[[#This Row],[Descripción]]="","",_xlfn.XLOOKUP(Tabla1[[#This Row],[Descripción]],Tabla10[Descripción],Tabla10[CODIGO PRESUPUESTARIO],0))</f>
        <v/>
      </c>
      <c r="R1576" s="507"/>
    </row>
    <row r="1577" spans="2:18" x14ac:dyDescent="0.3">
      <c r="B1577" s="190" t="str">
        <f>IF('Formulario PPGR3'!$G1577="","",CONCATENATE('Formulario PPGR3'!$C1577,".",'Formulario PPGR3'!$D1577,".",'Formulario PPGR3'!$E1577,".",'Formulario PPGR3'!$F1577))</f>
        <v/>
      </c>
      <c r="C1577" s="190" t="str">
        <f>IF('Formulario PPGR3'!$G1577="","",'Formulario PPGR1'!#REF!)</f>
        <v/>
      </c>
      <c r="D1577" s="190" t="str">
        <f>IF('Formulario PPGR3'!$G1577="","",'Formulario PPGR1'!#REF!)</f>
        <v/>
      </c>
      <c r="E1577" s="190" t="str">
        <f>IF('Formulario PPGR3'!$G1577="","",'Formulario PPGR1'!#REF!)</f>
        <v/>
      </c>
      <c r="F1577" s="190" t="str">
        <f>IF('Formulario PPGR3'!$G1577="","",'Formulario PPGR1'!#REF!)</f>
        <v/>
      </c>
      <c r="G1577" s="241"/>
      <c r="H1577" s="503" t="str">
        <f>IF(Tabla1[[#This Row],[Código_Actividad]]="","",_xlfn.XLOOKUP(Tabla1[[#This Row],[Código_Actividad]],Tabla2[Código],Tabla2[Actividades Programables Presupuestables],"",0))</f>
        <v/>
      </c>
      <c r="I1577" s="504" t="str">
        <f>IFERROR(VLOOKUP('Formulario PPGR3'!$G1577,'Formulario PPGR2'!$H$9:$V$269,15,FALSE),"")</f>
        <v/>
      </c>
      <c r="J1577" s="509"/>
      <c r="K1577" s="507" t="str">
        <f>IF(Tabla1[[#This Row],[Insumos]]="","",_xlfn.XLOOKUP(Tabla1[[#This Row],[Insumos]],Tabla10[Insumo],Tabla10[InsumoAbrev],"",0))</f>
        <v/>
      </c>
      <c r="L1577" s="508"/>
      <c r="M1577" s="505" t="str">
        <f>IF(Tabla1[[#This Row],[Descripción]]="","",_xlfn.XLOOKUP(Tabla1[[#This Row],[Descripción]],Tabla10[Descripción],Tabla10[Unidad de Medida],"",0))</f>
        <v/>
      </c>
      <c r="N1577" s="295"/>
      <c r="O1577" s="506" t="str">
        <f>IF(Tabla1[[#This Row],[Descripción]]="","",_xlfn.XLOOKUP(Tabla1[[#This Row],[Descripción]],Tabla10[Descripción],Tabla10[Precio Unitario],0))</f>
        <v/>
      </c>
      <c r="P1577" s="506" t="str">
        <f>IF(Tabla1[[#This Row],[Cantidad de Insumos]]="","",Tabla1[[#This Row],[Precio Unitario]]*Tabla1[[#This Row],[Cantidad de Insumos]])</f>
        <v/>
      </c>
      <c r="Q1577" s="506" t="str">
        <f>IF(Tabla1[[#This Row],[Descripción]]="","",_xlfn.XLOOKUP(Tabla1[[#This Row],[Descripción]],Tabla10[Descripción],Tabla10[CODIGO PRESUPUESTARIO],0))</f>
        <v/>
      </c>
      <c r="R1577" s="507"/>
    </row>
    <row r="1578" spans="2:18" x14ac:dyDescent="0.3">
      <c r="B1578" s="190" t="str">
        <f>IF('Formulario PPGR3'!$G1578="","",CONCATENATE('Formulario PPGR3'!$C1578,".",'Formulario PPGR3'!$D1578,".",'Formulario PPGR3'!$E1578,".",'Formulario PPGR3'!$F1578))</f>
        <v/>
      </c>
      <c r="C1578" s="190" t="str">
        <f>IF('Formulario PPGR3'!$G1578="","",'Formulario PPGR1'!#REF!)</f>
        <v/>
      </c>
      <c r="D1578" s="190" t="str">
        <f>IF('Formulario PPGR3'!$G1578="","",'Formulario PPGR1'!#REF!)</f>
        <v/>
      </c>
      <c r="E1578" s="190" t="str">
        <f>IF('Formulario PPGR3'!$G1578="","",'Formulario PPGR1'!#REF!)</f>
        <v/>
      </c>
      <c r="F1578" s="190" t="str">
        <f>IF('Formulario PPGR3'!$G1578="","",'Formulario PPGR1'!#REF!)</f>
        <v/>
      </c>
      <c r="G1578" s="241"/>
      <c r="H1578" s="503" t="str">
        <f>IF(Tabla1[[#This Row],[Código_Actividad]]="","",_xlfn.XLOOKUP(Tabla1[[#This Row],[Código_Actividad]],Tabla2[Código],Tabla2[Actividades Programables Presupuestables],"",0))</f>
        <v/>
      </c>
      <c r="I1578" s="504" t="str">
        <f>IFERROR(VLOOKUP('Formulario PPGR3'!$G1578,'Formulario PPGR2'!$H$9:$V$269,15,FALSE),"")</f>
        <v/>
      </c>
      <c r="J1578" s="509"/>
      <c r="K1578" s="507" t="str">
        <f>IF(Tabla1[[#This Row],[Insumos]]="","",_xlfn.XLOOKUP(Tabla1[[#This Row],[Insumos]],Tabla10[Insumo],Tabla10[InsumoAbrev],"",0))</f>
        <v/>
      </c>
      <c r="L1578" s="508"/>
      <c r="M1578" s="505" t="str">
        <f>IF(Tabla1[[#This Row],[Descripción]]="","",_xlfn.XLOOKUP(Tabla1[[#This Row],[Descripción]],Tabla10[Descripción],Tabla10[Unidad de Medida],"",0))</f>
        <v/>
      </c>
      <c r="N1578" s="295"/>
      <c r="O1578" s="506" t="str">
        <f>IF(Tabla1[[#This Row],[Descripción]]="","",_xlfn.XLOOKUP(Tabla1[[#This Row],[Descripción]],Tabla10[Descripción],Tabla10[Precio Unitario],0))</f>
        <v/>
      </c>
      <c r="P1578" s="506" t="str">
        <f>IF(Tabla1[[#This Row],[Cantidad de Insumos]]="","",Tabla1[[#This Row],[Precio Unitario]]*Tabla1[[#This Row],[Cantidad de Insumos]])</f>
        <v/>
      </c>
      <c r="Q1578" s="506" t="str">
        <f>IF(Tabla1[[#This Row],[Descripción]]="","",_xlfn.XLOOKUP(Tabla1[[#This Row],[Descripción]],Tabla10[Descripción],Tabla10[CODIGO PRESUPUESTARIO],0))</f>
        <v/>
      </c>
      <c r="R1578" s="507"/>
    </row>
    <row r="1579" spans="2:18" x14ac:dyDescent="0.3">
      <c r="B1579" s="190" t="str">
        <f>IF('Formulario PPGR3'!$G1579="","",CONCATENATE('Formulario PPGR3'!$C1579,".",'Formulario PPGR3'!$D1579,".",'Formulario PPGR3'!$E1579,".",'Formulario PPGR3'!$F1579))</f>
        <v/>
      </c>
      <c r="C1579" s="190" t="str">
        <f>IF('Formulario PPGR3'!$G1579="","",'Formulario PPGR1'!#REF!)</f>
        <v/>
      </c>
      <c r="D1579" s="190" t="str">
        <f>IF('Formulario PPGR3'!$G1579="","",'Formulario PPGR1'!#REF!)</f>
        <v/>
      </c>
      <c r="E1579" s="190" t="str">
        <f>IF('Formulario PPGR3'!$G1579="","",'Formulario PPGR1'!#REF!)</f>
        <v/>
      </c>
      <c r="F1579" s="190" t="str">
        <f>IF('Formulario PPGR3'!$G1579="","",'Formulario PPGR1'!#REF!)</f>
        <v/>
      </c>
      <c r="G1579" s="241"/>
      <c r="H1579" s="503" t="str">
        <f>IF(Tabla1[[#This Row],[Código_Actividad]]="","",_xlfn.XLOOKUP(Tabla1[[#This Row],[Código_Actividad]],Tabla2[Código],Tabla2[Actividades Programables Presupuestables],"",0))</f>
        <v/>
      </c>
      <c r="I1579" s="504" t="str">
        <f>IFERROR(VLOOKUP('Formulario PPGR3'!$G1579,'Formulario PPGR2'!$H$9:$V$269,15,FALSE),"")</f>
        <v/>
      </c>
      <c r="J1579" s="509"/>
      <c r="K1579" s="507" t="str">
        <f>IF(Tabla1[[#This Row],[Insumos]]="","",_xlfn.XLOOKUP(Tabla1[[#This Row],[Insumos]],Tabla10[Insumo],Tabla10[InsumoAbrev],"",0))</f>
        <v/>
      </c>
      <c r="L1579" s="508"/>
      <c r="M1579" s="505" t="str">
        <f>IF(Tabla1[[#This Row],[Descripción]]="","",_xlfn.XLOOKUP(Tabla1[[#This Row],[Descripción]],Tabla10[Descripción],Tabla10[Unidad de Medida],"",0))</f>
        <v/>
      </c>
      <c r="N1579" s="295"/>
      <c r="O1579" s="506" t="str">
        <f>IF(Tabla1[[#This Row],[Descripción]]="","",_xlfn.XLOOKUP(Tabla1[[#This Row],[Descripción]],Tabla10[Descripción],Tabla10[Precio Unitario],0))</f>
        <v/>
      </c>
      <c r="P1579" s="506" t="str">
        <f>IF(Tabla1[[#This Row],[Cantidad de Insumos]]="","",Tabla1[[#This Row],[Precio Unitario]]*Tabla1[[#This Row],[Cantidad de Insumos]])</f>
        <v/>
      </c>
      <c r="Q1579" s="506" t="str">
        <f>IF(Tabla1[[#This Row],[Descripción]]="","",_xlfn.XLOOKUP(Tabla1[[#This Row],[Descripción]],Tabla10[Descripción],Tabla10[CODIGO PRESUPUESTARIO],0))</f>
        <v/>
      </c>
      <c r="R1579" s="507"/>
    </row>
    <row r="1580" spans="2:18" x14ac:dyDescent="0.3">
      <c r="B1580" s="190" t="str">
        <f>IF('Formulario PPGR3'!$G1580="","",CONCATENATE('Formulario PPGR3'!$C1580,".",'Formulario PPGR3'!$D1580,".",'Formulario PPGR3'!$E1580,".",'Formulario PPGR3'!$F1580))</f>
        <v/>
      </c>
      <c r="C1580" s="190" t="str">
        <f>IF('Formulario PPGR3'!$G1580="","",'Formulario PPGR1'!#REF!)</f>
        <v/>
      </c>
      <c r="D1580" s="190" t="str">
        <f>IF('Formulario PPGR3'!$G1580="","",'Formulario PPGR1'!#REF!)</f>
        <v/>
      </c>
      <c r="E1580" s="190" t="str">
        <f>IF('Formulario PPGR3'!$G1580="","",'Formulario PPGR1'!#REF!)</f>
        <v/>
      </c>
      <c r="F1580" s="190" t="str">
        <f>IF('Formulario PPGR3'!$G1580="","",'Formulario PPGR1'!#REF!)</f>
        <v/>
      </c>
      <c r="G1580" s="241"/>
      <c r="H1580" s="503" t="str">
        <f>IF(Tabla1[[#This Row],[Código_Actividad]]="","",_xlfn.XLOOKUP(Tabla1[[#This Row],[Código_Actividad]],Tabla2[Código],Tabla2[Actividades Programables Presupuestables],"",0))</f>
        <v/>
      </c>
      <c r="I1580" s="504" t="str">
        <f>IFERROR(VLOOKUP('Formulario PPGR3'!$G1580,'Formulario PPGR2'!$H$9:$V$269,15,FALSE),"")</f>
        <v/>
      </c>
      <c r="J1580" s="509"/>
      <c r="K1580" s="507" t="str">
        <f>IF(Tabla1[[#This Row],[Insumos]]="","",_xlfn.XLOOKUP(Tabla1[[#This Row],[Insumos]],Tabla10[Insumo],Tabla10[InsumoAbrev],"",0))</f>
        <v/>
      </c>
      <c r="L1580" s="508"/>
      <c r="M1580" s="505" t="str">
        <f>IF(Tabla1[[#This Row],[Descripción]]="","",_xlfn.XLOOKUP(Tabla1[[#This Row],[Descripción]],Tabla10[Descripción],Tabla10[Unidad de Medida],"",0))</f>
        <v/>
      </c>
      <c r="N1580" s="295"/>
      <c r="O1580" s="506" t="str">
        <f>IF(Tabla1[[#This Row],[Descripción]]="","",_xlfn.XLOOKUP(Tabla1[[#This Row],[Descripción]],Tabla10[Descripción],Tabla10[Precio Unitario],0))</f>
        <v/>
      </c>
      <c r="P1580" s="506" t="str">
        <f>IF(Tabla1[[#This Row],[Cantidad de Insumos]]="","",Tabla1[[#This Row],[Precio Unitario]]*Tabla1[[#This Row],[Cantidad de Insumos]])</f>
        <v/>
      </c>
      <c r="Q1580" s="506" t="str">
        <f>IF(Tabla1[[#This Row],[Descripción]]="","",_xlfn.XLOOKUP(Tabla1[[#This Row],[Descripción]],Tabla10[Descripción],Tabla10[CODIGO PRESUPUESTARIO],0))</f>
        <v/>
      </c>
      <c r="R1580" s="507"/>
    </row>
    <row r="1581" spans="2:18" x14ac:dyDescent="0.3">
      <c r="B1581" s="190" t="str">
        <f>IF('Formulario PPGR3'!$G1581="","",CONCATENATE('Formulario PPGR3'!$C1581,".",'Formulario PPGR3'!$D1581,".",'Formulario PPGR3'!$E1581,".",'Formulario PPGR3'!$F1581))</f>
        <v/>
      </c>
      <c r="C1581" s="190" t="str">
        <f>IF('Formulario PPGR3'!$G1581="","",'Formulario PPGR1'!#REF!)</f>
        <v/>
      </c>
      <c r="D1581" s="190" t="str">
        <f>IF('Formulario PPGR3'!$G1581="","",'Formulario PPGR1'!#REF!)</f>
        <v/>
      </c>
      <c r="E1581" s="190" t="str">
        <f>IF('Formulario PPGR3'!$G1581="","",'Formulario PPGR1'!#REF!)</f>
        <v/>
      </c>
      <c r="F1581" s="190" t="str">
        <f>IF('Formulario PPGR3'!$G1581="","",'Formulario PPGR1'!#REF!)</f>
        <v/>
      </c>
      <c r="G1581" s="241"/>
      <c r="H1581" s="503" t="str">
        <f>IF(Tabla1[[#This Row],[Código_Actividad]]="","",_xlfn.XLOOKUP(Tabla1[[#This Row],[Código_Actividad]],Tabla2[Código],Tabla2[Actividades Programables Presupuestables],"",0))</f>
        <v/>
      </c>
      <c r="I1581" s="504" t="str">
        <f>IFERROR(VLOOKUP('Formulario PPGR3'!$G1581,'Formulario PPGR2'!$H$9:$V$269,15,FALSE),"")</f>
        <v/>
      </c>
      <c r="J1581" s="509"/>
      <c r="K1581" s="507" t="str">
        <f>IF(Tabla1[[#This Row],[Insumos]]="","",_xlfn.XLOOKUP(Tabla1[[#This Row],[Insumos]],Tabla10[Insumo],Tabla10[InsumoAbrev],"",0))</f>
        <v/>
      </c>
      <c r="L1581" s="508"/>
      <c r="M1581" s="505" t="str">
        <f>IF(Tabla1[[#This Row],[Descripción]]="","",_xlfn.XLOOKUP(Tabla1[[#This Row],[Descripción]],Tabla10[Descripción],Tabla10[Unidad de Medida],"",0))</f>
        <v/>
      </c>
      <c r="N1581" s="295"/>
      <c r="O1581" s="506" t="str">
        <f>IF(Tabla1[[#This Row],[Descripción]]="","",_xlfn.XLOOKUP(Tabla1[[#This Row],[Descripción]],Tabla10[Descripción],Tabla10[Precio Unitario],0))</f>
        <v/>
      </c>
      <c r="P1581" s="506" t="str">
        <f>IF(Tabla1[[#This Row],[Cantidad de Insumos]]="","",Tabla1[[#This Row],[Precio Unitario]]*Tabla1[[#This Row],[Cantidad de Insumos]])</f>
        <v/>
      </c>
      <c r="Q1581" s="506" t="str">
        <f>IF(Tabla1[[#This Row],[Descripción]]="","",_xlfn.XLOOKUP(Tabla1[[#This Row],[Descripción]],Tabla10[Descripción],Tabla10[CODIGO PRESUPUESTARIO],0))</f>
        <v/>
      </c>
      <c r="R1581" s="507"/>
    </row>
    <row r="1582" spans="2:18" x14ac:dyDescent="0.3">
      <c r="B1582" s="190" t="str">
        <f>IF('Formulario PPGR3'!$G1582="","",CONCATENATE('Formulario PPGR3'!$C1582,".",'Formulario PPGR3'!$D1582,".",'Formulario PPGR3'!$E1582,".",'Formulario PPGR3'!$F1582))</f>
        <v/>
      </c>
      <c r="C1582" s="190" t="str">
        <f>IF('Formulario PPGR3'!$G1582="","",'Formulario PPGR1'!#REF!)</f>
        <v/>
      </c>
      <c r="D1582" s="190" t="str">
        <f>IF('Formulario PPGR3'!$G1582="","",'Formulario PPGR1'!#REF!)</f>
        <v/>
      </c>
      <c r="E1582" s="190" t="str">
        <f>IF('Formulario PPGR3'!$G1582="","",'Formulario PPGR1'!#REF!)</f>
        <v/>
      </c>
      <c r="F1582" s="190" t="str">
        <f>IF('Formulario PPGR3'!$G1582="","",'Formulario PPGR1'!#REF!)</f>
        <v/>
      </c>
      <c r="G1582" s="241"/>
      <c r="H1582" s="503" t="str">
        <f>IF(Tabla1[[#This Row],[Código_Actividad]]="","",_xlfn.XLOOKUP(Tabla1[[#This Row],[Código_Actividad]],Tabla2[Código],Tabla2[Actividades Programables Presupuestables],"",0))</f>
        <v/>
      </c>
      <c r="I1582" s="504" t="str">
        <f>IFERROR(VLOOKUP('Formulario PPGR3'!$G1582,'Formulario PPGR2'!$H$9:$V$269,15,FALSE),"")</f>
        <v/>
      </c>
      <c r="J1582" s="509"/>
      <c r="K1582" s="507" t="str">
        <f>IF(Tabla1[[#This Row],[Insumos]]="","",_xlfn.XLOOKUP(Tabla1[[#This Row],[Insumos]],Tabla10[Insumo],Tabla10[InsumoAbrev],"",0))</f>
        <v/>
      </c>
      <c r="L1582" s="508"/>
      <c r="M1582" s="505" t="str">
        <f>IF(Tabla1[[#This Row],[Descripción]]="","",_xlfn.XLOOKUP(Tabla1[[#This Row],[Descripción]],Tabla10[Descripción],Tabla10[Unidad de Medida],"",0))</f>
        <v/>
      </c>
      <c r="N1582" s="295"/>
      <c r="O1582" s="506" t="str">
        <f>IF(Tabla1[[#This Row],[Descripción]]="","",_xlfn.XLOOKUP(Tabla1[[#This Row],[Descripción]],Tabla10[Descripción],Tabla10[Precio Unitario],0))</f>
        <v/>
      </c>
      <c r="P1582" s="506" t="str">
        <f>IF(Tabla1[[#This Row],[Cantidad de Insumos]]="","",Tabla1[[#This Row],[Precio Unitario]]*Tabla1[[#This Row],[Cantidad de Insumos]])</f>
        <v/>
      </c>
      <c r="Q1582" s="506" t="str">
        <f>IF(Tabla1[[#This Row],[Descripción]]="","",_xlfn.XLOOKUP(Tabla1[[#This Row],[Descripción]],Tabla10[Descripción],Tabla10[CODIGO PRESUPUESTARIO],0))</f>
        <v/>
      </c>
      <c r="R1582" s="507"/>
    </row>
    <row r="1583" spans="2:18" x14ac:dyDescent="0.3">
      <c r="B1583" s="190" t="str">
        <f>IF('Formulario PPGR3'!$G1583="","",CONCATENATE('Formulario PPGR3'!$C1583,".",'Formulario PPGR3'!$D1583,".",'Formulario PPGR3'!$E1583,".",'Formulario PPGR3'!$F1583))</f>
        <v/>
      </c>
      <c r="C1583" s="190" t="str">
        <f>IF('Formulario PPGR3'!$G1583="","",'Formulario PPGR1'!#REF!)</f>
        <v/>
      </c>
      <c r="D1583" s="190" t="str">
        <f>IF('Formulario PPGR3'!$G1583="","",'Formulario PPGR1'!#REF!)</f>
        <v/>
      </c>
      <c r="E1583" s="190" t="str">
        <f>IF('Formulario PPGR3'!$G1583="","",'Formulario PPGR1'!#REF!)</f>
        <v/>
      </c>
      <c r="F1583" s="190" t="str">
        <f>IF('Formulario PPGR3'!$G1583="","",'Formulario PPGR1'!#REF!)</f>
        <v/>
      </c>
      <c r="G1583" s="241"/>
      <c r="H1583" s="503" t="str">
        <f>IF(Tabla1[[#This Row],[Código_Actividad]]="","",_xlfn.XLOOKUP(Tabla1[[#This Row],[Código_Actividad]],Tabla2[Código],Tabla2[Actividades Programables Presupuestables],"",0))</f>
        <v/>
      </c>
      <c r="I1583" s="504" t="str">
        <f>IFERROR(VLOOKUP('Formulario PPGR3'!$G1583,'Formulario PPGR2'!$H$9:$V$269,15,FALSE),"")</f>
        <v/>
      </c>
      <c r="J1583" s="509"/>
      <c r="K1583" s="507" t="str">
        <f>IF(Tabla1[[#This Row],[Insumos]]="","",_xlfn.XLOOKUP(Tabla1[[#This Row],[Insumos]],Tabla10[Insumo],Tabla10[InsumoAbrev],"",0))</f>
        <v/>
      </c>
      <c r="L1583" s="508"/>
      <c r="M1583" s="505" t="str">
        <f>IF(Tabla1[[#This Row],[Descripción]]="","",_xlfn.XLOOKUP(Tabla1[[#This Row],[Descripción]],Tabla10[Descripción],Tabla10[Unidad de Medida],"",0))</f>
        <v/>
      </c>
      <c r="N1583" s="295"/>
      <c r="O1583" s="506" t="str">
        <f>IF(Tabla1[[#This Row],[Descripción]]="","",_xlfn.XLOOKUP(Tabla1[[#This Row],[Descripción]],Tabla10[Descripción],Tabla10[Precio Unitario],0))</f>
        <v/>
      </c>
      <c r="P1583" s="506" t="str">
        <f>IF(Tabla1[[#This Row],[Cantidad de Insumos]]="","",Tabla1[[#This Row],[Precio Unitario]]*Tabla1[[#This Row],[Cantidad de Insumos]])</f>
        <v/>
      </c>
      <c r="Q1583" s="506" t="str">
        <f>IF(Tabla1[[#This Row],[Descripción]]="","",_xlfn.XLOOKUP(Tabla1[[#This Row],[Descripción]],Tabla10[Descripción],Tabla10[CODIGO PRESUPUESTARIO],0))</f>
        <v/>
      </c>
      <c r="R1583" s="507"/>
    </row>
    <row r="1584" spans="2:18" x14ac:dyDescent="0.3">
      <c r="B1584" s="190" t="str">
        <f>IF('Formulario PPGR3'!$G1584="","",CONCATENATE('Formulario PPGR3'!$C1584,".",'Formulario PPGR3'!$D1584,".",'Formulario PPGR3'!$E1584,".",'Formulario PPGR3'!$F1584))</f>
        <v/>
      </c>
      <c r="C1584" s="190" t="str">
        <f>IF('Formulario PPGR3'!$G1584="","",'Formulario PPGR1'!#REF!)</f>
        <v/>
      </c>
      <c r="D1584" s="190" t="str">
        <f>IF('Formulario PPGR3'!$G1584="","",'Formulario PPGR1'!#REF!)</f>
        <v/>
      </c>
      <c r="E1584" s="190" t="str">
        <f>IF('Formulario PPGR3'!$G1584="","",'Formulario PPGR1'!#REF!)</f>
        <v/>
      </c>
      <c r="F1584" s="190" t="str">
        <f>IF('Formulario PPGR3'!$G1584="","",'Formulario PPGR1'!#REF!)</f>
        <v/>
      </c>
      <c r="G1584" s="241"/>
      <c r="H1584" s="503" t="str">
        <f>IF(Tabla1[[#This Row],[Código_Actividad]]="","",_xlfn.XLOOKUP(Tabla1[[#This Row],[Código_Actividad]],Tabla2[Código],Tabla2[Actividades Programables Presupuestables],"",0))</f>
        <v/>
      </c>
      <c r="I1584" s="504" t="str">
        <f>IFERROR(VLOOKUP('Formulario PPGR3'!$G1584,'Formulario PPGR2'!$H$9:$V$269,15,FALSE),"")</f>
        <v/>
      </c>
      <c r="J1584" s="509"/>
      <c r="K1584" s="507" t="str">
        <f>IF(Tabla1[[#This Row],[Insumos]]="","",_xlfn.XLOOKUP(Tabla1[[#This Row],[Insumos]],Tabla10[Insumo],Tabla10[InsumoAbrev],"",0))</f>
        <v/>
      </c>
      <c r="L1584" s="508"/>
      <c r="M1584" s="505" t="str">
        <f>IF(Tabla1[[#This Row],[Descripción]]="","",_xlfn.XLOOKUP(Tabla1[[#This Row],[Descripción]],Tabla10[Descripción],Tabla10[Unidad de Medida],"",0))</f>
        <v/>
      </c>
      <c r="N1584" s="295"/>
      <c r="O1584" s="506" t="str">
        <f>IF(Tabla1[[#This Row],[Descripción]]="","",_xlfn.XLOOKUP(Tabla1[[#This Row],[Descripción]],Tabla10[Descripción],Tabla10[Precio Unitario],0))</f>
        <v/>
      </c>
      <c r="P1584" s="506" t="str">
        <f>IF(Tabla1[[#This Row],[Cantidad de Insumos]]="","",Tabla1[[#This Row],[Precio Unitario]]*Tabla1[[#This Row],[Cantidad de Insumos]])</f>
        <v/>
      </c>
      <c r="Q1584" s="506" t="str">
        <f>IF(Tabla1[[#This Row],[Descripción]]="","",_xlfn.XLOOKUP(Tabla1[[#This Row],[Descripción]],Tabla10[Descripción],Tabla10[CODIGO PRESUPUESTARIO],0))</f>
        <v/>
      </c>
      <c r="R1584" s="507"/>
    </row>
    <row r="1585" spans="2:18" x14ac:dyDescent="0.3">
      <c r="B1585" s="190" t="str">
        <f>IF('Formulario PPGR3'!$G1585="","",CONCATENATE('Formulario PPGR3'!$C1585,".",'Formulario PPGR3'!$D1585,".",'Formulario PPGR3'!$E1585,".",'Formulario PPGR3'!$F1585))</f>
        <v/>
      </c>
      <c r="C1585" s="190" t="str">
        <f>IF('Formulario PPGR3'!$G1585="","",'Formulario PPGR1'!#REF!)</f>
        <v/>
      </c>
      <c r="D1585" s="190" t="str">
        <f>IF('Formulario PPGR3'!$G1585="","",'Formulario PPGR1'!#REF!)</f>
        <v/>
      </c>
      <c r="E1585" s="190" t="str">
        <f>IF('Formulario PPGR3'!$G1585="","",'Formulario PPGR1'!#REF!)</f>
        <v/>
      </c>
      <c r="F1585" s="190" t="str">
        <f>IF('Formulario PPGR3'!$G1585="","",'Formulario PPGR1'!#REF!)</f>
        <v/>
      </c>
      <c r="G1585" s="241"/>
      <c r="H1585" s="503" t="str">
        <f>IF(Tabla1[[#This Row],[Código_Actividad]]="","",_xlfn.XLOOKUP(Tabla1[[#This Row],[Código_Actividad]],Tabla2[Código],Tabla2[Actividades Programables Presupuestables],"",0))</f>
        <v/>
      </c>
      <c r="I1585" s="504" t="str">
        <f>IFERROR(VLOOKUP('Formulario PPGR3'!$G1585,'Formulario PPGR2'!$H$9:$V$269,15,FALSE),"")</f>
        <v/>
      </c>
      <c r="J1585" s="509"/>
      <c r="K1585" s="507" t="str">
        <f>IF(Tabla1[[#This Row],[Insumos]]="","",_xlfn.XLOOKUP(Tabla1[[#This Row],[Insumos]],Tabla10[Insumo],Tabla10[InsumoAbrev],"",0))</f>
        <v/>
      </c>
      <c r="L1585" s="508"/>
      <c r="M1585" s="505" t="str">
        <f>IF(Tabla1[[#This Row],[Descripción]]="","",_xlfn.XLOOKUP(Tabla1[[#This Row],[Descripción]],Tabla10[Descripción],Tabla10[Unidad de Medida],"",0))</f>
        <v/>
      </c>
      <c r="N1585" s="295"/>
      <c r="O1585" s="506" t="str">
        <f>IF(Tabla1[[#This Row],[Descripción]]="","",_xlfn.XLOOKUP(Tabla1[[#This Row],[Descripción]],Tabla10[Descripción],Tabla10[Precio Unitario],0))</f>
        <v/>
      </c>
      <c r="P1585" s="506" t="str">
        <f>IF(Tabla1[[#This Row],[Cantidad de Insumos]]="","",Tabla1[[#This Row],[Precio Unitario]]*Tabla1[[#This Row],[Cantidad de Insumos]])</f>
        <v/>
      </c>
      <c r="Q1585" s="506" t="str">
        <f>IF(Tabla1[[#This Row],[Descripción]]="","",_xlfn.XLOOKUP(Tabla1[[#This Row],[Descripción]],Tabla10[Descripción],Tabla10[CODIGO PRESUPUESTARIO],0))</f>
        <v/>
      </c>
      <c r="R1585" s="507"/>
    </row>
    <row r="1586" spans="2:18" x14ac:dyDescent="0.3">
      <c r="B1586" s="190" t="str">
        <f>IF('Formulario PPGR3'!$G1586="","",CONCATENATE('Formulario PPGR3'!$C1586,".",'Formulario PPGR3'!$D1586,".",'Formulario PPGR3'!$E1586,".",'Formulario PPGR3'!$F1586))</f>
        <v/>
      </c>
      <c r="C1586" s="190" t="str">
        <f>IF('Formulario PPGR3'!$G1586="","",'Formulario PPGR1'!#REF!)</f>
        <v/>
      </c>
      <c r="D1586" s="190" t="str">
        <f>IF('Formulario PPGR3'!$G1586="","",'Formulario PPGR1'!#REF!)</f>
        <v/>
      </c>
      <c r="E1586" s="190" t="str">
        <f>IF('Formulario PPGR3'!$G1586="","",'Formulario PPGR1'!#REF!)</f>
        <v/>
      </c>
      <c r="F1586" s="190" t="str">
        <f>IF('Formulario PPGR3'!$G1586="","",'Formulario PPGR1'!#REF!)</f>
        <v/>
      </c>
      <c r="G1586" s="241"/>
      <c r="H1586" s="503" t="str">
        <f>IF(Tabla1[[#This Row],[Código_Actividad]]="","",_xlfn.XLOOKUP(Tabla1[[#This Row],[Código_Actividad]],Tabla2[Código],Tabla2[Actividades Programables Presupuestables],"",0))</f>
        <v/>
      </c>
      <c r="I1586" s="504" t="str">
        <f>IFERROR(VLOOKUP('Formulario PPGR3'!$G1586,'Formulario PPGR2'!$H$9:$V$269,15,FALSE),"")</f>
        <v/>
      </c>
      <c r="J1586" s="509"/>
      <c r="K1586" s="507" t="str">
        <f>IF(Tabla1[[#This Row],[Insumos]]="","",_xlfn.XLOOKUP(Tabla1[[#This Row],[Insumos]],Tabla10[Insumo],Tabla10[InsumoAbrev],"",0))</f>
        <v/>
      </c>
      <c r="L1586" s="508"/>
      <c r="M1586" s="505" t="str">
        <f>IF(Tabla1[[#This Row],[Descripción]]="","",_xlfn.XLOOKUP(Tabla1[[#This Row],[Descripción]],Tabla10[Descripción],Tabla10[Unidad de Medida],"",0))</f>
        <v/>
      </c>
      <c r="N1586" s="295"/>
      <c r="O1586" s="506" t="str">
        <f>IF(Tabla1[[#This Row],[Descripción]]="","",_xlfn.XLOOKUP(Tabla1[[#This Row],[Descripción]],Tabla10[Descripción],Tabla10[Precio Unitario],0))</f>
        <v/>
      </c>
      <c r="P1586" s="506" t="str">
        <f>IF(Tabla1[[#This Row],[Cantidad de Insumos]]="","",Tabla1[[#This Row],[Precio Unitario]]*Tabla1[[#This Row],[Cantidad de Insumos]])</f>
        <v/>
      </c>
      <c r="Q1586" s="506" t="str">
        <f>IF(Tabla1[[#This Row],[Descripción]]="","",_xlfn.XLOOKUP(Tabla1[[#This Row],[Descripción]],Tabla10[Descripción],Tabla10[CODIGO PRESUPUESTARIO],0))</f>
        <v/>
      </c>
      <c r="R1586" s="507"/>
    </row>
    <row r="1587" spans="2:18" x14ac:dyDescent="0.3">
      <c r="B1587" s="190" t="str">
        <f>IF('Formulario PPGR3'!$G1587="","",CONCATENATE('Formulario PPGR3'!$C1587,".",'Formulario PPGR3'!$D1587,".",'Formulario PPGR3'!$E1587,".",'Formulario PPGR3'!$F1587))</f>
        <v/>
      </c>
      <c r="C1587" s="190" t="str">
        <f>IF('Formulario PPGR3'!$G1587="","",'Formulario PPGR1'!#REF!)</f>
        <v/>
      </c>
      <c r="D1587" s="190" t="str">
        <f>IF('Formulario PPGR3'!$G1587="","",'Formulario PPGR1'!#REF!)</f>
        <v/>
      </c>
      <c r="E1587" s="190" t="str">
        <f>IF('Formulario PPGR3'!$G1587="","",'Formulario PPGR1'!#REF!)</f>
        <v/>
      </c>
      <c r="F1587" s="190" t="str">
        <f>IF('Formulario PPGR3'!$G1587="","",'Formulario PPGR1'!#REF!)</f>
        <v/>
      </c>
      <c r="G1587" s="241"/>
      <c r="H1587" s="503" t="str">
        <f>IF(Tabla1[[#This Row],[Código_Actividad]]="","",_xlfn.XLOOKUP(Tabla1[[#This Row],[Código_Actividad]],Tabla2[Código],Tabla2[Actividades Programables Presupuestables],"",0))</f>
        <v/>
      </c>
      <c r="I1587" s="504" t="str">
        <f>IFERROR(VLOOKUP('Formulario PPGR3'!$G1587,'Formulario PPGR2'!$H$9:$V$269,15,FALSE),"")</f>
        <v/>
      </c>
      <c r="J1587" s="509"/>
      <c r="K1587" s="507" t="str">
        <f>IF(Tabla1[[#This Row],[Insumos]]="","",_xlfn.XLOOKUP(Tabla1[[#This Row],[Insumos]],Tabla10[Insumo],Tabla10[InsumoAbrev],"",0))</f>
        <v/>
      </c>
      <c r="L1587" s="508"/>
      <c r="M1587" s="505" t="str">
        <f>IF(Tabla1[[#This Row],[Descripción]]="","",_xlfn.XLOOKUP(Tabla1[[#This Row],[Descripción]],Tabla10[Descripción],Tabla10[Unidad de Medida],"",0))</f>
        <v/>
      </c>
      <c r="N1587" s="295"/>
      <c r="O1587" s="506" t="str">
        <f>IF(Tabla1[[#This Row],[Descripción]]="","",_xlfn.XLOOKUP(Tabla1[[#This Row],[Descripción]],Tabla10[Descripción],Tabla10[Precio Unitario],0))</f>
        <v/>
      </c>
      <c r="P1587" s="506" t="str">
        <f>IF(Tabla1[[#This Row],[Cantidad de Insumos]]="","",Tabla1[[#This Row],[Precio Unitario]]*Tabla1[[#This Row],[Cantidad de Insumos]])</f>
        <v/>
      </c>
      <c r="Q1587" s="506" t="str">
        <f>IF(Tabla1[[#This Row],[Descripción]]="","",_xlfn.XLOOKUP(Tabla1[[#This Row],[Descripción]],Tabla10[Descripción],Tabla10[CODIGO PRESUPUESTARIO],0))</f>
        <v/>
      </c>
      <c r="R1587" s="507"/>
    </row>
    <row r="1588" spans="2:18" x14ac:dyDescent="0.3">
      <c r="B1588" s="190" t="str">
        <f>IF('Formulario PPGR3'!$G1588="","",CONCATENATE('Formulario PPGR3'!$C1588,".",'Formulario PPGR3'!$D1588,".",'Formulario PPGR3'!$E1588,".",'Formulario PPGR3'!$F1588))</f>
        <v/>
      </c>
      <c r="C1588" s="190" t="str">
        <f>IF('Formulario PPGR3'!$G1588="","",'Formulario PPGR1'!#REF!)</f>
        <v/>
      </c>
      <c r="D1588" s="190" t="str">
        <f>IF('Formulario PPGR3'!$G1588="","",'Formulario PPGR1'!#REF!)</f>
        <v/>
      </c>
      <c r="E1588" s="190" t="str">
        <f>IF('Formulario PPGR3'!$G1588="","",'Formulario PPGR1'!#REF!)</f>
        <v/>
      </c>
      <c r="F1588" s="190" t="str">
        <f>IF('Formulario PPGR3'!$G1588="","",'Formulario PPGR1'!#REF!)</f>
        <v/>
      </c>
      <c r="G1588" s="241"/>
      <c r="H1588" s="503" t="str">
        <f>IF(Tabla1[[#This Row],[Código_Actividad]]="","",_xlfn.XLOOKUP(Tabla1[[#This Row],[Código_Actividad]],Tabla2[Código],Tabla2[Actividades Programables Presupuestables],"",0))</f>
        <v/>
      </c>
      <c r="I1588" s="504" t="str">
        <f>IFERROR(VLOOKUP('Formulario PPGR3'!$G1588,'Formulario PPGR2'!$H$9:$V$269,15,FALSE),"")</f>
        <v/>
      </c>
      <c r="J1588" s="509"/>
      <c r="K1588" s="507" t="str">
        <f>IF(Tabla1[[#This Row],[Insumos]]="","",_xlfn.XLOOKUP(Tabla1[[#This Row],[Insumos]],Tabla10[Insumo],Tabla10[InsumoAbrev],"",0))</f>
        <v/>
      </c>
      <c r="L1588" s="508"/>
      <c r="M1588" s="505" t="str">
        <f>IF(Tabla1[[#This Row],[Descripción]]="","",_xlfn.XLOOKUP(Tabla1[[#This Row],[Descripción]],Tabla10[Descripción],Tabla10[Unidad de Medida],"",0))</f>
        <v/>
      </c>
      <c r="N1588" s="295"/>
      <c r="O1588" s="506" t="str">
        <f>IF(Tabla1[[#This Row],[Descripción]]="","",_xlfn.XLOOKUP(Tabla1[[#This Row],[Descripción]],Tabla10[Descripción],Tabla10[Precio Unitario],0))</f>
        <v/>
      </c>
      <c r="P1588" s="506" t="str">
        <f>IF(Tabla1[[#This Row],[Cantidad de Insumos]]="","",Tabla1[[#This Row],[Precio Unitario]]*Tabla1[[#This Row],[Cantidad de Insumos]])</f>
        <v/>
      </c>
      <c r="Q1588" s="506" t="str">
        <f>IF(Tabla1[[#This Row],[Descripción]]="","",_xlfn.XLOOKUP(Tabla1[[#This Row],[Descripción]],Tabla10[Descripción],Tabla10[CODIGO PRESUPUESTARIO],0))</f>
        <v/>
      </c>
      <c r="R1588" s="507"/>
    </row>
    <row r="1589" spans="2:18" x14ac:dyDescent="0.3">
      <c r="B1589" s="190" t="str">
        <f>IF('Formulario PPGR3'!$G1589="","",CONCATENATE('Formulario PPGR3'!$C1589,".",'Formulario PPGR3'!$D1589,".",'Formulario PPGR3'!$E1589,".",'Formulario PPGR3'!$F1589))</f>
        <v/>
      </c>
      <c r="C1589" s="190" t="str">
        <f>IF('Formulario PPGR3'!$G1589="","",'Formulario PPGR1'!#REF!)</f>
        <v/>
      </c>
      <c r="D1589" s="190" t="str">
        <f>IF('Formulario PPGR3'!$G1589="","",'Formulario PPGR1'!#REF!)</f>
        <v/>
      </c>
      <c r="E1589" s="190" t="str">
        <f>IF('Formulario PPGR3'!$G1589="","",'Formulario PPGR1'!#REF!)</f>
        <v/>
      </c>
      <c r="F1589" s="190" t="str">
        <f>IF('Formulario PPGR3'!$G1589="","",'Formulario PPGR1'!#REF!)</f>
        <v/>
      </c>
      <c r="G1589" s="241"/>
      <c r="H1589" s="503" t="str">
        <f>IF(Tabla1[[#This Row],[Código_Actividad]]="","",_xlfn.XLOOKUP(Tabla1[[#This Row],[Código_Actividad]],Tabla2[Código],Tabla2[Actividades Programables Presupuestables],"",0))</f>
        <v/>
      </c>
      <c r="I1589" s="504" t="str">
        <f>IFERROR(VLOOKUP('Formulario PPGR3'!$G1589,'Formulario PPGR2'!$H$9:$V$269,15,FALSE),"")</f>
        <v/>
      </c>
      <c r="J1589" s="509"/>
      <c r="K1589" s="507" t="str">
        <f>IF(Tabla1[[#This Row],[Insumos]]="","",_xlfn.XLOOKUP(Tabla1[[#This Row],[Insumos]],Tabla10[Insumo],Tabla10[InsumoAbrev],"",0))</f>
        <v/>
      </c>
      <c r="L1589" s="508"/>
      <c r="M1589" s="505" t="str">
        <f>IF(Tabla1[[#This Row],[Descripción]]="","",_xlfn.XLOOKUP(Tabla1[[#This Row],[Descripción]],Tabla10[Descripción],Tabla10[Unidad de Medida],"",0))</f>
        <v/>
      </c>
      <c r="N1589" s="295"/>
      <c r="O1589" s="506" t="str">
        <f>IF(Tabla1[[#This Row],[Descripción]]="","",_xlfn.XLOOKUP(Tabla1[[#This Row],[Descripción]],Tabla10[Descripción],Tabla10[Precio Unitario],0))</f>
        <v/>
      </c>
      <c r="P1589" s="506" t="str">
        <f>IF(Tabla1[[#This Row],[Cantidad de Insumos]]="","",Tabla1[[#This Row],[Precio Unitario]]*Tabla1[[#This Row],[Cantidad de Insumos]])</f>
        <v/>
      </c>
      <c r="Q1589" s="506" t="str">
        <f>IF(Tabla1[[#This Row],[Descripción]]="","",_xlfn.XLOOKUP(Tabla1[[#This Row],[Descripción]],Tabla10[Descripción],Tabla10[CODIGO PRESUPUESTARIO],0))</f>
        <v/>
      </c>
      <c r="R1589" s="507"/>
    </row>
    <row r="1590" spans="2:18" x14ac:dyDescent="0.3">
      <c r="B1590" s="190" t="str">
        <f>IF('Formulario PPGR3'!$G1590="","",CONCATENATE('Formulario PPGR3'!$C1590,".",'Formulario PPGR3'!$D1590,".",'Formulario PPGR3'!$E1590,".",'Formulario PPGR3'!$F1590))</f>
        <v/>
      </c>
      <c r="C1590" s="190" t="str">
        <f>IF('Formulario PPGR3'!$G1590="","",'Formulario PPGR1'!#REF!)</f>
        <v/>
      </c>
      <c r="D1590" s="190" t="str">
        <f>IF('Formulario PPGR3'!$G1590="","",'Formulario PPGR1'!#REF!)</f>
        <v/>
      </c>
      <c r="E1590" s="190" t="str">
        <f>IF('Formulario PPGR3'!$G1590="","",'Formulario PPGR1'!#REF!)</f>
        <v/>
      </c>
      <c r="F1590" s="190" t="str">
        <f>IF('Formulario PPGR3'!$G1590="","",'Formulario PPGR1'!#REF!)</f>
        <v/>
      </c>
      <c r="G1590" s="241"/>
      <c r="H1590" s="503" t="str">
        <f>IF(Tabla1[[#This Row],[Código_Actividad]]="","",_xlfn.XLOOKUP(Tabla1[[#This Row],[Código_Actividad]],Tabla2[Código],Tabla2[Actividades Programables Presupuestables],"",0))</f>
        <v/>
      </c>
      <c r="I1590" s="504" t="str">
        <f>IFERROR(VLOOKUP('Formulario PPGR3'!$G1590,'Formulario PPGR2'!$H$9:$V$269,15,FALSE),"")</f>
        <v/>
      </c>
      <c r="J1590" s="509"/>
      <c r="K1590" s="507" t="str">
        <f>IF(Tabla1[[#This Row],[Insumos]]="","",_xlfn.XLOOKUP(Tabla1[[#This Row],[Insumos]],Tabla10[Insumo],Tabla10[InsumoAbrev],"",0))</f>
        <v/>
      </c>
      <c r="L1590" s="508"/>
      <c r="M1590" s="505" t="str">
        <f>IF(Tabla1[[#This Row],[Descripción]]="","",_xlfn.XLOOKUP(Tabla1[[#This Row],[Descripción]],Tabla10[Descripción],Tabla10[Unidad de Medida],"",0))</f>
        <v/>
      </c>
      <c r="N1590" s="295"/>
      <c r="O1590" s="506" t="str">
        <f>IF(Tabla1[[#This Row],[Descripción]]="","",_xlfn.XLOOKUP(Tabla1[[#This Row],[Descripción]],Tabla10[Descripción],Tabla10[Precio Unitario],0))</f>
        <v/>
      </c>
      <c r="P1590" s="506" t="str">
        <f>IF(Tabla1[[#This Row],[Cantidad de Insumos]]="","",Tabla1[[#This Row],[Precio Unitario]]*Tabla1[[#This Row],[Cantidad de Insumos]])</f>
        <v/>
      </c>
      <c r="Q1590" s="506" t="str">
        <f>IF(Tabla1[[#This Row],[Descripción]]="","",_xlfn.XLOOKUP(Tabla1[[#This Row],[Descripción]],Tabla10[Descripción],Tabla10[CODIGO PRESUPUESTARIO],0))</f>
        <v/>
      </c>
      <c r="R1590" s="507"/>
    </row>
    <row r="1591" spans="2:18" x14ac:dyDescent="0.3">
      <c r="B1591" s="190" t="str">
        <f>IF('Formulario PPGR3'!$G1591="","",CONCATENATE('Formulario PPGR3'!$C1591,".",'Formulario PPGR3'!$D1591,".",'Formulario PPGR3'!$E1591,".",'Formulario PPGR3'!$F1591))</f>
        <v/>
      </c>
      <c r="C1591" s="190" t="str">
        <f>IF('Formulario PPGR3'!$G1591="","",'Formulario PPGR1'!#REF!)</f>
        <v/>
      </c>
      <c r="D1591" s="190" t="str">
        <f>IF('Formulario PPGR3'!$G1591="","",'Formulario PPGR1'!#REF!)</f>
        <v/>
      </c>
      <c r="E1591" s="190" t="str">
        <f>IF('Formulario PPGR3'!$G1591="","",'Formulario PPGR1'!#REF!)</f>
        <v/>
      </c>
      <c r="F1591" s="190" t="str">
        <f>IF('Formulario PPGR3'!$G1591="","",'Formulario PPGR1'!#REF!)</f>
        <v/>
      </c>
      <c r="G1591" s="241"/>
      <c r="H1591" s="503" t="str">
        <f>IF(Tabla1[[#This Row],[Código_Actividad]]="","",_xlfn.XLOOKUP(Tabla1[[#This Row],[Código_Actividad]],Tabla2[Código],Tabla2[Actividades Programables Presupuestables],"",0))</f>
        <v/>
      </c>
      <c r="I1591" s="504" t="str">
        <f>IFERROR(VLOOKUP('Formulario PPGR3'!$G1591,'Formulario PPGR2'!$H$9:$V$269,15,FALSE),"")</f>
        <v/>
      </c>
      <c r="J1591" s="509"/>
      <c r="K1591" s="507" t="str">
        <f>IF(Tabla1[[#This Row],[Insumos]]="","",_xlfn.XLOOKUP(Tabla1[[#This Row],[Insumos]],Tabla10[Insumo],Tabla10[InsumoAbrev],"",0))</f>
        <v/>
      </c>
      <c r="L1591" s="508"/>
      <c r="M1591" s="505" t="str">
        <f>IF(Tabla1[[#This Row],[Descripción]]="","",_xlfn.XLOOKUP(Tabla1[[#This Row],[Descripción]],Tabla10[Descripción],Tabla10[Unidad de Medida],"",0))</f>
        <v/>
      </c>
      <c r="N1591" s="295"/>
      <c r="O1591" s="506" t="str">
        <f>IF(Tabla1[[#This Row],[Descripción]]="","",_xlfn.XLOOKUP(Tabla1[[#This Row],[Descripción]],Tabla10[Descripción],Tabla10[Precio Unitario],0))</f>
        <v/>
      </c>
      <c r="P1591" s="506" t="str">
        <f>IF(Tabla1[[#This Row],[Cantidad de Insumos]]="","",Tabla1[[#This Row],[Precio Unitario]]*Tabla1[[#This Row],[Cantidad de Insumos]])</f>
        <v/>
      </c>
      <c r="Q1591" s="506" t="str">
        <f>IF(Tabla1[[#This Row],[Descripción]]="","",_xlfn.XLOOKUP(Tabla1[[#This Row],[Descripción]],Tabla10[Descripción],Tabla10[CODIGO PRESUPUESTARIO],0))</f>
        <v/>
      </c>
      <c r="R1591" s="507"/>
    </row>
    <row r="1592" spans="2:18" x14ac:dyDescent="0.3">
      <c r="B1592" s="190" t="str">
        <f>IF('Formulario PPGR3'!$G1592="","",CONCATENATE('Formulario PPGR3'!$C1592,".",'Formulario PPGR3'!$D1592,".",'Formulario PPGR3'!$E1592,".",'Formulario PPGR3'!$F1592))</f>
        <v/>
      </c>
      <c r="C1592" s="190" t="str">
        <f>IF('Formulario PPGR3'!$G1592="","",'Formulario PPGR1'!#REF!)</f>
        <v/>
      </c>
      <c r="D1592" s="190" t="str">
        <f>IF('Formulario PPGR3'!$G1592="","",'Formulario PPGR1'!#REF!)</f>
        <v/>
      </c>
      <c r="E1592" s="190" t="str">
        <f>IF('Formulario PPGR3'!$G1592="","",'Formulario PPGR1'!#REF!)</f>
        <v/>
      </c>
      <c r="F1592" s="190" t="str">
        <f>IF('Formulario PPGR3'!$G1592="","",'Formulario PPGR1'!#REF!)</f>
        <v/>
      </c>
      <c r="G1592" s="241"/>
      <c r="H1592" s="503" t="str">
        <f>IF(Tabla1[[#This Row],[Código_Actividad]]="","",_xlfn.XLOOKUP(Tabla1[[#This Row],[Código_Actividad]],Tabla2[Código],Tabla2[Actividades Programables Presupuestables],"",0))</f>
        <v/>
      </c>
      <c r="I1592" s="504" t="str">
        <f>IFERROR(VLOOKUP('Formulario PPGR3'!$G1592,'Formulario PPGR2'!$H$9:$V$269,15,FALSE),"")</f>
        <v/>
      </c>
      <c r="J1592" s="509"/>
      <c r="K1592" s="507" t="str">
        <f>IF(Tabla1[[#This Row],[Insumos]]="","",_xlfn.XLOOKUP(Tabla1[[#This Row],[Insumos]],Tabla10[Insumo],Tabla10[InsumoAbrev],"",0))</f>
        <v/>
      </c>
      <c r="L1592" s="508"/>
      <c r="M1592" s="505" t="str">
        <f>IF(Tabla1[[#This Row],[Descripción]]="","",_xlfn.XLOOKUP(Tabla1[[#This Row],[Descripción]],Tabla10[Descripción],Tabla10[Unidad de Medida],"",0))</f>
        <v/>
      </c>
      <c r="N1592" s="295"/>
      <c r="O1592" s="506" t="str">
        <f>IF(Tabla1[[#This Row],[Descripción]]="","",_xlfn.XLOOKUP(Tabla1[[#This Row],[Descripción]],Tabla10[Descripción],Tabla10[Precio Unitario],0))</f>
        <v/>
      </c>
      <c r="P1592" s="506" t="str">
        <f>IF(Tabla1[[#This Row],[Cantidad de Insumos]]="","",Tabla1[[#This Row],[Precio Unitario]]*Tabla1[[#This Row],[Cantidad de Insumos]])</f>
        <v/>
      </c>
      <c r="Q1592" s="506" t="str">
        <f>IF(Tabla1[[#This Row],[Descripción]]="","",_xlfn.XLOOKUP(Tabla1[[#This Row],[Descripción]],Tabla10[Descripción],Tabla10[CODIGO PRESUPUESTARIO],0))</f>
        <v/>
      </c>
      <c r="R1592" s="507"/>
    </row>
    <row r="1593" spans="2:18" x14ac:dyDescent="0.3">
      <c r="B1593" s="190" t="str">
        <f>IF('Formulario PPGR3'!$G1593="","",CONCATENATE('Formulario PPGR3'!$C1593,".",'Formulario PPGR3'!$D1593,".",'Formulario PPGR3'!$E1593,".",'Formulario PPGR3'!$F1593))</f>
        <v/>
      </c>
      <c r="C1593" s="190" t="str">
        <f>IF('Formulario PPGR3'!$G1593="","",'Formulario PPGR1'!#REF!)</f>
        <v/>
      </c>
      <c r="D1593" s="190" t="str">
        <f>IF('Formulario PPGR3'!$G1593="","",'Formulario PPGR1'!#REF!)</f>
        <v/>
      </c>
      <c r="E1593" s="190" t="str">
        <f>IF('Formulario PPGR3'!$G1593="","",'Formulario PPGR1'!#REF!)</f>
        <v/>
      </c>
      <c r="F1593" s="190" t="str">
        <f>IF('Formulario PPGR3'!$G1593="","",'Formulario PPGR1'!#REF!)</f>
        <v/>
      </c>
      <c r="G1593" s="241"/>
      <c r="H1593" s="503" t="str">
        <f>IF(Tabla1[[#This Row],[Código_Actividad]]="","",_xlfn.XLOOKUP(Tabla1[[#This Row],[Código_Actividad]],Tabla2[Código],Tabla2[Actividades Programables Presupuestables],"",0))</f>
        <v/>
      </c>
      <c r="I1593" s="504" t="str">
        <f>IFERROR(VLOOKUP('Formulario PPGR3'!$G1593,'Formulario PPGR2'!$H$9:$V$269,15,FALSE),"")</f>
        <v/>
      </c>
      <c r="J1593" s="509"/>
      <c r="K1593" s="507" t="str">
        <f>IF(Tabla1[[#This Row],[Insumos]]="","",_xlfn.XLOOKUP(Tabla1[[#This Row],[Insumos]],Tabla10[Insumo],Tabla10[InsumoAbrev],"",0))</f>
        <v/>
      </c>
      <c r="L1593" s="508"/>
      <c r="M1593" s="505" t="str">
        <f>IF(Tabla1[[#This Row],[Descripción]]="","",_xlfn.XLOOKUP(Tabla1[[#This Row],[Descripción]],Tabla10[Descripción],Tabla10[Unidad de Medida],"",0))</f>
        <v/>
      </c>
      <c r="N1593" s="295"/>
      <c r="O1593" s="506" t="str">
        <f>IF(Tabla1[[#This Row],[Descripción]]="","",_xlfn.XLOOKUP(Tabla1[[#This Row],[Descripción]],Tabla10[Descripción],Tabla10[Precio Unitario],0))</f>
        <v/>
      </c>
      <c r="P1593" s="506" t="str">
        <f>IF(Tabla1[[#This Row],[Cantidad de Insumos]]="","",Tabla1[[#This Row],[Precio Unitario]]*Tabla1[[#This Row],[Cantidad de Insumos]])</f>
        <v/>
      </c>
      <c r="Q1593" s="506" t="str">
        <f>IF(Tabla1[[#This Row],[Descripción]]="","",_xlfn.XLOOKUP(Tabla1[[#This Row],[Descripción]],Tabla10[Descripción],Tabla10[CODIGO PRESUPUESTARIO],0))</f>
        <v/>
      </c>
      <c r="R1593" s="507"/>
    </row>
    <row r="1594" spans="2:18" x14ac:dyDescent="0.3">
      <c r="B1594" s="190" t="str">
        <f>IF('Formulario PPGR3'!$G1594="","",CONCATENATE('Formulario PPGR3'!$C1594,".",'Formulario PPGR3'!$D1594,".",'Formulario PPGR3'!$E1594,".",'Formulario PPGR3'!$F1594))</f>
        <v/>
      </c>
      <c r="C1594" s="190" t="str">
        <f>IF('Formulario PPGR3'!$G1594="","",'Formulario PPGR1'!#REF!)</f>
        <v/>
      </c>
      <c r="D1594" s="190" t="str">
        <f>IF('Formulario PPGR3'!$G1594="","",'Formulario PPGR1'!#REF!)</f>
        <v/>
      </c>
      <c r="E1594" s="190" t="str">
        <f>IF('Formulario PPGR3'!$G1594="","",'Formulario PPGR1'!#REF!)</f>
        <v/>
      </c>
      <c r="F1594" s="190" t="str">
        <f>IF('Formulario PPGR3'!$G1594="","",'Formulario PPGR1'!#REF!)</f>
        <v/>
      </c>
      <c r="G1594" s="241"/>
      <c r="H1594" s="503" t="str">
        <f>IF(Tabla1[[#This Row],[Código_Actividad]]="","",_xlfn.XLOOKUP(Tabla1[[#This Row],[Código_Actividad]],Tabla2[Código],Tabla2[Actividades Programables Presupuestables],"",0))</f>
        <v/>
      </c>
      <c r="I1594" s="504" t="str">
        <f>IFERROR(VLOOKUP('Formulario PPGR3'!$G1594,'Formulario PPGR2'!$H$9:$V$269,15,FALSE),"")</f>
        <v/>
      </c>
      <c r="J1594" s="509"/>
      <c r="K1594" s="507" t="str">
        <f>IF(Tabla1[[#This Row],[Insumos]]="","",_xlfn.XLOOKUP(Tabla1[[#This Row],[Insumos]],Tabla10[Insumo],Tabla10[InsumoAbrev],"",0))</f>
        <v/>
      </c>
      <c r="L1594" s="508"/>
      <c r="M1594" s="505" t="str">
        <f>IF(Tabla1[[#This Row],[Descripción]]="","",_xlfn.XLOOKUP(Tabla1[[#This Row],[Descripción]],Tabla10[Descripción],Tabla10[Unidad de Medida],"",0))</f>
        <v/>
      </c>
      <c r="N1594" s="295"/>
      <c r="O1594" s="506" t="str">
        <f>IF(Tabla1[[#This Row],[Descripción]]="","",_xlfn.XLOOKUP(Tabla1[[#This Row],[Descripción]],Tabla10[Descripción],Tabla10[Precio Unitario],0))</f>
        <v/>
      </c>
      <c r="P1594" s="506" t="str">
        <f>IF(Tabla1[[#This Row],[Cantidad de Insumos]]="","",Tabla1[[#This Row],[Precio Unitario]]*Tabla1[[#This Row],[Cantidad de Insumos]])</f>
        <v/>
      </c>
      <c r="Q1594" s="506" t="str">
        <f>IF(Tabla1[[#This Row],[Descripción]]="","",_xlfn.XLOOKUP(Tabla1[[#This Row],[Descripción]],Tabla10[Descripción],Tabla10[CODIGO PRESUPUESTARIO],0))</f>
        <v/>
      </c>
      <c r="R1594" s="507"/>
    </row>
    <row r="1595" spans="2:18" x14ac:dyDescent="0.3">
      <c r="B1595" s="190" t="str">
        <f>IF('Formulario PPGR3'!$G1595="","",CONCATENATE('Formulario PPGR3'!$C1595,".",'Formulario PPGR3'!$D1595,".",'Formulario PPGR3'!$E1595,".",'Formulario PPGR3'!$F1595))</f>
        <v/>
      </c>
      <c r="C1595" s="190" t="str">
        <f>IF('Formulario PPGR3'!$G1595="","",'Formulario PPGR1'!#REF!)</f>
        <v/>
      </c>
      <c r="D1595" s="190" t="str">
        <f>IF('Formulario PPGR3'!$G1595="","",'Formulario PPGR1'!#REF!)</f>
        <v/>
      </c>
      <c r="E1595" s="190" t="str">
        <f>IF('Formulario PPGR3'!$G1595="","",'Formulario PPGR1'!#REF!)</f>
        <v/>
      </c>
      <c r="F1595" s="190" t="str">
        <f>IF('Formulario PPGR3'!$G1595="","",'Formulario PPGR1'!#REF!)</f>
        <v/>
      </c>
      <c r="G1595" s="241"/>
      <c r="H1595" s="503" t="str">
        <f>IF(Tabla1[[#This Row],[Código_Actividad]]="","",_xlfn.XLOOKUP(Tabla1[[#This Row],[Código_Actividad]],Tabla2[Código],Tabla2[Actividades Programables Presupuestables],"",0))</f>
        <v/>
      </c>
      <c r="I1595" s="504" t="str">
        <f>IFERROR(VLOOKUP('Formulario PPGR3'!$G1595,'Formulario PPGR2'!$H$9:$V$269,15,FALSE),"")</f>
        <v/>
      </c>
      <c r="J1595" s="509"/>
      <c r="K1595" s="507" t="str">
        <f>IF(Tabla1[[#This Row],[Insumos]]="","",_xlfn.XLOOKUP(Tabla1[[#This Row],[Insumos]],Tabla10[Insumo],Tabla10[InsumoAbrev],"",0))</f>
        <v/>
      </c>
      <c r="L1595" s="508"/>
      <c r="M1595" s="505" t="str">
        <f>IF(Tabla1[[#This Row],[Descripción]]="","",_xlfn.XLOOKUP(Tabla1[[#This Row],[Descripción]],Tabla10[Descripción],Tabla10[Unidad de Medida],"",0))</f>
        <v/>
      </c>
      <c r="N1595" s="295"/>
      <c r="O1595" s="506" t="str">
        <f>IF(Tabla1[[#This Row],[Descripción]]="","",_xlfn.XLOOKUP(Tabla1[[#This Row],[Descripción]],Tabla10[Descripción],Tabla10[Precio Unitario],0))</f>
        <v/>
      </c>
      <c r="P1595" s="506" t="str">
        <f>IF(Tabla1[[#This Row],[Cantidad de Insumos]]="","",Tabla1[[#This Row],[Precio Unitario]]*Tabla1[[#This Row],[Cantidad de Insumos]])</f>
        <v/>
      </c>
      <c r="Q1595" s="506" t="str">
        <f>IF(Tabla1[[#This Row],[Descripción]]="","",_xlfn.XLOOKUP(Tabla1[[#This Row],[Descripción]],Tabla10[Descripción],Tabla10[CODIGO PRESUPUESTARIO],0))</f>
        <v/>
      </c>
      <c r="R1595" s="507"/>
    </row>
    <row r="1596" spans="2:18" x14ac:dyDescent="0.3">
      <c r="B1596" s="190" t="str">
        <f>IF('Formulario PPGR3'!$G1596="","",CONCATENATE('Formulario PPGR3'!$C1596,".",'Formulario PPGR3'!$D1596,".",'Formulario PPGR3'!$E1596,".",'Formulario PPGR3'!$F1596))</f>
        <v/>
      </c>
      <c r="C1596" s="190" t="str">
        <f>IF('Formulario PPGR3'!$G1596="","",'Formulario PPGR1'!#REF!)</f>
        <v/>
      </c>
      <c r="D1596" s="190" t="str">
        <f>IF('Formulario PPGR3'!$G1596="","",'Formulario PPGR1'!#REF!)</f>
        <v/>
      </c>
      <c r="E1596" s="190" t="str">
        <f>IF('Formulario PPGR3'!$G1596="","",'Formulario PPGR1'!#REF!)</f>
        <v/>
      </c>
      <c r="F1596" s="190" t="str">
        <f>IF('Formulario PPGR3'!$G1596="","",'Formulario PPGR1'!#REF!)</f>
        <v/>
      </c>
      <c r="G1596" s="241"/>
      <c r="H1596" s="503" t="str">
        <f>IF(Tabla1[[#This Row],[Código_Actividad]]="","",_xlfn.XLOOKUP(Tabla1[[#This Row],[Código_Actividad]],Tabla2[Código],Tabla2[Actividades Programables Presupuestables],"",0))</f>
        <v/>
      </c>
      <c r="I1596" s="504" t="str">
        <f>IFERROR(VLOOKUP('Formulario PPGR3'!$G1596,'Formulario PPGR2'!$H$9:$V$269,15,FALSE),"")</f>
        <v/>
      </c>
      <c r="J1596" s="509"/>
      <c r="K1596" s="507" t="str">
        <f>IF(Tabla1[[#This Row],[Insumos]]="","",_xlfn.XLOOKUP(Tabla1[[#This Row],[Insumos]],Tabla10[Insumo],Tabla10[InsumoAbrev],"",0))</f>
        <v/>
      </c>
      <c r="L1596" s="508"/>
      <c r="M1596" s="505" t="str">
        <f>IF(Tabla1[[#This Row],[Descripción]]="","",_xlfn.XLOOKUP(Tabla1[[#This Row],[Descripción]],Tabla10[Descripción],Tabla10[Unidad de Medida],"",0))</f>
        <v/>
      </c>
      <c r="N1596" s="295"/>
      <c r="O1596" s="506" t="str">
        <f>IF(Tabla1[[#This Row],[Descripción]]="","",_xlfn.XLOOKUP(Tabla1[[#This Row],[Descripción]],Tabla10[Descripción],Tabla10[Precio Unitario],0))</f>
        <v/>
      </c>
      <c r="P1596" s="506" t="str">
        <f>IF(Tabla1[[#This Row],[Cantidad de Insumos]]="","",Tabla1[[#This Row],[Precio Unitario]]*Tabla1[[#This Row],[Cantidad de Insumos]])</f>
        <v/>
      </c>
      <c r="Q1596" s="506" t="str">
        <f>IF(Tabla1[[#This Row],[Descripción]]="","",_xlfn.XLOOKUP(Tabla1[[#This Row],[Descripción]],Tabla10[Descripción],Tabla10[CODIGO PRESUPUESTARIO],0))</f>
        <v/>
      </c>
      <c r="R1596" s="507"/>
    </row>
    <row r="1597" spans="2:18" x14ac:dyDescent="0.3">
      <c r="B1597" s="190" t="str">
        <f>IF('Formulario PPGR3'!$G1597="","",CONCATENATE('Formulario PPGR3'!$C1597,".",'Formulario PPGR3'!$D1597,".",'Formulario PPGR3'!$E1597,".",'Formulario PPGR3'!$F1597))</f>
        <v/>
      </c>
      <c r="C1597" s="190" t="str">
        <f>IF('Formulario PPGR3'!$G1597="","",'Formulario PPGR1'!#REF!)</f>
        <v/>
      </c>
      <c r="D1597" s="190" t="str">
        <f>IF('Formulario PPGR3'!$G1597="","",'Formulario PPGR1'!#REF!)</f>
        <v/>
      </c>
      <c r="E1597" s="190" t="str">
        <f>IF('Formulario PPGR3'!$G1597="","",'Formulario PPGR1'!#REF!)</f>
        <v/>
      </c>
      <c r="F1597" s="190" t="str">
        <f>IF('Formulario PPGR3'!$G1597="","",'Formulario PPGR1'!#REF!)</f>
        <v/>
      </c>
      <c r="G1597" s="241"/>
      <c r="H1597" s="503" t="str">
        <f>IF(Tabla1[[#This Row],[Código_Actividad]]="","",_xlfn.XLOOKUP(Tabla1[[#This Row],[Código_Actividad]],Tabla2[Código],Tabla2[Actividades Programables Presupuestables],"",0))</f>
        <v/>
      </c>
      <c r="I1597" s="504" t="str">
        <f>IFERROR(VLOOKUP('Formulario PPGR3'!$G1597,'Formulario PPGR2'!$H$9:$V$269,15,FALSE),"")</f>
        <v/>
      </c>
      <c r="J1597" s="509"/>
      <c r="K1597" s="507" t="str">
        <f>IF(Tabla1[[#This Row],[Insumos]]="","",_xlfn.XLOOKUP(Tabla1[[#This Row],[Insumos]],Tabla10[Insumo],Tabla10[InsumoAbrev],"",0))</f>
        <v/>
      </c>
      <c r="L1597" s="508"/>
      <c r="M1597" s="505" t="str">
        <f>IF(Tabla1[[#This Row],[Descripción]]="","",_xlfn.XLOOKUP(Tabla1[[#This Row],[Descripción]],Tabla10[Descripción],Tabla10[Unidad de Medida],"",0))</f>
        <v/>
      </c>
      <c r="N1597" s="295"/>
      <c r="O1597" s="506" t="str">
        <f>IF(Tabla1[[#This Row],[Descripción]]="","",_xlfn.XLOOKUP(Tabla1[[#This Row],[Descripción]],Tabla10[Descripción],Tabla10[Precio Unitario],0))</f>
        <v/>
      </c>
      <c r="P1597" s="506" t="str">
        <f>IF(Tabla1[[#This Row],[Cantidad de Insumos]]="","",Tabla1[[#This Row],[Precio Unitario]]*Tabla1[[#This Row],[Cantidad de Insumos]])</f>
        <v/>
      </c>
      <c r="Q1597" s="506" t="str">
        <f>IF(Tabla1[[#This Row],[Descripción]]="","",_xlfn.XLOOKUP(Tabla1[[#This Row],[Descripción]],Tabla10[Descripción],Tabla10[CODIGO PRESUPUESTARIO],0))</f>
        <v/>
      </c>
      <c r="R1597" s="507"/>
    </row>
    <row r="1598" spans="2:18" x14ac:dyDescent="0.3">
      <c r="B1598" s="190" t="str">
        <f>IF('Formulario PPGR3'!$G1598="","",CONCATENATE('Formulario PPGR3'!$C1598,".",'Formulario PPGR3'!$D1598,".",'Formulario PPGR3'!$E1598,".",'Formulario PPGR3'!$F1598))</f>
        <v/>
      </c>
      <c r="C1598" s="190" t="str">
        <f>IF('Formulario PPGR3'!$G1598="","",'Formulario PPGR1'!#REF!)</f>
        <v/>
      </c>
      <c r="D1598" s="190" t="str">
        <f>IF('Formulario PPGR3'!$G1598="","",'Formulario PPGR1'!#REF!)</f>
        <v/>
      </c>
      <c r="E1598" s="190" t="str">
        <f>IF('Formulario PPGR3'!$G1598="","",'Formulario PPGR1'!#REF!)</f>
        <v/>
      </c>
      <c r="F1598" s="190" t="str">
        <f>IF('Formulario PPGR3'!$G1598="","",'Formulario PPGR1'!#REF!)</f>
        <v/>
      </c>
      <c r="G1598" s="241"/>
      <c r="H1598" s="503" t="str">
        <f>IF(Tabla1[[#This Row],[Código_Actividad]]="","",_xlfn.XLOOKUP(Tabla1[[#This Row],[Código_Actividad]],Tabla2[Código],Tabla2[Actividades Programables Presupuestables],"",0))</f>
        <v/>
      </c>
      <c r="I1598" s="504" t="str">
        <f>IFERROR(VLOOKUP('Formulario PPGR3'!$G1598,'Formulario PPGR2'!$H$9:$V$269,15,FALSE),"")</f>
        <v/>
      </c>
      <c r="J1598" s="509"/>
      <c r="K1598" s="507" t="str">
        <f>IF(Tabla1[[#This Row],[Insumos]]="","",_xlfn.XLOOKUP(Tabla1[[#This Row],[Insumos]],Tabla10[Insumo],Tabla10[InsumoAbrev],"",0))</f>
        <v/>
      </c>
      <c r="L1598" s="508"/>
      <c r="M1598" s="505" t="str">
        <f>IF(Tabla1[[#This Row],[Descripción]]="","",_xlfn.XLOOKUP(Tabla1[[#This Row],[Descripción]],Tabla10[Descripción],Tabla10[Unidad de Medida],"",0))</f>
        <v/>
      </c>
      <c r="N1598" s="295"/>
      <c r="O1598" s="506" t="str">
        <f>IF(Tabla1[[#This Row],[Descripción]]="","",_xlfn.XLOOKUP(Tabla1[[#This Row],[Descripción]],Tabla10[Descripción],Tabla10[Precio Unitario],0))</f>
        <v/>
      </c>
      <c r="P1598" s="506" t="str">
        <f>IF(Tabla1[[#This Row],[Cantidad de Insumos]]="","",Tabla1[[#This Row],[Precio Unitario]]*Tabla1[[#This Row],[Cantidad de Insumos]])</f>
        <v/>
      </c>
      <c r="Q1598" s="506" t="str">
        <f>IF(Tabla1[[#This Row],[Descripción]]="","",_xlfn.XLOOKUP(Tabla1[[#This Row],[Descripción]],Tabla10[Descripción],Tabla10[CODIGO PRESUPUESTARIO],0))</f>
        <v/>
      </c>
      <c r="R1598" s="507"/>
    </row>
    <row r="1599" spans="2:18" x14ac:dyDescent="0.3">
      <c r="B1599" s="190" t="str">
        <f>IF('Formulario PPGR3'!$G1599="","",CONCATENATE('Formulario PPGR3'!$C1599,".",'Formulario PPGR3'!$D1599,".",'Formulario PPGR3'!$E1599,".",'Formulario PPGR3'!$F1599))</f>
        <v/>
      </c>
      <c r="C1599" s="190" t="str">
        <f>IF('Formulario PPGR3'!$G1599="","",'Formulario PPGR1'!#REF!)</f>
        <v/>
      </c>
      <c r="D1599" s="190" t="str">
        <f>IF('Formulario PPGR3'!$G1599="","",'Formulario PPGR1'!#REF!)</f>
        <v/>
      </c>
      <c r="E1599" s="190" t="str">
        <f>IF('Formulario PPGR3'!$G1599="","",'Formulario PPGR1'!#REF!)</f>
        <v/>
      </c>
      <c r="F1599" s="190" t="str">
        <f>IF('Formulario PPGR3'!$G1599="","",'Formulario PPGR1'!#REF!)</f>
        <v/>
      </c>
      <c r="G1599" s="241"/>
      <c r="H1599" s="503" t="str">
        <f>IF(Tabla1[[#This Row],[Código_Actividad]]="","",_xlfn.XLOOKUP(Tabla1[[#This Row],[Código_Actividad]],Tabla2[Código],Tabla2[Actividades Programables Presupuestables],"",0))</f>
        <v/>
      </c>
      <c r="I1599" s="504" t="str">
        <f>IFERROR(VLOOKUP('Formulario PPGR3'!$G1599,'Formulario PPGR2'!$H$9:$V$269,15,FALSE),"")</f>
        <v/>
      </c>
      <c r="J1599" s="509"/>
      <c r="K1599" s="507" t="str">
        <f>IF(Tabla1[[#This Row],[Insumos]]="","",_xlfn.XLOOKUP(Tabla1[[#This Row],[Insumos]],Tabla10[Insumo],Tabla10[InsumoAbrev],"",0))</f>
        <v/>
      </c>
      <c r="L1599" s="508"/>
      <c r="M1599" s="505" t="str">
        <f>IF(Tabla1[[#This Row],[Descripción]]="","",_xlfn.XLOOKUP(Tabla1[[#This Row],[Descripción]],Tabla10[Descripción],Tabla10[Unidad de Medida],"",0))</f>
        <v/>
      </c>
      <c r="N1599" s="295"/>
      <c r="O1599" s="506" t="str">
        <f>IF(Tabla1[[#This Row],[Descripción]]="","",_xlfn.XLOOKUP(Tabla1[[#This Row],[Descripción]],Tabla10[Descripción],Tabla10[Precio Unitario],0))</f>
        <v/>
      </c>
      <c r="P1599" s="506" t="str">
        <f>IF(Tabla1[[#This Row],[Cantidad de Insumos]]="","",Tabla1[[#This Row],[Precio Unitario]]*Tabla1[[#This Row],[Cantidad de Insumos]])</f>
        <v/>
      </c>
      <c r="Q1599" s="506" t="str">
        <f>IF(Tabla1[[#This Row],[Descripción]]="","",_xlfn.XLOOKUP(Tabla1[[#This Row],[Descripción]],Tabla10[Descripción],Tabla10[CODIGO PRESUPUESTARIO],0))</f>
        <v/>
      </c>
      <c r="R1599" s="507"/>
    </row>
    <row r="1600" spans="2:18" x14ac:dyDescent="0.3">
      <c r="B1600" s="190" t="str">
        <f>IF('Formulario PPGR3'!$G1600="","",CONCATENATE('Formulario PPGR3'!$C1600,".",'Formulario PPGR3'!$D1600,".",'Formulario PPGR3'!$E1600,".",'Formulario PPGR3'!$F1600))</f>
        <v/>
      </c>
      <c r="C1600" s="190" t="str">
        <f>IF('Formulario PPGR3'!$G1600="","",'Formulario PPGR1'!#REF!)</f>
        <v/>
      </c>
      <c r="D1600" s="190" t="str">
        <f>IF('Formulario PPGR3'!$G1600="","",'Formulario PPGR1'!#REF!)</f>
        <v/>
      </c>
      <c r="E1600" s="190" t="str">
        <f>IF('Formulario PPGR3'!$G1600="","",'Formulario PPGR1'!#REF!)</f>
        <v/>
      </c>
      <c r="F1600" s="190" t="str">
        <f>IF('Formulario PPGR3'!$G1600="","",'Formulario PPGR1'!#REF!)</f>
        <v/>
      </c>
      <c r="G1600" s="241"/>
      <c r="H1600" s="503" t="str">
        <f>IF(Tabla1[[#This Row],[Código_Actividad]]="","",_xlfn.XLOOKUP(Tabla1[[#This Row],[Código_Actividad]],Tabla2[Código],Tabla2[Actividades Programables Presupuestables],"",0))</f>
        <v/>
      </c>
      <c r="I1600" s="504" t="str">
        <f>IFERROR(VLOOKUP('Formulario PPGR3'!$G1600,'Formulario PPGR2'!$H$9:$V$269,15,FALSE),"")</f>
        <v/>
      </c>
      <c r="J1600" s="509"/>
      <c r="K1600" s="507" t="str">
        <f>IF(Tabla1[[#This Row],[Insumos]]="","",_xlfn.XLOOKUP(Tabla1[[#This Row],[Insumos]],Tabla10[Insumo],Tabla10[InsumoAbrev],"",0))</f>
        <v/>
      </c>
      <c r="L1600" s="508"/>
      <c r="M1600" s="505" t="str">
        <f>IF(Tabla1[[#This Row],[Descripción]]="","",_xlfn.XLOOKUP(Tabla1[[#This Row],[Descripción]],Tabla10[Descripción],Tabla10[Unidad de Medida],"",0))</f>
        <v/>
      </c>
      <c r="N1600" s="295"/>
      <c r="O1600" s="506" t="str">
        <f>IF(Tabla1[[#This Row],[Descripción]]="","",_xlfn.XLOOKUP(Tabla1[[#This Row],[Descripción]],Tabla10[Descripción],Tabla10[Precio Unitario],0))</f>
        <v/>
      </c>
      <c r="P1600" s="506" t="str">
        <f>IF(Tabla1[[#This Row],[Cantidad de Insumos]]="","",Tabla1[[#This Row],[Precio Unitario]]*Tabla1[[#This Row],[Cantidad de Insumos]])</f>
        <v/>
      </c>
      <c r="Q1600" s="506" t="str">
        <f>IF(Tabla1[[#This Row],[Descripción]]="","",_xlfn.XLOOKUP(Tabla1[[#This Row],[Descripción]],Tabla10[Descripción],Tabla10[CODIGO PRESUPUESTARIO],0))</f>
        <v/>
      </c>
      <c r="R1600" s="507"/>
    </row>
    <row r="1601" spans="2:18" x14ac:dyDescent="0.3">
      <c r="B1601" s="190" t="str">
        <f>IF('Formulario PPGR3'!$G1601="","",CONCATENATE('Formulario PPGR3'!$C1601,".",'Formulario PPGR3'!$D1601,".",'Formulario PPGR3'!$E1601,".",'Formulario PPGR3'!$F1601))</f>
        <v/>
      </c>
      <c r="C1601" s="190" t="str">
        <f>IF('Formulario PPGR3'!$G1601="","",'Formulario PPGR1'!#REF!)</f>
        <v/>
      </c>
      <c r="D1601" s="190" t="str">
        <f>IF('Formulario PPGR3'!$G1601="","",'Formulario PPGR1'!#REF!)</f>
        <v/>
      </c>
      <c r="E1601" s="190" t="str">
        <f>IF('Formulario PPGR3'!$G1601="","",'Formulario PPGR1'!#REF!)</f>
        <v/>
      </c>
      <c r="F1601" s="190" t="str">
        <f>IF('Formulario PPGR3'!$G1601="","",'Formulario PPGR1'!#REF!)</f>
        <v/>
      </c>
      <c r="G1601" s="241"/>
      <c r="H1601" s="503" t="str">
        <f>IF(Tabla1[[#This Row],[Código_Actividad]]="","",_xlfn.XLOOKUP(Tabla1[[#This Row],[Código_Actividad]],Tabla2[Código],Tabla2[Actividades Programables Presupuestables],"",0))</f>
        <v/>
      </c>
      <c r="I1601" s="504" t="str">
        <f>IFERROR(VLOOKUP('Formulario PPGR3'!$G1601,'Formulario PPGR2'!$H$9:$V$269,15,FALSE),"")</f>
        <v/>
      </c>
      <c r="J1601" s="509"/>
      <c r="K1601" s="507" t="str">
        <f>IF(Tabla1[[#This Row],[Insumos]]="","",_xlfn.XLOOKUP(Tabla1[[#This Row],[Insumos]],Tabla10[Insumo],Tabla10[InsumoAbrev],"",0))</f>
        <v/>
      </c>
      <c r="L1601" s="508"/>
      <c r="M1601" s="505" t="str">
        <f>IF(Tabla1[[#This Row],[Descripción]]="","",_xlfn.XLOOKUP(Tabla1[[#This Row],[Descripción]],Tabla10[Descripción],Tabla10[Unidad de Medida],"",0))</f>
        <v/>
      </c>
      <c r="N1601" s="295"/>
      <c r="O1601" s="506" t="str">
        <f>IF(Tabla1[[#This Row],[Descripción]]="","",_xlfn.XLOOKUP(Tabla1[[#This Row],[Descripción]],Tabla10[Descripción],Tabla10[Precio Unitario],0))</f>
        <v/>
      </c>
      <c r="P1601" s="506" t="str">
        <f>IF(Tabla1[[#This Row],[Cantidad de Insumos]]="","",Tabla1[[#This Row],[Precio Unitario]]*Tabla1[[#This Row],[Cantidad de Insumos]])</f>
        <v/>
      </c>
      <c r="Q1601" s="506" t="str">
        <f>IF(Tabla1[[#This Row],[Descripción]]="","",_xlfn.XLOOKUP(Tabla1[[#This Row],[Descripción]],Tabla10[Descripción],Tabla10[CODIGO PRESUPUESTARIO],0))</f>
        <v/>
      </c>
      <c r="R1601" s="507"/>
    </row>
    <row r="1602" spans="2:18" x14ac:dyDescent="0.3">
      <c r="B1602" s="190" t="str">
        <f>IF('Formulario PPGR3'!$G1602="","",CONCATENATE('Formulario PPGR3'!$C1602,".",'Formulario PPGR3'!$D1602,".",'Formulario PPGR3'!$E1602,".",'Formulario PPGR3'!$F1602))</f>
        <v/>
      </c>
      <c r="C1602" s="190" t="str">
        <f>IF('Formulario PPGR3'!$G1602="","",'Formulario PPGR1'!#REF!)</f>
        <v/>
      </c>
      <c r="D1602" s="190" t="str">
        <f>IF('Formulario PPGR3'!$G1602="","",'Formulario PPGR1'!#REF!)</f>
        <v/>
      </c>
      <c r="E1602" s="190" t="str">
        <f>IF('Formulario PPGR3'!$G1602="","",'Formulario PPGR1'!#REF!)</f>
        <v/>
      </c>
      <c r="F1602" s="190" t="str">
        <f>IF('Formulario PPGR3'!$G1602="","",'Formulario PPGR1'!#REF!)</f>
        <v/>
      </c>
      <c r="G1602" s="241"/>
      <c r="H1602" s="503" t="str">
        <f>IF(Tabla1[[#This Row],[Código_Actividad]]="","",_xlfn.XLOOKUP(Tabla1[[#This Row],[Código_Actividad]],Tabla2[Código],Tabla2[Actividades Programables Presupuestables],"",0))</f>
        <v/>
      </c>
      <c r="I1602" s="504" t="str">
        <f>IFERROR(VLOOKUP('Formulario PPGR3'!$G1602,'Formulario PPGR2'!$H$9:$V$269,15,FALSE),"")</f>
        <v/>
      </c>
      <c r="J1602" s="509"/>
      <c r="K1602" s="507" t="str">
        <f>IF(Tabla1[[#This Row],[Insumos]]="","",_xlfn.XLOOKUP(Tabla1[[#This Row],[Insumos]],Tabla10[Insumo],Tabla10[InsumoAbrev],"",0))</f>
        <v/>
      </c>
      <c r="L1602" s="508"/>
      <c r="M1602" s="505" t="str">
        <f>IF(Tabla1[[#This Row],[Descripción]]="","",_xlfn.XLOOKUP(Tabla1[[#This Row],[Descripción]],Tabla10[Descripción],Tabla10[Unidad de Medida],"",0))</f>
        <v/>
      </c>
      <c r="N1602" s="295"/>
      <c r="O1602" s="506" t="str">
        <f>IF(Tabla1[[#This Row],[Descripción]]="","",_xlfn.XLOOKUP(Tabla1[[#This Row],[Descripción]],Tabla10[Descripción],Tabla10[Precio Unitario],0))</f>
        <v/>
      </c>
      <c r="P1602" s="506" t="str">
        <f>IF(Tabla1[[#This Row],[Cantidad de Insumos]]="","",Tabla1[[#This Row],[Precio Unitario]]*Tabla1[[#This Row],[Cantidad de Insumos]])</f>
        <v/>
      </c>
      <c r="Q1602" s="506" t="str">
        <f>IF(Tabla1[[#This Row],[Descripción]]="","",_xlfn.XLOOKUP(Tabla1[[#This Row],[Descripción]],Tabla10[Descripción],Tabla10[CODIGO PRESUPUESTARIO],0))</f>
        <v/>
      </c>
      <c r="R1602" s="507"/>
    </row>
    <row r="1603" spans="2:18" x14ac:dyDescent="0.3">
      <c r="B1603" s="190" t="str">
        <f>IF('Formulario PPGR3'!$G1603="","",CONCATENATE('Formulario PPGR3'!$C1603,".",'Formulario PPGR3'!$D1603,".",'Formulario PPGR3'!$E1603,".",'Formulario PPGR3'!$F1603))</f>
        <v/>
      </c>
      <c r="C1603" s="190" t="str">
        <f>IF('Formulario PPGR3'!$G1603="","",'Formulario PPGR1'!#REF!)</f>
        <v/>
      </c>
      <c r="D1603" s="190" t="str">
        <f>IF('Formulario PPGR3'!$G1603="","",'Formulario PPGR1'!#REF!)</f>
        <v/>
      </c>
      <c r="E1603" s="190" t="str">
        <f>IF('Formulario PPGR3'!$G1603="","",'Formulario PPGR1'!#REF!)</f>
        <v/>
      </c>
      <c r="F1603" s="190" t="str">
        <f>IF('Formulario PPGR3'!$G1603="","",'Formulario PPGR1'!#REF!)</f>
        <v/>
      </c>
      <c r="G1603" s="241"/>
      <c r="H1603" s="503" t="str">
        <f>IF(Tabla1[[#This Row],[Código_Actividad]]="","",_xlfn.XLOOKUP(Tabla1[[#This Row],[Código_Actividad]],Tabla2[Código],Tabla2[Actividades Programables Presupuestables],"",0))</f>
        <v/>
      </c>
      <c r="I1603" s="504" t="str">
        <f>IFERROR(VLOOKUP('Formulario PPGR3'!$G1603,'Formulario PPGR2'!$H$9:$V$269,15,FALSE),"")</f>
        <v/>
      </c>
      <c r="J1603" s="509"/>
      <c r="K1603" s="507" t="str">
        <f>IF(Tabla1[[#This Row],[Insumos]]="","",_xlfn.XLOOKUP(Tabla1[[#This Row],[Insumos]],Tabla10[Insumo],Tabla10[InsumoAbrev],"",0))</f>
        <v/>
      </c>
      <c r="L1603" s="508"/>
      <c r="M1603" s="505" t="str">
        <f>IF(Tabla1[[#This Row],[Descripción]]="","",_xlfn.XLOOKUP(Tabla1[[#This Row],[Descripción]],Tabla10[Descripción],Tabla10[Unidad de Medida],"",0))</f>
        <v/>
      </c>
      <c r="N1603" s="295"/>
      <c r="O1603" s="506" t="str">
        <f>IF(Tabla1[[#This Row],[Descripción]]="","",_xlfn.XLOOKUP(Tabla1[[#This Row],[Descripción]],Tabla10[Descripción],Tabla10[Precio Unitario],0))</f>
        <v/>
      </c>
      <c r="P1603" s="506" t="str">
        <f>IF(Tabla1[[#This Row],[Cantidad de Insumos]]="","",Tabla1[[#This Row],[Precio Unitario]]*Tabla1[[#This Row],[Cantidad de Insumos]])</f>
        <v/>
      </c>
      <c r="Q1603" s="506" t="str">
        <f>IF(Tabla1[[#This Row],[Descripción]]="","",_xlfn.XLOOKUP(Tabla1[[#This Row],[Descripción]],Tabla10[Descripción],Tabla10[CODIGO PRESUPUESTARIO],0))</f>
        <v/>
      </c>
      <c r="R1603" s="507"/>
    </row>
    <row r="1604" spans="2:18" x14ac:dyDescent="0.3">
      <c r="B1604" s="190" t="str">
        <f>IF('Formulario PPGR3'!$G1604="","",CONCATENATE('Formulario PPGR3'!$C1604,".",'Formulario PPGR3'!$D1604,".",'Formulario PPGR3'!$E1604,".",'Formulario PPGR3'!$F1604))</f>
        <v/>
      </c>
      <c r="C1604" s="190" t="str">
        <f>IF('Formulario PPGR3'!$G1604="","",'Formulario PPGR1'!#REF!)</f>
        <v/>
      </c>
      <c r="D1604" s="190" t="str">
        <f>IF('Formulario PPGR3'!$G1604="","",'Formulario PPGR1'!#REF!)</f>
        <v/>
      </c>
      <c r="E1604" s="190" t="str">
        <f>IF('Formulario PPGR3'!$G1604="","",'Formulario PPGR1'!#REF!)</f>
        <v/>
      </c>
      <c r="F1604" s="190" t="str">
        <f>IF('Formulario PPGR3'!$G1604="","",'Formulario PPGR1'!#REF!)</f>
        <v/>
      </c>
      <c r="G1604" s="241"/>
      <c r="H1604" s="503" t="str">
        <f>IF(Tabla1[[#This Row],[Código_Actividad]]="","",_xlfn.XLOOKUP(Tabla1[[#This Row],[Código_Actividad]],Tabla2[Código],Tabla2[Actividades Programables Presupuestables],"",0))</f>
        <v/>
      </c>
      <c r="I1604" s="504" t="str">
        <f>IFERROR(VLOOKUP('Formulario PPGR3'!$G1604,'Formulario PPGR2'!$H$9:$V$269,15,FALSE),"")</f>
        <v/>
      </c>
      <c r="J1604" s="509"/>
      <c r="K1604" s="507" t="str">
        <f>IF(Tabla1[[#This Row],[Insumos]]="","",_xlfn.XLOOKUP(Tabla1[[#This Row],[Insumos]],Tabla10[Insumo],Tabla10[InsumoAbrev],"",0))</f>
        <v/>
      </c>
      <c r="L1604" s="508"/>
      <c r="M1604" s="505" t="str">
        <f>IF(Tabla1[[#This Row],[Descripción]]="","",_xlfn.XLOOKUP(Tabla1[[#This Row],[Descripción]],Tabla10[Descripción],Tabla10[Unidad de Medida],"",0))</f>
        <v/>
      </c>
      <c r="N1604" s="295"/>
      <c r="O1604" s="506" t="str">
        <f>IF(Tabla1[[#This Row],[Descripción]]="","",_xlfn.XLOOKUP(Tabla1[[#This Row],[Descripción]],Tabla10[Descripción],Tabla10[Precio Unitario],0))</f>
        <v/>
      </c>
      <c r="P1604" s="506" t="str">
        <f>IF(Tabla1[[#This Row],[Cantidad de Insumos]]="","",Tabla1[[#This Row],[Precio Unitario]]*Tabla1[[#This Row],[Cantidad de Insumos]])</f>
        <v/>
      </c>
      <c r="Q1604" s="506" t="str">
        <f>IF(Tabla1[[#This Row],[Descripción]]="","",_xlfn.XLOOKUP(Tabla1[[#This Row],[Descripción]],Tabla10[Descripción],Tabla10[CODIGO PRESUPUESTARIO],0))</f>
        <v/>
      </c>
      <c r="R1604" s="507"/>
    </row>
    <row r="1605" spans="2:18" x14ac:dyDescent="0.3">
      <c r="B1605" s="190" t="str">
        <f>IF('Formulario PPGR3'!$G1605="","",CONCATENATE('Formulario PPGR3'!$C1605,".",'Formulario PPGR3'!$D1605,".",'Formulario PPGR3'!$E1605,".",'Formulario PPGR3'!$F1605))</f>
        <v/>
      </c>
      <c r="C1605" s="190" t="str">
        <f>IF('Formulario PPGR3'!$G1605="","",'Formulario PPGR1'!#REF!)</f>
        <v/>
      </c>
      <c r="D1605" s="190" t="str">
        <f>IF('Formulario PPGR3'!$G1605="","",'Formulario PPGR1'!#REF!)</f>
        <v/>
      </c>
      <c r="E1605" s="190" t="str">
        <f>IF('Formulario PPGR3'!$G1605="","",'Formulario PPGR1'!#REF!)</f>
        <v/>
      </c>
      <c r="F1605" s="190" t="str">
        <f>IF('Formulario PPGR3'!$G1605="","",'Formulario PPGR1'!#REF!)</f>
        <v/>
      </c>
      <c r="G1605" s="241"/>
      <c r="H1605" s="503" t="str">
        <f>IF(Tabla1[[#This Row],[Código_Actividad]]="","",_xlfn.XLOOKUP(Tabla1[[#This Row],[Código_Actividad]],Tabla2[Código],Tabla2[Actividades Programables Presupuestables],"",0))</f>
        <v/>
      </c>
      <c r="I1605" s="504" t="str">
        <f>IFERROR(VLOOKUP('Formulario PPGR3'!$G1605,'Formulario PPGR2'!$H$9:$V$269,15,FALSE),"")</f>
        <v/>
      </c>
      <c r="J1605" s="509"/>
      <c r="K1605" s="507" t="str">
        <f>IF(Tabla1[[#This Row],[Insumos]]="","",_xlfn.XLOOKUP(Tabla1[[#This Row],[Insumos]],Tabla10[Insumo],Tabla10[InsumoAbrev],"",0))</f>
        <v/>
      </c>
      <c r="L1605" s="508"/>
      <c r="M1605" s="505" t="str">
        <f>IF(Tabla1[[#This Row],[Descripción]]="","",_xlfn.XLOOKUP(Tabla1[[#This Row],[Descripción]],Tabla10[Descripción],Tabla10[Unidad de Medida],"",0))</f>
        <v/>
      </c>
      <c r="N1605" s="295"/>
      <c r="O1605" s="506" t="str">
        <f>IF(Tabla1[[#This Row],[Descripción]]="","",_xlfn.XLOOKUP(Tabla1[[#This Row],[Descripción]],Tabla10[Descripción],Tabla10[Precio Unitario],0))</f>
        <v/>
      </c>
      <c r="P1605" s="506" t="str">
        <f>IF(Tabla1[[#This Row],[Cantidad de Insumos]]="","",Tabla1[[#This Row],[Precio Unitario]]*Tabla1[[#This Row],[Cantidad de Insumos]])</f>
        <v/>
      </c>
      <c r="Q1605" s="506" t="str">
        <f>IF(Tabla1[[#This Row],[Descripción]]="","",_xlfn.XLOOKUP(Tabla1[[#This Row],[Descripción]],Tabla10[Descripción],Tabla10[CODIGO PRESUPUESTARIO],0))</f>
        <v/>
      </c>
      <c r="R1605" s="507"/>
    </row>
    <row r="1606" spans="2:18" x14ac:dyDescent="0.3">
      <c r="B1606" s="190" t="str">
        <f>IF('Formulario PPGR3'!$G1606="","",CONCATENATE('Formulario PPGR3'!$C1606,".",'Formulario PPGR3'!$D1606,".",'Formulario PPGR3'!$E1606,".",'Formulario PPGR3'!$F1606))</f>
        <v/>
      </c>
      <c r="C1606" s="190" t="str">
        <f>IF('Formulario PPGR3'!$G1606="","",'Formulario PPGR1'!#REF!)</f>
        <v/>
      </c>
      <c r="D1606" s="190" t="str">
        <f>IF('Formulario PPGR3'!$G1606="","",'Formulario PPGR1'!#REF!)</f>
        <v/>
      </c>
      <c r="E1606" s="190" t="str">
        <f>IF('Formulario PPGR3'!$G1606="","",'Formulario PPGR1'!#REF!)</f>
        <v/>
      </c>
      <c r="F1606" s="190" t="str">
        <f>IF('Formulario PPGR3'!$G1606="","",'Formulario PPGR1'!#REF!)</f>
        <v/>
      </c>
      <c r="G1606" s="241"/>
      <c r="H1606" s="503" t="str">
        <f>IF(Tabla1[[#This Row],[Código_Actividad]]="","",_xlfn.XLOOKUP(Tabla1[[#This Row],[Código_Actividad]],Tabla2[Código],Tabla2[Actividades Programables Presupuestables],"",0))</f>
        <v/>
      </c>
      <c r="I1606" s="504" t="str">
        <f>IFERROR(VLOOKUP('Formulario PPGR3'!$G1606,'Formulario PPGR2'!$H$9:$V$269,15,FALSE),"")</f>
        <v/>
      </c>
      <c r="J1606" s="509"/>
      <c r="K1606" s="507" t="str">
        <f>IF(Tabla1[[#This Row],[Insumos]]="","",_xlfn.XLOOKUP(Tabla1[[#This Row],[Insumos]],Tabla10[Insumo],Tabla10[InsumoAbrev],"",0))</f>
        <v/>
      </c>
      <c r="L1606" s="508"/>
      <c r="M1606" s="505" t="str">
        <f>IF(Tabla1[[#This Row],[Descripción]]="","",_xlfn.XLOOKUP(Tabla1[[#This Row],[Descripción]],Tabla10[Descripción],Tabla10[Unidad de Medida],"",0))</f>
        <v/>
      </c>
      <c r="N1606" s="295"/>
      <c r="O1606" s="506" t="str">
        <f>IF(Tabla1[[#This Row],[Descripción]]="","",_xlfn.XLOOKUP(Tabla1[[#This Row],[Descripción]],Tabla10[Descripción],Tabla10[Precio Unitario],0))</f>
        <v/>
      </c>
      <c r="P1606" s="506" t="str">
        <f>IF(Tabla1[[#This Row],[Cantidad de Insumos]]="","",Tabla1[[#This Row],[Precio Unitario]]*Tabla1[[#This Row],[Cantidad de Insumos]])</f>
        <v/>
      </c>
      <c r="Q1606" s="506" t="str">
        <f>IF(Tabla1[[#This Row],[Descripción]]="","",_xlfn.XLOOKUP(Tabla1[[#This Row],[Descripción]],Tabla10[Descripción],Tabla10[CODIGO PRESUPUESTARIO],0))</f>
        <v/>
      </c>
      <c r="R1606" s="507"/>
    </row>
    <row r="1607" spans="2:18" x14ac:dyDescent="0.3">
      <c r="B1607" s="190" t="str">
        <f>IF('Formulario PPGR3'!$G1607="","",CONCATENATE('Formulario PPGR3'!$C1607,".",'Formulario PPGR3'!$D1607,".",'Formulario PPGR3'!$E1607,".",'Formulario PPGR3'!$F1607))</f>
        <v/>
      </c>
      <c r="C1607" s="190" t="str">
        <f>IF('Formulario PPGR3'!$G1607="","",'Formulario PPGR1'!#REF!)</f>
        <v/>
      </c>
      <c r="D1607" s="190" t="str">
        <f>IF('Formulario PPGR3'!$G1607="","",'Formulario PPGR1'!#REF!)</f>
        <v/>
      </c>
      <c r="E1607" s="190" t="str">
        <f>IF('Formulario PPGR3'!$G1607="","",'Formulario PPGR1'!#REF!)</f>
        <v/>
      </c>
      <c r="F1607" s="190" t="str">
        <f>IF('Formulario PPGR3'!$G1607="","",'Formulario PPGR1'!#REF!)</f>
        <v/>
      </c>
      <c r="G1607" s="241"/>
      <c r="H1607" s="503" t="str">
        <f>IF(Tabla1[[#This Row],[Código_Actividad]]="","",_xlfn.XLOOKUP(Tabla1[[#This Row],[Código_Actividad]],Tabla2[Código],Tabla2[Actividades Programables Presupuestables],"",0))</f>
        <v/>
      </c>
      <c r="I1607" s="504" t="str">
        <f>IFERROR(VLOOKUP('Formulario PPGR3'!$G1607,'Formulario PPGR2'!$H$9:$V$269,15,FALSE),"")</f>
        <v/>
      </c>
      <c r="J1607" s="509"/>
      <c r="K1607" s="507" t="str">
        <f>IF(Tabla1[[#This Row],[Insumos]]="","",_xlfn.XLOOKUP(Tabla1[[#This Row],[Insumos]],Tabla10[Insumo],Tabla10[InsumoAbrev],"",0))</f>
        <v/>
      </c>
      <c r="L1607" s="508"/>
      <c r="M1607" s="505" t="str">
        <f>IF(Tabla1[[#This Row],[Descripción]]="","",_xlfn.XLOOKUP(Tabla1[[#This Row],[Descripción]],Tabla10[Descripción],Tabla10[Unidad de Medida],"",0))</f>
        <v/>
      </c>
      <c r="N1607" s="295"/>
      <c r="O1607" s="506" t="str">
        <f>IF(Tabla1[[#This Row],[Descripción]]="","",_xlfn.XLOOKUP(Tabla1[[#This Row],[Descripción]],Tabla10[Descripción],Tabla10[Precio Unitario],0))</f>
        <v/>
      </c>
      <c r="P1607" s="506" t="str">
        <f>IF(Tabla1[[#This Row],[Cantidad de Insumos]]="","",Tabla1[[#This Row],[Precio Unitario]]*Tabla1[[#This Row],[Cantidad de Insumos]])</f>
        <v/>
      </c>
      <c r="Q1607" s="506" t="str">
        <f>IF(Tabla1[[#This Row],[Descripción]]="","",_xlfn.XLOOKUP(Tabla1[[#This Row],[Descripción]],Tabla10[Descripción],Tabla10[CODIGO PRESUPUESTARIO],0))</f>
        <v/>
      </c>
      <c r="R1607" s="507"/>
    </row>
    <row r="1608" spans="2:18" x14ac:dyDescent="0.3">
      <c r="B1608" s="190" t="str">
        <f>IF('Formulario PPGR3'!$G1608="","",CONCATENATE('Formulario PPGR3'!$C1608,".",'Formulario PPGR3'!$D1608,".",'Formulario PPGR3'!$E1608,".",'Formulario PPGR3'!$F1608))</f>
        <v/>
      </c>
      <c r="C1608" s="190" t="str">
        <f>IF('Formulario PPGR3'!$G1608="","",'Formulario PPGR1'!#REF!)</f>
        <v/>
      </c>
      <c r="D1608" s="190" t="str">
        <f>IF('Formulario PPGR3'!$G1608="","",'Formulario PPGR1'!#REF!)</f>
        <v/>
      </c>
      <c r="E1608" s="190" t="str">
        <f>IF('Formulario PPGR3'!$G1608="","",'Formulario PPGR1'!#REF!)</f>
        <v/>
      </c>
      <c r="F1608" s="190" t="str">
        <f>IF('Formulario PPGR3'!$G1608="","",'Formulario PPGR1'!#REF!)</f>
        <v/>
      </c>
      <c r="G1608" s="241"/>
      <c r="H1608" s="503" t="str">
        <f>IF(Tabla1[[#This Row],[Código_Actividad]]="","",_xlfn.XLOOKUP(Tabla1[[#This Row],[Código_Actividad]],Tabla2[Código],Tabla2[Actividades Programables Presupuestables],"",0))</f>
        <v/>
      </c>
      <c r="I1608" s="504" t="str">
        <f>IFERROR(VLOOKUP('Formulario PPGR3'!$G1608,'Formulario PPGR2'!$H$9:$V$269,15,FALSE),"")</f>
        <v/>
      </c>
      <c r="J1608" s="509"/>
      <c r="K1608" s="507" t="str">
        <f>IF(Tabla1[[#This Row],[Insumos]]="","",_xlfn.XLOOKUP(Tabla1[[#This Row],[Insumos]],Tabla10[Insumo],Tabla10[InsumoAbrev],"",0))</f>
        <v/>
      </c>
      <c r="L1608" s="508"/>
      <c r="M1608" s="505" t="str">
        <f>IF(Tabla1[[#This Row],[Descripción]]="","",_xlfn.XLOOKUP(Tabla1[[#This Row],[Descripción]],Tabla10[Descripción],Tabla10[Unidad de Medida],"",0))</f>
        <v/>
      </c>
      <c r="N1608" s="295"/>
      <c r="O1608" s="506" t="str">
        <f>IF(Tabla1[[#This Row],[Descripción]]="","",_xlfn.XLOOKUP(Tabla1[[#This Row],[Descripción]],Tabla10[Descripción],Tabla10[Precio Unitario],0))</f>
        <v/>
      </c>
      <c r="P1608" s="506" t="str">
        <f>IF(Tabla1[[#This Row],[Cantidad de Insumos]]="","",Tabla1[[#This Row],[Precio Unitario]]*Tabla1[[#This Row],[Cantidad de Insumos]])</f>
        <v/>
      </c>
      <c r="Q1608" s="506" t="str">
        <f>IF(Tabla1[[#This Row],[Descripción]]="","",_xlfn.XLOOKUP(Tabla1[[#This Row],[Descripción]],Tabla10[Descripción],Tabla10[CODIGO PRESUPUESTARIO],0))</f>
        <v/>
      </c>
      <c r="R1608" s="507"/>
    </row>
    <row r="1609" spans="2:18" hidden="1" x14ac:dyDescent="0.3">
      <c r="B1609" s="190" t="str">
        <f>IF('Formulario PPGR3'!$G1609="","",CONCATENATE('Formulario PPGR3'!$C1609,".",'Formulario PPGR3'!$D1609,".",'Formulario PPGR3'!$E1609,".",'Formulario PPGR3'!$F1609))</f>
        <v/>
      </c>
      <c r="C1609" s="190" t="str">
        <f>IF('Formulario PPGR3'!$G1609="","",'Formulario PPGR1'!#REF!)</f>
        <v/>
      </c>
      <c r="D1609" s="190" t="str">
        <f>IF('Formulario PPGR3'!$G1609="","",'Formulario PPGR1'!#REF!)</f>
        <v/>
      </c>
      <c r="E1609" s="190" t="str">
        <f>IF('Formulario PPGR3'!$G1609="","",'Formulario PPGR1'!#REF!)</f>
        <v/>
      </c>
      <c r="F1609" s="190" t="str">
        <f>IF('Formulario PPGR3'!$G1609="","",'Formulario PPGR1'!#REF!)</f>
        <v/>
      </c>
      <c r="G1609" s="241"/>
      <c r="H1609" s="503" t="str">
        <f>IF(Tabla1[[#This Row],[Código_Actividad]]="","",_xlfn.XLOOKUP(Tabla1[[#This Row],[Código_Actividad]],Tabla2[Código],Tabla2[Actividades Programables Presupuestables],"",0))</f>
        <v/>
      </c>
      <c r="I1609" s="504" t="str">
        <f>IFERROR(VLOOKUP('Formulario PPGR3'!$G1609,'Formulario PPGR2'!$H$9:$V$269,15,FALSE),"")</f>
        <v/>
      </c>
      <c r="J1609" s="509"/>
      <c r="K1609" s="507" t="str">
        <f>IF(Tabla1[[#This Row],[Insumos]]="","",_xlfn.XLOOKUP(Tabla1[[#This Row],[Insumos]],Tabla10[Insumo],Tabla10[InsumoAbrev],"",0))</f>
        <v/>
      </c>
      <c r="L1609" s="508"/>
      <c r="M1609" s="505" t="str">
        <f>IF(Tabla1[[#This Row],[Descripción]]="","",_xlfn.XLOOKUP(Tabla1[[#This Row],[Descripción]],Tabla10[Descripción],Tabla10[Unidad de Medida],"",0))</f>
        <v/>
      </c>
      <c r="N1609" s="295"/>
      <c r="O1609" s="506" t="str">
        <f>IF(Tabla1[[#This Row],[Descripción]]="","",_xlfn.XLOOKUP(Tabla1[[#This Row],[Descripción]],Tabla10[Descripción],Tabla10[Precio Unitario],0))</f>
        <v/>
      </c>
      <c r="P1609" s="506" t="str">
        <f>IF(Tabla1[[#This Row],[Cantidad de Insumos]]="","",Tabla1[[#This Row],[Precio Unitario]]*Tabla1[[#This Row],[Cantidad de Insumos]])</f>
        <v/>
      </c>
      <c r="Q1609" s="506" t="str">
        <f>IF(Tabla1[[#This Row],[Descripción]]="","",_xlfn.XLOOKUP(Tabla1[[#This Row],[Descripción]],Tabla10[Descripción],Tabla10[CODIGO PRESUPUESTARIO],0))</f>
        <v/>
      </c>
      <c r="R1609" s="507"/>
    </row>
    <row r="1610" spans="2:18" hidden="1" x14ac:dyDescent="0.3">
      <c r="B1610" s="190" t="str">
        <f>IF('Formulario PPGR3'!$G1610="","",CONCATENATE('Formulario PPGR3'!$C1610,".",'Formulario PPGR3'!$D1610,".",'Formulario PPGR3'!$E1610,".",'Formulario PPGR3'!$F1610))</f>
        <v/>
      </c>
      <c r="C1610" s="190" t="str">
        <f>IF('Formulario PPGR3'!$G1610="","",'Formulario PPGR1'!#REF!)</f>
        <v/>
      </c>
      <c r="D1610" s="190" t="str">
        <f>IF('Formulario PPGR3'!$G1610="","",'Formulario PPGR1'!#REF!)</f>
        <v/>
      </c>
      <c r="E1610" s="190" t="str">
        <f>IF('Formulario PPGR3'!$G1610="","",'Formulario PPGR1'!#REF!)</f>
        <v/>
      </c>
      <c r="F1610" s="190" t="str">
        <f>IF('Formulario PPGR3'!$G1610="","",'Formulario PPGR1'!#REF!)</f>
        <v/>
      </c>
      <c r="G1610" s="241"/>
      <c r="H1610" s="503" t="str">
        <f>IF(Tabla1[[#This Row],[Código_Actividad]]="","",_xlfn.XLOOKUP(Tabla1[[#This Row],[Código_Actividad]],Tabla2[Código],Tabla2[Actividades Programables Presupuestables],"",0))</f>
        <v/>
      </c>
      <c r="I1610" s="504" t="str">
        <f>IFERROR(VLOOKUP('Formulario PPGR3'!$G1610,'Formulario PPGR2'!$H$9:$V$269,15,FALSE),"")</f>
        <v/>
      </c>
      <c r="J1610" s="509"/>
      <c r="K1610" s="507" t="str">
        <f>IF(Tabla1[[#This Row],[Insumos]]="","",_xlfn.XLOOKUP(Tabla1[[#This Row],[Insumos]],Tabla10[Insumo],Tabla10[InsumoAbrev],"",0))</f>
        <v/>
      </c>
      <c r="L1610" s="508"/>
      <c r="M1610" s="505" t="str">
        <f>IF(Tabla1[[#This Row],[Descripción]]="","",_xlfn.XLOOKUP(Tabla1[[#This Row],[Descripción]],Tabla10[Descripción],Tabla10[Unidad de Medida],"",0))</f>
        <v/>
      </c>
      <c r="N1610" s="295"/>
      <c r="O1610" s="506" t="str">
        <f>IF(Tabla1[[#This Row],[Descripción]]="","",_xlfn.XLOOKUP(Tabla1[[#This Row],[Descripción]],Tabla10[Descripción],Tabla10[Precio Unitario],0))</f>
        <v/>
      </c>
      <c r="P1610" s="506" t="str">
        <f>IF(Tabla1[[#This Row],[Cantidad de Insumos]]="","",Tabla1[[#This Row],[Precio Unitario]]*Tabla1[[#This Row],[Cantidad de Insumos]])</f>
        <v/>
      </c>
      <c r="Q1610" s="506" t="str">
        <f>IF(Tabla1[[#This Row],[Descripción]]="","",_xlfn.XLOOKUP(Tabla1[[#This Row],[Descripción]],Tabla10[Descripción],Tabla10[CODIGO PRESUPUESTARIO],0))</f>
        <v/>
      </c>
      <c r="R1610" s="507"/>
    </row>
    <row r="1611" spans="2:18" hidden="1" x14ac:dyDescent="0.3">
      <c r="B1611" s="190" t="str">
        <f>IF('Formulario PPGR3'!$G1611="","",CONCATENATE('Formulario PPGR3'!$C1611,".",'Formulario PPGR3'!$D1611,".",'Formulario PPGR3'!$E1611,".",'Formulario PPGR3'!$F1611))</f>
        <v/>
      </c>
      <c r="C1611" s="190" t="str">
        <f>IF('Formulario PPGR3'!$G1611="","",'Formulario PPGR1'!#REF!)</f>
        <v/>
      </c>
      <c r="D1611" s="190" t="str">
        <f>IF('Formulario PPGR3'!$G1611="","",'Formulario PPGR1'!#REF!)</f>
        <v/>
      </c>
      <c r="E1611" s="190" t="str">
        <f>IF('Formulario PPGR3'!$G1611="","",'Formulario PPGR1'!#REF!)</f>
        <v/>
      </c>
      <c r="F1611" s="190" t="str">
        <f>IF('Formulario PPGR3'!$G1611="","",'Formulario PPGR1'!#REF!)</f>
        <v/>
      </c>
      <c r="G1611" s="241"/>
      <c r="H1611" s="503" t="str">
        <f>IF(Tabla1[[#This Row],[Código_Actividad]]="","",_xlfn.XLOOKUP(Tabla1[[#This Row],[Código_Actividad]],Tabla2[Código],Tabla2[Actividades Programables Presupuestables],"",0))</f>
        <v/>
      </c>
      <c r="I1611" s="504" t="str">
        <f>IFERROR(VLOOKUP('Formulario PPGR3'!$G1611,'Formulario PPGR2'!$H$9:$V$269,15,FALSE),"")</f>
        <v/>
      </c>
      <c r="J1611" s="509"/>
      <c r="K1611" s="507" t="str">
        <f>IF(Tabla1[[#This Row],[Insumos]]="","",_xlfn.XLOOKUP(Tabla1[[#This Row],[Insumos]],Tabla10[Insumo],Tabla10[InsumoAbrev],"",0))</f>
        <v/>
      </c>
      <c r="L1611" s="508"/>
      <c r="M1611" s="505" t="str">
        <f>IF(Tabla1[[#This Row],[Descripción]]="","",_xlfn.XLOOKUP(Tabla1[[#This Row],[Descripción]],Tabla10[Descripción],Tabla10[Unidad de Medida],"",0))</f>
        <v/>
      </c>
      <c r="N1611" s="295"/>
      <c r="O1611" s="506" t="str">
        <f>IF(Tabla1[[#This Row],[Descripción]]="","",_xlfn.XLOOKUP(Tabla1[[#This Row],[Descripción]],Tabla10[Descripción],Tabla10[Precio Unitario],0))</f>
        <v/>
      </c>
      <c r="P1611" s="506" t="str">
        <f>IF(Tabla1[[#This Row],[Cantidad de Insumos]]="","",Tabla1[[#This Row],[Precio Unitario]]*Tabla1[[#This Row],[Cantidad de Insumos]])</f>
        <v/>
      </c>
      <c r="Q1611" s="506" t="str">
        <f>IF(Tabla1[[#This Row],[Descripción]]="","",_xlfn.XLOOKUP(Tabla1[[#This Row],[Descripción]],Tabla10[Descripción],Tabla10[CODIGO PRESUPUESTARIO],0))</f>
        <v/>
      </c>
      <c r="R1611" s="507"/>
    </row>
    <row r="1612" spans="2:18" hidden="1" x14ac:dyDescent="0.3">
      <c r="B1612" s="190" t="str">
        <f>IF('Formulario PPGR3'!$G1612="","",CONCATENATE('Formulario PPGR3'!$C1612,".",'Formulario PPGR3'!$D1612,".",'Formulario PPGR3'!$E1612,".",'Formulario PPGR3'!$F1612))</f>
        <v/>
      </c>
      <c r="C1612" s="190" t="str">
        <f>IF('Formulario PPGR3'!$G1612="","",'Formulario PPGR1'!#REF!)</f>
        <v/>
      </c>
      <c r="D1612" s="190" t="str">
        <f>IF('Formulario PPGR3'!$G1612="","",'Formulario PPGR1'!#REF!)</f>
        <v/>
      </c>
      <c r="E1612" s="190" t="str">
        <f>IF('Formulario PPGR3'!$G1612="","",'Formulario PPGR1'!#REF!)</f>
        <v/>
      </c>
      <c r="F1612" s="190" t="str">
        <f>IF('Formulario PPGR3'!$G1612="","",'Formulario PPGR1'!#REF!)</f>
        <v/>
      </c>
      <c r="G1612" s="241"/>
      <c r="H1612" s="503" t="str">
        <f>IF(Tabla1[[#This Row],[Código_Actividad]]="","",_xlfn.XLOOKUP(Tabla1[[#This Row],[Código_Actividad]],Tabla2[Código],Tabla2[Actividades Programables Presupuestables],"",0))</f>
        <v/>
      </c>
      <c r="I1612" s="504" t="str">
        <f>IFERROR(VLOOKUP('Formulario PPGR3'!$G1612,'Formulario PPGR2'!$H$9:$V$269,15,FALSE),"")</f>
        <v/>
      </c>
      <c r="J1612" s="509"/>
      <c r="K1612" s="507" t="str">
        <f>IF(Tabla1[[#This Row],[Insumos]]="","",_xlfn.XLOOKUP(Tabla1[[#This Row],[Insumos]],Tabla10[Insumo],Tabla10[InsumoAbrev],"",0))</f>
        <v/>
      </c>
      <c r="L1612" s="508"/>
      <c r="M1612" s="505" t="str">
        <f>IF(Tabla1[[#This Row],[Descripción]]="","",_xlfn.XLOOKUP(Tabla1[[#This Row],[Descripción]],Tabla10[Descripción],Tabla10[Unidad de Medida],"",0))</f>
        <v/>
      </c>
      <c r="N1612" s="295"/>
      <c r="O1612" s="506" t="str">
        <f>IF(Tabla1[[#This Row],[Descripción]]="","",_xlfn.XLOOKUP(Tabla1[[#This Row],[Descripción]],Tabla10[Descripción],Tabla10[Precio Unitario],0))</f>
        <v/>
      </c>
      <c r="P1612" s="506" t="str">
        <f>IF(Tabla1[[#This Row],[Cantidad de Insumos]]="","",Tabla1[[#This Row],[Precio Unitario]]*Tabla1[[#This Row],[Cantidad de Insumos]])</f>
        <v/>
      </c>
      <c r="Q1612" s="506" t="str">
        <f>IF(Tabla1[[#This Row],[Descripción]]="","",_xlfn.XLOOKUP(Tabla1[[#This Row],[Descripción]],Tabla10[Descripción],Tabla10[CODIGO PRESUPUESTARIO],0))</f>
        <v/>
      </c>
      <c r="R1612" s="507"/>
    </row>
    <row r="1613" spans="2:18" hidden="1" x14ac:dyDescent="0.3">
      <c r="B1613" s="190" t="str">
        <f>IF('Formulario PPGR3'!$G1613="","",CONCATENATE('Formulario PPGR3'!$C1613,".",'Formulario PPGR3'!$D1613,".",'Formulario PPGR3'!$E1613,".",'Formulario PPGR3'!$F1613))</f>
        <v/>
      </c>
      <c r="C1613" s="190" t="str">
        <f>IF('Formulario PPGR3'!$G1613="","",'Formulario PPGR1'!#REF!)</f>
        <v/>
      </c>
      <c r="D1613" s="190" t="str">
        <f>IF('Formulario PPGR3'!$G1613="","",'Formulario PPGR1'!#REF!)</f>
        <v/>
      </c>
      <c r="E1613" s="190" t="str">
        <f>IF('Formulario PPGR3'!$G1613="","",'Formulario PPGR1'!#REF!)</f>
        <v/>
      </c>
      <c r="F1613" s="190" t="str">
        <f>IF('Formulario PPGR3'!$G1613="","",'Formulario PPGR1'!#REF!)</f>
        <v/>
      </c>
      <c r="G1613" s="241"/>
      <c r="H1613" s="503" t="str">
        <f>IF(Tabla1[[#This Row],[Código_Actividad]]="","",_xlfn.XLOOKUP(Tabla1[[#This Row],[Código_Actividad]],Tabla2[Código],Tabla2[Actividades Programables Presupuestables],"",0))</f>
        <v/>
      </c>
      <c r="I1613" s="504" t="str">
        <f>IFERROR(VLOOKUP('Formulario PPGR3'!$G1613,'Formulario PPGR2'!$H$9:$V$269,15,FALSE),"")</f>
        <v/>
      </c>
      <c r="J1613" s="509"/>
      <c r="K1613" s="507" t="str">
        <f>IF(Tabla1[[#This Row],[Insumos]]="","",_xlfn.XLOOKUP(Tabla1[[#This Row],[Insumos]],Tabla10[Insumo],Tabla10[InsumoAbrev],"",0))</f>
        <v/>
      </c>
      <c r="L1613" s="508"/>
      <c r="M1613" s="505" t="str">
        <f>IF(Tabla1[[#This Row],[Descripción]]="","",_xlfn.XLOOKUP(Tabla1[[#This Row],[Descripción]],Tabla10[Descripción],Tabla10[Unidad de Medida],"",0))</f>
        <v/>
      </c>
      <c r="N1613" s="295"/>
      <c r="O1613" s="506" t="str">
        <f>IF(Tabla1[[#This Row],[Descripción]]="","",_xlfn.XLOOKUP(Tabla1[[#This Row],[Descripción]],Tabla10[Descripción],Tabla10[Precio Unitario],0))</f>
        <v/>
      </c>
      <c r="P1613" s="506" t="str">
        <f>IF(Tabla1[[#This Row],[Cantidad de Insumos]]="","",Tabla1[[#This Row],[Precio Unitario]]*Tabla1[[#This Row],[Cantidad de Insumos]])</f>
        <v/>
      </c>
      <c r="Q1613" s="506" t="str">
        <f>IF(Tabla1[[#This Row],[Descripción]]="","",_xlfn.XLOOKUP(Tabla1[[#This Row],[Descripción]],Tabla10[Descripción],Tabla10[CODIGO PRESUPUESTARIO],0))</f>
        <v/>
      </c>
      <c r="R1613" s="507"/>
    </row>
    <row r="1614" spans="2:18" hidden="1" x14ac:dyDescent="0.3">
      <c r="B1614" s="190" t="str">
        <f>IF('Formulario PPGR3'!$G1614="","",CONCATENATE('Formulario PPGR3'!$C1614,".",'Formulario PPGR3'!$D1614,".",'Formulario PPGR3'!$E1614,".",'Formulario PPGR3'!$F1614))</f>
        <v/>
      </c>
      <c r="C1614" s="190" t="str">
        <f>IF('Formulario PPGR3'!$G1614="","",'Formulario PPGR1'!#REF!)</f>
        <v/>
      </c>
      <c r="D1614" s="190" t="str">
        <f>IF('Formulario PPGR3'!$G1614="","",'Formulario PPGR1'!#REF!)</f>
        <v/>
      </c>
      <c r="E1614" s="190" t="str">
        <f>IF('Formulario PPGR3'!$G1614="","",'Formulario PPGR1'!#REF!)</f>
        <v/>
      </c>
      <c r="F1614" s="190" t="str">
        <f>IF('Formulario PPGR3'!$G1614="","",'Formulario PPGR1'!#REF!)</f>
        <v/>
      </c>
      <c r="G1614" s="241"/>
      <c r="H1614" s="503" t="str">
        <f>IF(Tabla1[[#This Row],[Código_Actividad]]="","",_xlfn.XLOOKUP(Tabla1[[#This Row],[Código_Actividad]],Tabla2[Código],Tabla2[Actividades Programables Presupuestables],"",0))</f>
        <v/>
      </c>
      <c r="I1614" s="504" t="str">
        <f>IFERROR(VLOOKUP('Formulario PPGR3'!$G1614,'Formulario PPGR2'!$H$9:$V$269,15,FALSE),"")</f>
        <v/>
      </c>
      <c r="J1614" s="509"/>
      <c r="K1614" s="507" t="str">
        <f>IF(Tabla1[[#This Row],[Insumos]]="","",_xlfn.XLOOKUP(Tabla1[[#This Row],[Insumos]],Tabla10[Insumo],Tabla10[InsumoAbrev],"",0))</f>
        <v/>
      </c>
      <c r="L1614" s="508"/>
      <c r="M1614" s="505" t="str">
        <f>IF(Tabla1[[#This Row],[Descripción]]="","",_xlfn.XLOOKUP(Tabla1[[#This Row],[Descripción]],Tabla10[Descripción],Tabla10[Unidad de Medida],"",0))</f>
        <v/>
      </c>
      <c r="N1614" s="295"/>
      <c r="O1614" s="506" t="str">
        <f>IF(Tabla1[[#This Row],[Descripción]]="","",_xlfn.XLOOKUP(Tabla1[[#This Row],[Descripción]],Tabla10[Descripción],Tabla10[Precio Unitario],0))</f>
        <v/>
      </c>
      <c r="P1614" s="506" t="str">
        <f>IF(Tabla1[[#This Row],[Cantidad de Insumos]]="","",Tabla1[[#This Row],[Precio Unitario]]*Tabla1[[#This Row],[Cantidad de Insumos]])</f>
        <v/>
      </c>
      <c r="Q1614" s="506" t="str">
        <f>IF(Tabla1[[#This Row],[Descripción]]="","",_xlfn.XLOOKUP(Tabla1[[#This Row],[Descripción]],Tabla10[Descripción],Tabla10[CODIGO PRESUPUESTARIO],0))</f>
        <v/>
      </c>
      <c r="R1614" s="507"/>
    </row>
    <row r="1615" spans="2:18" hidden="1" x14ac:dyDescent="0.3">
      <c r="B1615" s="190" t="str">
        <f>IF('Formulario PPGR3'!$G1615="","",CONCATENATE('Formulario PPGR3'!$C1615,".",'Formulario PPGR3'!$D1615,".",'Formulario PPGR3'!$E1615,".",'Formulario PPGR3'!$F1615))</f>
        <v/>
      </c>
      <c r="C1615" s="190" t="str">
        <f>IF('Formulario PPGR3'!$G1615="","",'Formulario PPGR1'!#REF!)</f>
        <v/>
      </c>
      <c r="D1615" s="190" t="str">
        <f>IF('Formulario PPGR3'!$G1615="","",'Formulario PPGR1'!#REF!)</f>
        <v/>
      </c>
      <c r="E1615" s="190" t="str">
        <f>IF('Formulario PPGR3'!$G1615="","",'Formulario PPGR1'!#REF!)</f>
        <v/>
      </c>
      <c r="F1615" s="190" t="str">
        <f>IF('Formulario PPGR3'!$G1615="","",'Formulario PPGR1'!#REF!)</f>
        <v/>
      </c>
      <c r="G1615" s="241"/>
      <c r="H1615" s="503" t="str">
        <f>IF(Tabla1[[#This Row],[Código_Actividad]]="","",_xlfn.XLOOKUP(Tabla1[[#This Row],[Código_Actividad]],Tabla2[Código],Tabla2[Actividades Programables Presupuestables],"",0))</f>
        <v/>
      </c>
      <c r="I1615" s="504" t="str">
        <f>IFERROR(VLOOKUP('Formulario PPGR3'!$G1615,'Formulario PPGR2'!$H$9:$V$269,15,FALSE),"")</f>
        <v/>
      </c>
      <c r="J1615" s="509"/>
      <c r="K1615" s="507" t="str">
        <f>IF(Tabla1[[#This Row],[Insumos]]="","",_xlfn.XLOOKUP(Tabla1[[#This Row],[Insumos]],Tabla10[Insumo],Tabla10[InsumoAbrev],"",0))</f>
        <v/>
      </c>
      <c r="L1615" s="508"/>
      <c r="M1615" s="505" t="str">
        <f>IF(Tabla1[[#This Row],[Descripción]]="","",_xlfn.XLOOKUP(Tabla1[[#This Row],[Descripción]],Tabla10[Descripción],Tabla10[Unidad de Medida],"",0))</f>
        <v/>
      </c>
      <c r="N1615" s="295"/>
      <c r="O1615" s="506" t="str">
        <f>IF(Tabla1[[#This Row],[Descripción]]="","",_xlfn.XLOOKUP(Tabla1[[#This Row],[Descripción]],Tabla10[Descripción],Tabla10[Precio Unitario],0))</f>
        <v/>
      </c>
      <c r="P1615" s="506" t="str">
        <f>IF(Tabla1[[#This Row],[Cantidad de Insumos]]="","",Tabla1[[#This Row],[Precio Unitario]]*Tabla1[[#This Row],[Cantidad de Insumos]])</f>
        <v/>
      </c>
      <c r="Q1615" s="506" t="str">
        <f>IF(Tabla1[[#This Row],[Descripción]]="","",_xlfn.XLOOKUP(Tabla1[[#This Row],[Descripción]],Tabla10[Descripción],Tabla10[CODIGO PRESUPUESTARIO],0))</f>
        <v/>
      </c>
      <c r="R1615" s="507"/>
    </row>
    <row r="1616" spans="2:18" hidden="1" x14ac:dyDescent="0.3">
      <c r="B1616" s="190" t="str">
        <f>IF('Formulario PPGR3'!$G1616="","",CONCATENATE('Formulario PPGR3'!$C1616,".",'Formulario PPGR3'!$D1616,".",'Formulario PPGR3'!$E1616,".",'Formulario PPGR3'!$F1616))</f>
        <v/>
      </c>
      <c r="C1616" s="190" t="str">
        <f>IF('Formulario PPGR3'!$G1616="","",'Formulario PPGR1'!#REF!)</f>
        <v/>
      </c>
      <c r="D1616" s="190" t="str">
        <f>IF('Formulario PPGR3'!$G1616="","",'Formulario PPGR1'!#REF!)</f>
        <v/>
      </c>
      <c r="E1616" s="190" t="str">
        <f>IF('Formulario PPGR3'!$G1616="","",'Formulario PPGR1'!#REF!)</f>
        <v/>
      </c>
      <c r="F1616" s="190" t="str">
        <f>IF('Formulario PPGR3'!$G1616="","",'Formulario PPGR1'!#REF!)</f>
        <v/>
      </c>
      <c r="G1616" s="241"/>
      <c r="H1616" s="503" t="str">
        <f>IF(Tabla1[[#This Row],[Código_Actividad]]="","",_xlfn.XLOOKUP(Tabla1[[#This Row],[Código_Actividad]],Tabla2[Código],Tabla2[Actividades Programables Presupuestables],"",0))</f>
        <v/>
      </c>
      <c r="I1616" s="504" t="str">
        <f>IFERROR(VLOOKUP('Formulario PPGR3'!$G1616,'Formulario PPGR2'!$H$9:$V$269,15,FALSE),"")</f>
        <v/>
      </c>
      <c r="J1616" s="509"/>
      <c r="K1616" s="507" t="str">
        <f>IF(Tabla1[[#This Row],[Insumos]]="","",_xlfn.XLOOKUP(Tabla1[[#This Row],[Insumos]],Tabla10[Insumo],Tabla10[InsumoAbrev],"",0))</f>
        <v/>
      </c>
      <c r="L1616" s="508"/>
      <c r="M1616" s="505" t="str">
        <f>IF(Tabla1[[#This Row],[Descripción]]="","",_xlfn.XLOOKUP(Tabla1[[#This Row],[Descripción]],Tabla10[Descripción],Tabla10[Unidad de Medida],"",0))</f>
        <v/>
      </c>
      <c r="N1616" s="295"/>
      <c r="O1616" s="506" t="str">
        <f>IF(Tabla1[[#This Row],[Descripción]]="","",_xlfn.XLOOKUP(Tabla1[[#This Row],[Descripción]],Tabla10[Descripción],Tabla10[Precio Unitario],0))</f>
        <v/>
      </c>
      <c r="P1616" s="506" t="str">
        <f>IF(Tabla1[[#This Row],[Cantidad de Insumos]]="","",Tabla1[[#This Row],[Precio Unitario]]*Tabla1[[#This Row],[Cantidad de Insumos]])</f>
        <v/>
      </c>
      <c r="Q1616" s="506" t="str">
        <f>IF(Tabla1[[#This Row],[Descripción]]="","",_xlfn.XLOOKUP(Tabla1[[#This Row],[Descripción]],Tabla10[Descripción],Tabla10[CODIGO PRESUPUESTARIO],0))</f>
        <v/>
      </c>
      <c r="R1616" s="507"/>
    </row>
    <row r="1617" spans="2:18" hidden="1" x14ac:dyDescent="0.3">
      <c r="B1617" s="190" t="str">
        <f>IF('Formulario PPGR3'!$G1617="","",CONCATENATE('Formulario PPGR3'!$C1617,".",'Formulario PPGR3'!$D1617,".",'Formulario PPGR3'!$E1617,".",'Formulario PPGR3'!$F1617))</f>
        <v/>
      </c>
      <c r="C1617" s="190" t="str">
        <f>IF('Formulario PPGR3'!$G1617="","",'Formulario PPGR1'!#REF!)</f>
        <v/>
      </c>
      <c r="D1617" s="190" t="str">
        <f>IF('Formulario PPGR3'!$G1617="","",'Formulario PPGR1'!#REF!)</f>
        <v/>
      </c>
      <c r="E1617" s="190" t="str">
        <f>IF('Formulario PPGR3'!$G1617="","",'Formulario PPGR1'!#REF!)</f>
        <v/>
      </c>
      <c r="F1617" s="190" t="str">
        <f>IF('Formulario PPGR3'!$G1617="","",'Formulario PPGR1'!#REF!)</f>
        <v/>
      </c>
      <c r="G1617" s="241"/>
      <c r="H1617" s="503" t="str">
        <f>IF(Tabla1[[#This Row],[Código_Actividad]]="","",_xlfn.XLOOKUP(Tabla1[[#This Row],[Código_Actividad]],Tabla2[Código],Tabla2[Actividades Programables Presupuestables],"",0))</f>
        <v/>
      </c>
      <c r="I1617" s="504" t="str">
        <f>IFERROR(VLOOKUP('Formulario PPGR3'!$G1617,'Formulario PPGR2'!$H$9:$V$269,15,FALSE),"")</f>
        <v/>
      </c>
      <c r="J1617" s="509"/>
      <c r="K1617" s="507" t="str">
        <f>IF(Tabla1[[#This Row],[Insumos]]="","",_xlfn.XLOOKUP(Tabla1[[#This Row],[Insumos]],Tabla10[Insumo],Tabla10[InsumoAbrev],"",0))</f>
        <v/>
      </c>
      <c r="L1617" s="508"/>
      <c r="M1617" s="505" t="str">
        <f>IF(Tabla1[[#This Row],[Descripción]]="","",_xlfn.XLOOKUP(Tabla1[[#This Row],[Descripción]],Tabla10[Descripción],Tabla10[Unidad de Medida],"",0))</f>
        <v/>
      </c>
      <c r="N1617" s="295"/>
      <c r="O1617" s="506" t="str">
        <f>IF(Tabla1[[#This Row],[Descripción]]="","",_xlfn.XLOOKUP(Tabla1[[#This Row],[Descripción]],Tabla10[Descripción],Tabla10[Precio Unitario],0))</f>
        <v/>
      </c>
      <c r="P1617" s="506" t="str">
        <f>IF(Tabla1[[#This Row],[Cantidad de Insumos]]="","",Tabla1[[#This Row],[Precio Unitario]]*Tabla1[[#This Row],[Cantidad de Insumos]])</f>
        <v/>
      </c>
      <c r="Q1617" s="506" t="str">
        <f>IF(Tabla1[[#This Row],[Descripción]]="","",_xlfn.XLOOKUP(Tabla1[[#This Row],[Descripción]],Tabla10[Descripción],Tabla10[CODIGO PRESUPUESTARIO],0))</f>
        <v/>
      </c>
      <c r="R1617" s="507"/>
    </row>
    <row r="1618" spans="2:18" hidden="1" x14ac:dyDescent="0.3">
      <c r="B1618" s="190" t="str">
        <f>IF('Formulario PPGR3'!$G1618="","",CONCATENATE('Formulario PPGR3'!$C1618,".",'Formulario PPGR3'!$D1618,".",'Formulario PPGR3'!$E1618,".",'Formulario PPGR3'!$F1618))</f>
        <v/>
      </c>
      <c r="C1618" s="190" t="str">
        <f>IF('Formulario PPGR3'!$G1618="","",'Formulario PPGR1'!#REF!)</f>
        <v/>
      </c>
      <c r="D1618" s="190" t="str">
        <f>IF('Formulario PPGR3'!$G1618="","",'Formulario PPGR1'!#REF!)</f>
        <v/>
      </c>
      <c r="E1618" s="190" t="str">
        <f>IF('Formulario PPGR3'!$G1618="","",'Formulario PPGR1'!#REF!)</f>
        <v/>
      </c>
      <c r="F1618" s="190" t="str">
        <f>IF('Formulario PPGR3'!$G1618="","",'Formulario PPGR1'!#REF!)</f>
        <v/>
      </c>
      <c r="G1618" s="241"/>
      <c r="H1618" s="503" t="str">
        <f>IF(Tabla1[[#This Row],[Código_Actividad]]="","",_xlfn.XLOOKUP(Tabla1[[#This Row],[Código_Actividad]],Tabla2[Código],Tabla2[Actividades Programables Presupuestables],"",0))</f>
        <v/>
      </c>
      <c r="I1618" s="504" t="str">
        <f>IFERROR(VLOOKUP('Formulario PPGR3'!$G1618,'Formulario PPGR2'!$H$9:$V$269,15,FALSE),"")</f>
        <v/>
      </c>
      <c r="J1618" s="509"/>
      <c r="K1618" s="507" t="str">
        <f>IF(Tabla1[[#This Row],[Insumos]]="","",_xlfn.XLOOKUP(Tabla1[[#This Row],[Insumos]],Tabla10[Insumo],Tabla10[InsumoAbrev],"",0))</f>
        <v/>
      </c>
      <c r="L1618" s="508"/>
      <c r="M1618" s="505" t="str">
        <f>IF(Tabla1[[#This Row],[Descripción]]="","",_xlfn.XLOOKUP(Tabla1[[#This Row],[Descripción]],Tabla10[Descripción],Tabla10[Unidad de Medida],"",0))</f>
        <v/>
      </c>
      <c r="N1618" s="295"/>
      <c r="O1618" s="506" t="str">
        <f>IF(Tabla1[[#This Row],[Descripción]]="","",_xlfn.XLOOKUP(Tabla1[[#This Row],[Descripción]],Tabla10[Descripción],Tabla10[Precio Unitario],0))</f>
        <v/>
      </c>
      <c r="P1618" s="506" t="str">
        <f>IF(Tabla1[[#This Row],[Cantidad de Insumos]]="","",Tabla1[[#This Row],[Precio Unitario]]*Tabla1[[#This Row],[Cantidad de Insumos]])</f>
        <v/>
      </c>
      <c r="Q1618" s="506" t="str">
        <f>IF(Tabla1[[#This Row],[Descripción]]="","",_xlfn.XLOOKUP(Tabla1[[#This Row],[Descripción]],Tabla10[Descripción],Tabla10[CODIGO PRESUPUESTARIO],0))</f>
        <v/>
      </c>
      <c r="R1618" s="507"/>
    </row>
    <row r="1619" spans="2:18" hidden="1" x14ac:dyDescent="0.3">
      <c r="B1619" s="190" t="str">
        <f>IF('Formulario PPGR3'!$G1619="","",CONCATENATE('Formulario PPGR3'!$C1619,".",'Formulario PPGR3'!$D1619,".",'Formulario PPGR3'!$E1619,".",'Formulario PPGR3'!$F1619))</f>
        <v/>
      </c>
      <c r="C1619" s="190" t="str">
        <f>IF('Formulario PPGR3'!$G1619="","",'Formulario PPGR1'!#REF!)</f>
        <v/>
      </c>
      <c r="D1619" s="190" t="str">
        <f>IF('Formulario PPGR3'!$G1619="","",'Formulario PPGR1'!#REF!)</f>
        <v/>
      </c>
      <c r="E1619" s="190" t="str">
        <f>IF('Formulario PPGR3'!$G1619="","",'Formulario PPGR1'!#REF!)</f>
        <v/>
      </c>
      <c r="F1619" s="190" t="str">
        <f>IF('Formulario PPGR3'!$G1619="","",'Formulario PPGR1'!#REF!)</f>
        <v/>
      </c>
      <c r="G1619" s="241"/>
      <c r="H1619" s="503" t="str">
        <f>IF(Tabla1[[#This Row],[Código_Actividad]]="","",_xlfn.XLOOKUP(Tabla1[[#This Row],[Código_Actividad]],Tabla2[Código],Tabla2[Actividades Programables Presupuestables],"",0))</f>
        <v/>
      </c>
      <c r="I1619" s="504" t="str">
        <f>IFERROR(VLOOKUP('Formulario PPGR3'!$G1619,'Formulario PPGR2'!$H$9:$V$269,15,FALSE),"")</f>
        <v/>
      </c>
      <c r="J1619" s="509"/>
      <c r="K1619" s="507" t="str">
        <f>IF(Tabla1[[#This Row],[Insumos]]="","",_xlfn.XLOOKUP(Tabla1[[#This Row],[Insumos]],Tabla10[Insumo],Tabla10[InsumoAbrev],"",0))</f>
        <v/>
      </c>
      <c r="L1619" s="508"/>
      <c r="M1619" s="505" t="str">
        <f>IF(Tabla1[[#This Row],[Descripción]]="","",_xlfn.XLOOKUP(Tabla1[[#This Row],[Descripción]],Tabla10[Descripción],Tabla10[Unidad de Medida],"",0))</f>
        <v/>
      </c>
      <c r="N1619" s="295"/>
      <c r="O1619" s="506" t="str">
        <f>IF(Tabla1[[#This Row],[Descripción]]="","",_xlfn.XLOOKUP(Tabla1[[#This Row],[Descripción]],Tabla10[Descripción],Tabla10[Precio Unitario],0))</f>
        <v/>
      </c>
      <c r="P1619" s="506" t="str">
        <f>IF(Tabla1[[#This Row],[Cantidad de Insumos]]="","",Tabla1[[#This Row],[Precio Unitario]]*Tabla1[[#This Row],[Cantidad de Insumos]])</f>
        <v/>
      </c>
      <c r="Q1619" s="506" t="str">
        <f>IF(Tabla1[[#This Row],[Descripción]]="","",_xlfn.XLOOKUP(Tabla1[[#This Row],[Descripción]],Tabla10[Descripción],Tabla10[CODIGO PRESUPUESTARIO],0))</f>
        <v/>
      </c>
      <c r="R1619" s="507"/>
    </row>
    <row r="1620" spans="2:18" hidden="1" x14ac:dyDescent="0.3">
      <c r="B1620" s="190" t="str">
        <f>IF('Formulario PPGR3'!$G1620="","",CONCATENATE('Formulario PPGR3'!$C1620,".",'Formulario PPGR3'!$D1620,".",'Formulario PPGR3'!$E1620,".",'Formulario PPGR3'!$F1620))</f>
        <v/>
      </c>
      <c r="C1620" s="190" t="str">
        <f>IF('Formulario PPGR3'!$G1620="","",'Formulario PPGR1'!#REF!)</f>
        <v/>
      </c>
      <c r="D1620" s="190" t="str">
        <f>IF('Formulario PPGR3'!$G1620="","",'Formulario PPGR1'!#REF!)</f>
        <v/>
      </c>
      <c r="E1620" s="190" t="str">
        <f>IF('Formulario PPGR3'!$G1620="","",'Formulario PPGR1'!#REF!)</f>
        <v/>
      </c>
      <c r="F1620" s="190" t="str">
        <f>IF('Formulario PPGR3'!$G1620="","",'Formulario PPGR1'!#REF!)</f>
        <v/>
      </c>
      <c r="G1620" s="241"/>
      <c r="H1620" s="503" t="str">
        <f>IF(Tabla1[[#This Row],[Código_Actividad]]="","",_xlfn.XLOOKUP(Tabla1[[#This Row],[Código_Actividad]],Tabla2[Código],Tabla2[Actividades Programables Presupuestables],"",0))</f>
        <v/>
      </c>
      <c r="I1620" s="504" t="str">
        <f>IFERROR(VLOOKUP('Formulario PPGR3'!$G1620,'Formulario PPGR2'!$H$9:$V$269,15,FALSE),"")</f>
        <v/>
      </c>
      <c r="J1620" s="509"/>
      <c r="K1620" s="507" t="str">
        <f>IF(Tabla1[[#This Row],[Insumos]]="","",_xlfn.XLOOKUP(Tabla1[[#This Row],[Insumos]],Tabla10[Insumo],Tabla10[InsumoAbrev],"",0))</f>
        <v/>
      </c>
      <c r="L1620" s="508"/>
      <c r="M1620" s="505" t="str">
        <f>IF(Tabla1[[#This Row],[Descripción]]="","",_xlfn.XLOOKUP(Tabla1[[#This Row],[Descripción]],Tabla10[Descripción],Tabla10[Unidad de Medida],"",0))</f>
        <v/>
      </c>
      <c r="N1620" s="295"/>
      <c r="O1620" s="506" t="str">
        <f>IF(Tabla1[[#This Row],[Descripción]]="","",_xlfn.XLOOKUP(Tabla1[[#This Row],[Descripción]],Tabla10[Descripción],Tabla10[Precio Unitario],0))</f>
        <v/>
      </c>
      <c r="P1620" s="506" t="str">
        <f>IF(Tabla1[[#This Row],[Cantidad de Insumos]]="","",Tabla1[[#This Row],[Precio Unitario]]*Tabla1[[#This Row],[Cantidad de Insumos]])</f>
        <v/>
      </c>
      <c r="Q1620" s="506" t="str">
        <f>IF(Tabla1[[#This Row],[Descripción]]="","",_xlfn.XLOOKUP(Tabla1[[#This Row],[Descripción]],Tabla10[Descripción],Tabla10[CODIGO PRESUPUESTARIO],0))</f>
        <v/>
      </c>
      <c r="R1620" s="507"/>
    </row>
    <row r="1621" spans="2:18" hidden="1" x14ac:dyDescent="0.3">
      <c r="B1621" s="190" t="str">
        <f>IF('Formulario PPGR3'!$G1621="","",CONCATENATE('Formulario PPGR3'!$C1621,".",'Formulario PPGR3'!$D1621,".",'Formulario PPGR3'!$E1621,".",'Formulario PPGR3'!$F1621))</f>
        <v/>
      </c>
      <c r="C1621" s="190" t="str">
        <f>IF('Formulario PPGR3'!$G1621="","",'Formulario PPGR1'!#REF!)</f>
        <v/>
      </c>
      <c r="D1621" s="190" t="str">
        <f>IF('Formulario PPGR3'!$G1621="","",'Formulario PPGR1'!#REF!)</f>
        <v/>
      </c>
      <c r="E1621" s="190" t="str">
        <f>IF('Formulario PPGR3'!$G1621="","",'Formulario PPGR1'!#REF!)</f>
        <v/>
      </c>
      <c r="F1621" s="190" t="str">
        <f>IF('Formulario PPGR3'!$G1621="","",'Formulario PPGR1'!#REF!)</f>
        <v/>
      </c>
      <c r="G1621" s="241"/>
      <c r="H1621" s="503" t="str">
        <f>IF(Tabla1[[#This Row],[Código_Actividad]]="","",_xlfn.XLOOKUP(Tabla1[[#This Row],[Código_Actividad]],Tabla2[Código],Tabla2[Actividades Programables Presupuestables],"",0))</f>
        <v/>
      </c>
      <c r="I1621" s="504" t="str">
        <f>IFERROR(VLOOKUP('Formulario PPGR3'!$G1621,'Formulario PPGR2'!$H$9:$V$269,15,FALSE),"")</f>
        <v/>
      </c>
      <c r="J1621" s="509"/>
      <c r="K1621" s="507" t="str">
        <f>IF(Tabla1[[#This Row],[Insumos]]="","",_xlfn.XLOOKUP(Tabla1[[#This Row],[Insumos]],Tabla10[Insumo],Tabla10[InsumoAbrev],"",0))</f>
        <v/>
      </c>
      <c r="L1621" s="508"/>
      <c r="M1621" s="505" t="str">
        <f>IF(Tabla1[[#This Row],[Descripción]]="","",_xlfn.XLOOKUP(Tabla1[[#This Row],[Descripción]],Tabla10[Descripción],Tabla10[Unidad de Medida],"",0))</f>
        <v/>
      </c>
      <c r="N1621" s="295"/>
      <c r="O1621" s="506" t="str">
        <f>IF(Tabla1[[#This Row],[Descripción]]="","",_xlfn.XLOOKUP(Tabla1[[#This Row],[Descripción]],Tabla10[Descripción],Tabla10[Precio Unitario],0))</f>
        <v/>
      </c>
      <c r="P1621" s="506" t="str">
        <f>IF(Tabla1[[#This Row],[Cantidad de Insumos]]="","",Tabla1[[#This Row],[Precio Unitario]]*Tabla1[[#This Row],[Cantidad de Insumos]])</f>
        <v/>
      </c>
      <c r="Q1621" s="506" t="str">
        <f>IF(Tabla1[[#This Row],[Descripción]]="","",_xlfn.XLOOKUP(Tabla1[[#This Row],[Descripción]],Tabla10[Descripción],Tabla10[CODIGO PRESUPUESTARIO],0))</f>
        <v/>
      </c>
      <c r="R1621" s="507"/>
    </row>
    <row r="1622" spans="2:18" hidden="1" x14ac:dyDescent="0.3">
      <c r="B1622" s="190" t="str">
        <f>IF('Formulario PPGR3'!$G1622="","",CONCATENATE('Formulario PPGR3'!$C1622,".",'Formulario PPGR3'!$D1622,".",'Formulario PPGR3'!$E1622,".",'Formulario PPGR3'!$F1622))</f>
        <v/>
      </c>
      <c r="C1622" s="190" t="str">
        <f>IF('Formulario PPGR3'!$G1622="","",'Formulario PPGR1'!#REF!)</f>
        <v/>
      </c>
      <c r="D1622" s="190" t="str">
        <f>IF('Formulario PPGR3'!$G1622="","",'Formulario PPGR1'!#REF!)</f>
        <v/>
      </c>
      <c r="E1622" s="190" t="str">
        <f>IF('Formulario PPGR3'!$G1622="","",'Formulario PPGR1'!#REF!)</f>
        <v/>
      </c>
      <c r="F1622" s="190" t="str">
        <f>IF('Formulario PPGR3'!$G1622="","",'Formulario PPGR1'!#REF!)</f>
        <v/>
      </c>
      <c r="G1622" s="241"/>
      <c r="H1622" s="503" t="str">
        <f>IF(Tabla1[[#This Row],[Código_Actividad]]="","",_xlfn.XLOOKUP(Tabla1[[#This Row],[Código_Actividad]],Tabla2[Código],Tabla2[Actividades Programables Presupuestables],"",0))</f>
        <v/>
      </c>
      <c r="I1622" s="504" t="str">
        <f>IFERROR(VLOOKUP('Formulario PPGR3'!$G1622,'Formulario PPGR2'!$H$9:$V$269,15,FALSE),"")</f>
        <v/>
      </c>
      <c r="J1622" s="509"/>
      <c r="K1622" s="507" t="str">
        <f>IF(Tabla1[[#This Row],[Insumos]]="","",_xlfn.XLOOKUP(Tabla1[[#This Row],[Insumos]],Tabla10[Insumo],Tabla10[InsumoAbrev],"",0))</f>
        <v/>
      </c>
      <c r="L1622" s="508"/>
      <c r="M1622" s="505" t="str">
        <f>IF(Tabla1[[#This Row],[Descripción]]="","",_xlfn.XLOOKUP(Tabla1[[#This Row],[Descripción]],Tabla10[Descripción],Tabla10[Unidad de Medida],"",0))</f>
        <v/>
      </c>
      <c r="N1622" s="295"/>
      <c r="O1622" s="506" t="str">
        <f>IF(Tabla1[[#This Row],[Descripción]]="","",_xlfn.XLOOKUP(Tabla1[[#This Row],[Descripción]],Tabla10[Descripción],Tabla10[Precio Unitario],0))</f>
        <v/>
      </c>
      <c r="P1622" s="506" t="str">
        <f>IF(Tabla1[[#This Row],[Cantidad de Insumos]]="","",Tabla1[[#This Row],[Precio Unitario]]*Tabla1[[#This Row],[Cantidad de Insumos]])</f>
        <v/>
      </c>
      <c r="Q1622" s="506" t="str">
        <f>IF(Tabla1[[#This Row],[Descripción]]="","",_xlfn.XLOOKUP(Tabla1[[#This Row],[Descripción]],Tabla10[Descripción],Tabla10[CODIGO PRESUPUESTARIO],0))</f>
        <v/>
      </c>
      <c r="R1622" s="507"/>
    </row>
    <row r="1623" spans="2:18" hidden="1" x14ac:dyDescent="0.3">
      <c r="B1623" s="190" t="str">
        <f>IF('Formulario PPGR3'!$G1623="","",CONCATENATE('Formulario PPGR3'!$C1623,".",'Formulario PPGR3'!$D1623,".",'Formulario PPGR3'!$E1623,".",'Formulario PPGR3'!$F1623))</f>
        <v/>
      </c>
      <c r="C1623" s="190" t="str">
        <f>IF('Formulario PPGR3'!$G1623="","",'Formulario PPGR1'!#REF!)</f>
        <v/>
      </c>
      <c r="D1623" s="190" t="str">
        <f>IF('Formulario PPGR3'!$G1623="","",'Formulario PPGR1'!#REF!)</f>
        <v/>
      </c>
      <c r="E1623" s="190" t="str">
        <f>IF('Formulario PPGR3'!$G1623="","",'Formulario PPGR1'!#REF!)</f>
        <v/>
      </c>
      <c r="F1623" s="190" t="str">
        <f>IF('Formulario PPGR3'!$G1623="","",'Formulario PPGR1'!#REF!)</f>
        <v/>
      </c>
      <c r="G1623" s="241"/>
      <c r="H1623" s="503" t="str">
        <f>IF(Tabla1[[#This Row],[Código_Actividad]]="","",_xlfn.XLOOKUP(Tabla1[[#This Row],[Código_Actividad]],Tabla2[Código],Tabla2[Actividades Programables Presupuestables],"",0))</f>
        <v/>
      </c>
      <c r="I1623" s="504" t="str">
        <f>IFERROR(VLOOKUP('Formulario PPGR3'!$G1623,'Formulario PPGR2'!$H$9:$V$269,15,FALSE),"")</f>
        <v/>
      </c>
      <c r="J1623" s="509"/>
      <c r="K1623" s="507" t="str">
        <f>IF(Tabla1[[#This Row],[Insumos]]="","",_xlfn.XLOOKUP(Tabla1[[#This Row],[Insumos]],Tabla10[Insumo],Tabla10[InsumoAbrev],"",0))</f>
        <v/>
      </c>
      <c r="L1623" s="508"/>
      <c r="M1623" s="505" t="str">
        <f>IF(Tabla1[[#This Row],[Descripción]]="","",_xlfn.XLOOKUP(Tabla1[[#This Row],[Descripción]],Tabla10[Descripción],Tabla10[Unidad de Medida],"",0))</f>
        <v/>
      </c>
      <c r="N1623" s="295"/>
      <c r="O1623" s="506" t="str">
        <f>IF(Tabla1[[#This Row],[Descripción]]="","",_xlfn.XLOOKUP(Tabla1[[#This Row],[Descripción]],Tabla10[Descripción],Tabla10[Precio Unitario],0))</f>
        <v/>
      </c>
      <c r="P1623" s="506" t="str">
        <f>IF(Tabla1[[#This Row],[Cantidad de Insumos]]="","",Tabla1[[#This Row],[Precio Unitario]]*Tabla1[[#This Row],[Cantidad de Insumos]])</f>
        <v/>
      </c>
      <c r="Q1623" s="506" t="str">
        <f>IF(Tabla1[[#This Row],[Descripción]]="","",_xlfn.XLOOKUP(Tabla1[[#This Row],[Descripción]],Tabla10[Descripción],Tabla10[CODIGO PRESUPUESTARIO],0))</f>
        <v/>
      </c>
      <c r="R1623" s="507"/>
    </row>
    <row r="1624" spans="2:18" hidden="1" x14ac:dyDescent="0.3">
      <c r="B1624" s="190" t="str">
        <f>IF('Formulario PPGR3'!$G1624="","",CONCATENATE('Formulario PPGR3'!$C1624,".",'Formulario PPGR3'!$D1624,".",'Formulario PPGR3'!$E1624,".",'Formulario PPGR3'!$F1624))</f>
        <v/>
      </c>
      <c r="C1624" s="190" t="str">
        <f>IF('Formulario PPGR3'!$G1624="","",'Formulario PPGR1'!#REF!)</f>
        <v/>
      </c>
      <c r="D1624" s="190" t="str">
        <f>IF('Formulario PPGR3'!$G1624="","",'Formulario PPGR1'!#REF!)</f>
        <v/>
      </c>
      <c r="E1624" s="190" t="str">
        <f>IF('Formulario PPGR3'!$G1624="","",'Formulario PPGR1'!#REF!)</f>
        <v/>
      </c>
      <c r="F1624" s="190" t="str">
        <f>IF('Formulario PPGR3'!$G1624="","",'Formulario PPGR1'!#REF!)</f>
        <v/>
      </c>
      <c r="G1624" s="241"/>
      <c r="H1624" s="503" t="str">
        <f>IF(Tabla1[[#This Row],[Código_Actividad]]="","",_xlfn.XLOOKUP(Tabla1[[#This Row],[Código_Actividad]],Tabla2[Código],Tabla2[Actividades Programables Presupuestables],"",0))</f>
        <v/>
      </c>
      <c r="I1624" s="504" t="str">
        <f>IFERROR(VLOOKUP('Formulario PPGR3'!$G1624,'Formulario PPGR2'!$H$9:$V$269,15,FALSE),"")</f>
        <v/>
      </c>
      <c r="J1624" s="509"/>
      <c r="K1624" s="507" t="str">
        <f>IF(Tabla1[[#This Row],[Insumos]]="","",_xlfn.XLOOKUP(Tabla1[[#This Row],[Insumos]],Tabla10[Insumo],Tabla10[InsumoAbrev],"",0))</f>
        <v/>
      </c>
      <c r="L1624" s="508"/>
      <c r="M1624" s="505" t="str">
        <f>IF(Tabla1[[#This Row],[Descripción]]="","",_xlfn.XLOOKUP(Tabla1[[#This Row],[Descripción]],Tabla10[Descripción],Tabla10[Unidad de Medida],"",0))</f>
        <v/>
      </c>
      <c r="N1624" s="295"/>
      <c r="O1624" s="506" t="str">
        <f>IF(Tabla1[[#This Row],[Descripción]]="","",_xlfn.XLOOKUP(Tabla1[[#This Row],[Descripción]],Tabla10[Descripción],Tabla10[Precio Unitario],0))</f>
        <v/>
      </c>
      <c r="P1624" s="506" t="str">
        <f>IF(Tabla1[[#This Row],[Cantidad de Insumos]]="","",Tabla1[[#This Row],[Precio Unitario]]*Tabla1[[#This Row],[Cantidad de Insumos]])</f>
        <v/>
      </c>
      <c r="Q1624" s="506" t="str">
        <f>IF(Tabla1[[#This Row],[Descripción]]="","",_xlfn.XLOOKUP(Tabla1[[#This Row],[Descripción]],Tabla10[Descripción],Tabla10[CODIGO PRESUPUESTARIO],0))</f>
        <v/>
      </c>
      <c r="R1624" s="507"/>
    </row>
    <row r="1625" spans="2:18" x14ac:dyDescent="0.3">
      <c r="B1625" s="190" t="str">
        <f>IF('Formulario PPGR3'!$G1625="","",CONCATENATE('Formulario PPGR3'!$C1625,".",'Formulario PPGR3'!$D1625,".",'Formulario PPGR3'!$E1625,".",'Formulario PPGR3'!$F1625))</f>
        <v/>
      </c>
      <c r="C1625" s="190" t="str">
        <f>IF('Formulario PPGR3'!$G1625="","",'Formulario PPGR1'!#REF!)</f>
        <v/>
      </c>
      <c r="D1625" s="190" t="str">
        <f>IF('Formulario PPGR3'!$G1625="","",'Formulario PPGR1'!#REF!)</f>
        <v/>
      </c>
      <c r="E1625" s="190" t="str">
        <f>IF('Formulario PPGR3'!$G1625="","",'Formulario PPGR1'!#REF!)</f>
        <v/>
      </c>
      <c r="F1625" s="190" t="str">
        <f>IF('Formulario PPGR3'!$G1625="","",'Formulario PPGR1'!#REF!)</f>
        <v/>
      </c>
      <c r="G1625" s="241"/>
      <c r="H1625" s="503" t="str">
        <f>IF(Tabla1[[#This Row],[Código_Actividad]]="","",_xlfn.XLOOKUP(Tabla1[[#This Row],[Código_Actividad]],Tabla2[Código],Tabla2[Actividades Programables Presupuestables],"",0))</f>
        <v/>
      </c>
      <c r="I1625" s="504" t="str">
        <f>IFERROR(VLOOKUP('Formulario PPGR3'!$G1625,'Formulario PPGR2'!$H$9:$V$269,15,FALSE),"")</f>
        <v/>
      </c>
      <c r="J1625" s="509"/>
      <c r="K1625" s="507" t="str">
        <f>IF(Tabla1[[#This Row],[Insumos]]="","",_xlfn.XLOOKUP(Tabla1[[#This Row],[Insumos]],Tabla10[Insumo],Tabla10[InsumoAbrev],"",0))</f>
        <v/>
      </c>
      <c r="L1625" s="508"/>
      <c r="M1625" s="505" t="str">
        <f>IF(Tabla1[[#This Row],[Descripción]]="","",_xlfn.XLOOKUP(Tabla1[[#This Row],[Descripción]],Tabla10[Descripción],Tabla10[Unidad de Medida],"",0))</f>
        <v/>
      </c>
      <c r="N1625" s="295"/>
      <c r="O1625" s="506" t="str">
        <f>IF(Tabla1[[#This Row],[Descripción]]="","",_xlfn.XLOOKUP(Tabla1[[#This Row],[Descripción]],Tabla10[Descripción],Tabla10[Precio Unitario],0))</f>
        <v/>
      </c>
      <c r="P1625" s="506" t="str">
        <f>IF(Tabla1[[#This Row],[Cantidad de Insumos]]="","",Tabla1[[#This Row],[Precio Unitario]]*Tabla1[[#This Row],[Cantidad de Insumos]])</f>
        <v/>
      </c>
      <c r="Q1625" s="506" t="str">
        <f>IF(Tabla1[[#This Row],[Descripción]]="","",_xlfn.XLOOKUP(Tabla1[[#This Row],[Descripción]],Tabla10[Descripción],Tabla10[CODIGO PRESUPUESTARIO],0))</f>
        <v/>
      </c>
      <c r="R1625" s="507"/>
    </row>
    <row r="1626" spans="2:18" x14ac:dyDescent="0.3">
      <c r="B1626" s="190" t="str">
        <f>IF('Formulario PPGR3'!$G1626="","",CONCATENATE('Formulario PPGR3'!$C1626,".",'Formulario PPGR3'!$D1626,".",'Formulario PPGR3'!$E1626,".",'Formulario PPGR3'!$F1626))</f>
        <v/>
      </c>
      <c r="C1626" s="190" t="str">
        <f>IF('Formulario PPGR3'!$G1626="","",'Formulario PPGR1'!#REF!)</f>
        <v/>
      </c>
      <c r="D1626" s="190" t="str">
        <f>IF('Formulario PPGR3'!$G1626="","",'Formulario PPGR1'!#REF!)</f>
        <v/>
      </c>
      <c r="E1626" s="190" t="str">
        <f>IF('Formulario PPGR3'!$G1626="","",'Formulario PPGR1'!#REF!)</f>
        <v/>
      </c>
      <c r="F1626" s="190" t="str">
        <f>IF('Formulario PPGR3'!$G1626="","",'Formulario PPGR1'!#REF!)</f>
        <v/>
      </c>
      <c r="G1626" s="241"/>
      <c r="H1626" s="503" t="str">
        <f>IF(Tabla1[[#This Row],[Código_Actividad]]="","",_xlfn.XLOOKUP(Tabla1[[#This Row],[Código_Actividad]],Tabla2[Código],Tabla2[Actividades Programables Presupuestables],"",0))</f>
        <v/>
      </c>
      <c r="I1626" s="504" t="str">
        <f>IFERROR(VLOOKUP('Formulario PPGR3'!$G1626,'Formulario PPGR2'!$H$9:$V$269,15,FALSE),"")</f>
        <v/>
      </c>
      <c r="J1626" s="509"/>
      <c r="K1626" s="507" t="str">
        <f>IF(Tabla1[[#This Row],[Insumos]]="","",_xlfn.XLOOKUP(Tabla1[[#This Row],[Insumos]],Tabla10[Insumo],Tabla10[InsumoAbrev],"",0))</f>
        <v/>
      </c>
      <c r="L1626" s="508"/>
      <c r="M1626" s="505" t="str">
        <f>IF(Tabla1[[#This Row],[Descripción]]="","",_xlfn.XLOOKUP(Tabla1[[#This Row],[Descripción]],Tabla10[Descripción],Tabla10[Unidad de Medida],"",0))</f>
        <v/>
      </c>
      <c r="N1626" s="295"/>
      <c r="O1626" s="506" t="str">
        <f>IF(Tabla1[[#This Row],[Descripción]]="","",_xlfn.XLOOKUP(Tabla1[[#This Row],[Descripción]],Tabla10[Descripción],Tabla10[Precio Unitario],0))</f>
        <v/>
      </c>
      <c r="P1626" s="506" t="str">
        <f>IF(Tabla1[[#This Row],[Cantidad de Insumos]]="","",Tabla1[[#This Row],[Precio Unitario]]*Tabla1[[#This Row],[Cantidad de Insumos]])</f>
        <v/>
      </c>
      <c r="Q1626" s="506" t="str">
        <f>IF(Tabla1[[#This Row],[Descripción]]="","",_xlfn.XLOOKUP(Tabla1[[#This Row],[Descripción]],Tabla10[Descripción],Tabla10[CODIGO PRESUPUESTARIO],0))</f>
        <v/>
      </c>
      <c r="R1626" s="507"/>
    </row>
    <row r="1627" spans="2:18" x14ac:dyDescent="0.3">
      <c r="B1627" s="190" t="str">
        <f>IF('Formulario PPGR3'!$G1627="","",CONCATENATE('Formulario PPGR3'!$C1627,".",'Formulario PPGR3'!$D1627,".",'Formulario PPGR3'!$E1627,".",'Formulario PPGR3'!$F1627))</f>
        <v/>
      </c>
      <c r="C1627" s="190" t="str">
        <f>IF('Formulario PPGR3'!$G1627="","",'Formulario PPGR1'!#REF!)</f>
        <v/>
      </c>
      <c r="D1627" s="190" t="str">
        <f>IF('Formulario PPGR3'!$G1627="","",'Formulario PPGR1'!#REF!)</f>
        <v/>
      </c>
      <c r="E1627" s="190" t="str">
        <f>IF('Formulario PPGR3'!$G1627="","",'Formulario PPGR1'!#REF!)</f>
        <v/>
      </c>
      <c r="F1627" s="190" t="str">
        <f>IF('Formulario PPGR3'!$G1627="","",'Formulario PPGR1'!#REF!)</f>
        <v/>
      </c>
      <c r="G1627" s="241"/>
      <c r="H1627" s="503" t="str">
        <f>IF(Tabla1[[#This Row],[Código_Actividad]]="","",_xlfn.XLOOKUP(Tabla1[[#This Row],[Código_Actividad]],Tabla2[Código],Tabla2[Actividades Programables Presupuestables],"",0))</f>
        <v/>
      </c>
      <c r="I1627" s="504" t="str">
        <f>IFERROR(VLOOKUP('Formulario PPGR3'!$G1627,'Formulario PPGR2'!$H$9:$V$269,15,FALSE),"")</f>
        <v/>
      </c>
      <c r="J1627" s="509"/>
      <c r="K1627" s="507" t="str">
        <f>IF(Tabla1[[#This Row],[Insumos]]="","",_xlfn.XLOOKUP(Tabla1[[#This Row],[Insumos]],Tabla10[Insumo],Tabla10[InsumoAbrev],"",0))</f>
        <v/>
      </c>
      <c r="L1627" s="508"/>
      <c r="M1627" s="505" t="str">
        <f>IF(Tabla1[[#This Row],[Descripción]]="","",_xlfn.XLOOKUP(Tabla1[[#This Row],[Descripción]],Tabla10[Descripción],Tabla10[Unidad de Medida],"",0))</f>
        <v/>
      </c>
      <c r="N1627" s="295"/>
      <c r="O1627" s="506" t="str">
        <f>IF(Tabla1[[#This Row],[Descripción]]="","",_xlfn.XLOOKUP(Tabla1[[#This Row],[Descripción]],Tabla10[Descripción],Tabla10[Precio Unitario],0))</f>
        <v/>
      </c>
      <c r="P1627" s="506" t="str">
        <f>IF(Tabla1[[#This Row],[Cantidad de Insumos]]="","",Tabla1[[#This Row],[Precio Unitario]]*Tabla1[[#This Row],[Cantidad de Insumos]])</f>
        <v/>
      </c>
      <c r="Q1627" s="506" t="str">
        <f>IF(Tabla1[[#This Row],[Descripción]]="","",_xlfn.XLOOKUP(Tabla1[[#This Row],[Descripción]],Tabla10[Descripción],Tabla10[CODIGO PRESUPUESTARIO],0))</f>
        <v/>
      </c>
      <c r="R1627" s="507"/>
    </row>
    <row r="1628" spans="2:18" x14ac:dyDescent="0.3">
      <c r="B1628" s="190" t="str">
        <f>IF('Formulario PPGR3'!$G1628="","",CONCATENATE('Formulario PPGR3'!$C1628,".",'Formulario PPGR3'!$D1628,".",'Formulario PPGR3'!$E1628,".",'Formulario PPGR3'!$F1628))</f>
        <v/>
      </c>
      <c r="C1628" s="190" t="str">
        <f>IF('Formulario PPGR3'!$G1628="","",'Formulario PPGR1'!#REF!)</f>
        <v/>
      </c>
      <c r="D1628" s="190" t="str">
        <f>IF('Formulario PPGR3'!$G1628="","",'Formulario PPGR1'!#REF!)</f>
        <v/>
      </c>
      <c r="E1628" s="190" t="str">
        <f>IF('Formulario PPGR3'!$G1628="","",'Formulario PPGR1'!#REF!)</f>
        <v/>
      </c>
      <c r="F1628" s="190" t="str">
        <f>IF('Formulario PPGR3'!$G1628="","",'Formulario PPGR1'!#REF!)</f>
        <v/>
      </c>
      <c r="G1628" s="241"/>
      <c r="H1628" s="503" t="str">
        <f>IF(Tabla1[[#This Row],[Código_Actividad]]="","",_xlfn.XLOOKUP(Tabla1[[#This Row],[Código_Actividad]],Tabla2[Código],Tabla2[Actividades Programables Presupuestables],"",0))</f>
        <v/>
      </c>
      <c r="I1628" s="504" t="str">
        <f>IFERROR(VLOOKUP('Formulario PPGR3'!$G1628,'Formulario PPGR2'!$H$9:$V$269,15,FALSE),"")</f>
        <v/>
      </c>
      <c r="J1628" s="509"/>
      <c r="K1628" s="507" t="str">
        <f>IF(Tabla1[[#This Row],[Insumos]]="","",_xlfn.XLOOKUP(Tabla1[[#This Row],[Insumos]],Tabla10[Insumo],Tabla10[InsumoAbrev],"",0))</f>
        <v/>
      </c>
      <c r="L1628" s="508"/>
      <c r="M1628" s="505" t="str">
        <f>IF(Tabla1[[#This Row],[Descripción]]="","",_xlfn.XLOOKUP(Tabla1[[#This Row],[Descripción]],Tabla10[Descripción],Tabla10[Unidad de Medida],"",0))</f>
        <v/>
      </c>
      <c r="N1628" s="295"/>
      <c r="O1628" s="506" t="str">
        <f>IF(Tabla1[[#This Row],[Descripción]]="","",_xlfn.XLOOKUP(Tabla1[[#This Row],[Descripción]],Tabla10[Descripción],Tabla10[Precio Unitario],0))</f>
        <v/>
      </c>
      <c r="P1628" s="506" t="str">
        <f>IF(Tabla1[[#This Row],[Cantidad de Insumos]]="","",Tabla1[[#This Row],[Precio Unitario]]*Tabla1[[#This Row],[Cantidad de Insumos]])</f>
        <v/>
      </c>
      <c r="Q1628" s="506" t="str">
        <f>IF(Tabla1[[#This Row],[Descripción]]="","",_xlfn.XLOOKUP(Tabla1[[#This Row],[Descripción]],Tabla10[Descripción],Tabla10[CODIGO PRESUPUESTARIO],0))</f>
        <v/>
      </c>
      <c r="R1628" s="507"/>
    </row>
    <row r="1629" spans="2:18" x14ac:dyDescent="0.3">
      <c r="B1629" s="190" t="str">
        <f>IF('Formulario PPGR3'!$G1629="","",CONCATENATE('Formulario PPGR3'!$C1629,".",'Formulario PPGR3'!$D1629,".",'Formulario PPGR3'!$E1629,".",'Formulario PPGR3'!$F1629))</f>
        <v/>
      </c>
      <c r="C1629" s="190" t="str">
        <f>IF('Formulario PPGR3'!$G1629="","",'Formulario PPGR1'!#REF!)</f>
        <v/>
      </c>
      <c r="D1629" s="190" t="str">
        <f>IF('Formulario PPGR3'!$G1629="","",'Formulario PPGR1'!#REF!)</f>
        <v/>
      </c>
      <c r="E1629" s="190" t="str">
        <f>IF('Formulario PPGR3'!$G1629="","",'Formulario PPGR1'!#REF!)</f>
        <v/>
      </c>
      <c r="F1629" s="190" t="str">
        <f>IF('Formulario PPGR3'!$G1629="","",'Formulario PPGR1'!#REF!)</f>
        <v/>
      </c>
      <c r="G1629" s="241"/>
      <c r="H1629" s="503" t="str">
        <f>IF(Tabla1[[#This Row],[Código_Actividad]]="","",_xlfn.XLOOKUP(Tabla1[[#This Row],[Código_Actividad]],Tabla2[Código],Tabla2[Actividades Programables Presupuestables],"",0))</f>
        <v/>
      </c>
      <c r="I1629" s="504" t="str">
        <f>IFERROR(VLOOKUP('Formulario PPGR3'!$G1629,'Formulario PPGR2'!$H$9:$V$269,15,FALSE),"")</f>
        <v/>
      </c>
      <c r="J1629" s="509"/>
      <c r="K1629" s="507" t="str">
        <f>IF(Tabla1[[#This Row],[Insumos]]="","",_xlfn.XLOOKUP(Tabla1[[#This Row],[Insumos]],Tabla10[Insumo],Tabla10[InsumoAbrev],"",0))</f>
        <v/>
      </c>
      <c r="L1629" s="508"/>
      <c r="M1629" s="505" t="str">
        <f>IF(Tabla1[[#This Row],[Descripción]]="","",_xlfn.XLOOKUP(Tabla1[[#This Row],[Descripción]],Tabla10[Descripción],Tabla10[Unidad de Medida],"",0))</f>
        <v/>
      </c>
      <c r="N1629" s="295"/>
      <c r="O1629" s="506" t="str">
        <f>IF(Tabla1[[#This Row],[Descripción]]="","",_xlfn.XLOOKUP(Tabla1[[#This Row],[Descripción]],Tabla10[Descripción],Tabla10[Precio Unitario],0))</f>
        <v/>
      </c>
      <c r="P1629" s="506" t="str">
        <f>IF(Tabla1[[#This Row],[Cantidad de Insumos]]="","",Tabla1[[#This Row],[Precio Unitario]]*Tabla1[[#This Row],[Cantidad de Insumos]])</f>
        <v/>
      </c>
      <c r="Q1629" s="506" t="str">
        <f>IF(Tabla1[[#This Row],[Descripción]]="","",_xlfn.XLOOKUP(Tabla1[[#This Row],[Descripción]],Tabla10[Descripción],Tabla10[CODIGO PRESUPUESTARIO],0))</f>
        <v/>
      </c>
      <c r="R1629" s="507"/>
    </row>
    <row r="1630" spans="2:18" x14ac:dyDescent="0.3">
      <c r="B1630" s="190" t="str">
        <f>IF('Formulario PPGR3'!$G1630="","",CONCATENATE('Formulario PPGR3'!$C1630,".",'Formulario PPGR3'!$D1630,".",'Formulario PPGR3'!$E1630,".",'Formulario PPGR3'!$F1630))</f>
        <v/>
      </c>
      <c r="C1630" s="190" t="str">
        <f>IF('Formulario PPGR3'!$G1630="","",'Formulario PPGR1'!#REF!)</f>
        <v/>
      </c>
      <c r="D1630" s="190" t="str">
        <f>IF('Formulario PPGR3'!$G1630="","",'Formulario PPGR1'!#REF!)</f>
        <v/>
      </c>
      <c r="E1630" s="190" t="str">
        <f>IF('Formulario PPGR3'!$G1630="","",'Formulario PPGR1'!#REF!)</f>
        <v/>
      </c>
      <c r="F1630" s="190" t="str">
        <f>IF('Formulario PPGR3'!$G1630="","",'Formulario PPGR1'!#REF!)</f>
        <v/>
      </c>
      <c r="G1630" s="241"/>
      <c r="H1630" s="503" t="str">
        <f>IF(Tabla1[[#This Row],[Código_Actividad]]="","",_xlfn.XLOOKUP(Tabla1[[#This Row],[Código_Actividad]],Tabla2[Código],Tabla2[Actividades Programables Presupuestables],"",0))</f>
        <v/>
      </c>
      <c r="I1630" s="504" t="str">
        <f>IFERROR(VLOOKUP('Formulario PPGR3'!$G1630,'Formulario PPGR2'!$H$9:$V$269,15,FALSE),"")</f>
        <v/>
      </c>
      <c r="J1630" s="509"/>
      <c r="K1630" s="507" t="str">
        <f>IF(Tabla1[[#This Row],[Insumos]]="","",_xlfn.XLOOKUP(Tabla1[[#This Row],[Insumos]],Tabla10[Insumo],Tabla10[InsumoAbrev],"",0))</f>
        <v/>
      </c>
      <c r="L1630" s="508"/>
      <c r="M1630" s="505" t="str">
        <f>IF(Tabla1[[#This Row],[Descripción]]="","",_xlfn.XLOOKUP(Tabla1[[#This Row],[Descripción]],Tabla10[Descripción],Tabla10[Unidad de Medida],"",0))</f>
        <v/>
      </c>
      <c r="N1630" s="295"/>
      <c r="O1630" s="506" t="str">
        <f>IF(Tabla1[[#This Row],[Descripción]]="","",_xlfn.XLOOKUP(Tabla1[[#This Row],[Descripción]],Tabla10[Descripción],Tabla10[Precio Unitario],0))</f>
        <v/>
      </c>
      <c r="P1630" s="506" t="str">
        <f>IF(Tabla1[[#This Row],[Cantidad de Insumos]]="","",Tabla1[[#This Row],[Precio Unitario]]*Tabla1[[#This Row],[Cantidad de Insumos]])</f>
        <v/>
      </c>
      <c r="Q1630" s="506" t="str">
        <f>IF(Tabla1[[#This Row],[Descripción]]="","",_xlfn.XLOOKUP(Tabla1[[#This Row],[Descripción]],Tabla10[Descripción],Tabla10[CODIGO PRESUPUESTARIO],0))</f>
        <v/>
      </c>
      <c r="R1630" s="507"/>
    </row>
    <row r="1631" spans="2:18" x14ac:dyDescent="0.3">
      <c r="B1631" s="190" t="str">
        <f>IF('Formulario PPGR3'!$G1631="","",CONCATENATE('Formulario PPGR3'!$C1631,".",'Formulario PPGR3'!$D1631,".",'Formulario PPGR3'!$E1631,".",'Formulario PPGR3'!$F1631))</f>
        <v/>
      </c>
      <c r="C1631" s="190" t="str">
        <f>IF('Formulario PPGR3'!$G1631="","",'Formulario PPGR1'!#REF!)</f>
        <v/>
      </c>
      <c r="D1631" s="190" t="str">
        <f>IF('Formulario PPGR3'!$G1631="","",'Formulario PPGR1'!#REF!)</f>
        <v/>
      </c>
      <c r="E1631" s="190" t="str">
        <f>IF('Formulario PPGR3'!$G1631="","",'Formulario PPGR1'!#REF!)</f>
        <v/>
      </c>
      <c r="F1631" s="190" t="str">
        <f>IF('Formulario PPGR3'!$G1631="","",'Formulario PPGR1'!#REF!)</f>
        <v/>
      </c>
      <c r="G1631" s="241"/>
      <c r="H1631" s="503" t="str">
        <f>IF(Tabla1[[#This Row],[Código_Actividad]]="","",_xlfn.XLOOKUP(Tabla1[[#This Row],[Código_Actividad]],Tabla2[Código],Tabla2[Actividades Programables Presupuestables],"",0))</f>
        <v/>
      </c>
      <c r="I1631" s="504" t="str">
        <f>IFERROR(VLOOKUP('Formulario PPGR3'!$G1631,'Formulario PPGR2'!$H$9:$V$269,15,FALSE),"")</f>
        <v/>
      </c>
      <c r="J1631" s="509"/>
      <c r="K1631" s="507" t="str">
        <f>IF(Tabla1[[#This Row],[Insumos]]="","",_xlfn.XLOOKUP(Tabla1[[#This Row],[Insumos]],Tabla10[Insumo],Tabla10[InsumoAbrev],"",0))</f>
        <v/>
      </c>
      <c r="L1631" s="508"/>
      <c r="M1631" s="505" t="str">
        <f>IF(Tabla1[[#This Row],[Descripción]]="","",_xlfn.XLOOKUP(Tabla1[[#This Row],[Descripción]],Tabla10[Descripción],Tabla10[Unidad de Medida],"",0))</f>
        <v/>
      </c>
      <c r="N1631" s="295"/>
      <c r="O1631" s="506" t="str">
        <f>IF(Tabla1[[#This Row],[Descripción]]="","",_xlfn.XLOOKUP(Tabla1[[#This Row],[Descripción]],Tabla10[Descripción],Tabla10[Precio Unitario],0))</f>
        <v/>
      </c>
      <c r="P1631" s="506" t="str">
        <f>IF(Tabla1[[#This Row],[Cantidad de Insumos]]="","",Tabla1[[#This Row],[Precio Unitario]]*Tabla1[[#This Row],[Cantidad de Insumos]])</f>
        <v/>
      </c>
      <c r="Q1631" s="506" t="str">
        <f>IF(Tabla1[[#This Row],[Descripción]]="","",_xlfn.XLOOKUP(Tabla1[[#This Row],[Descripción]],Tabla10[Descripción],Tabla10[CODIGO PRESUPUESTARIO],0))</f>
        <v/>
      </c>
      <c r="R1631" s="507"/>
    </row>
    <row r="1632" spans="2:18" x14ac:dyDescent="0.3">
      <c r="B1632" s="190" t="str">
        <f>IF('Formulario PPGR3'!$G1632="","",CONCATENATE('Formulario PPGR3'!$C1632,".",'Formulario PPGR3'!$D1632,".",'Formulario PPGR3'!$E1632,".",'Formulario PPGR3'!$F1632))</f>
        <v/>
      </c>
      <c r="C1632" s="190" t="str">
        <f>IF('Formulario PPGR3'!$G1632="","",'Formulario PPGR1'!#REF!)</f>
        <v/>
      </c>
      <c r="D1632" s="190" t="str">
        <f>IF('Formulario PPGR3'!$G1632="","",'Formulario PPGR1'!#REF!)</f>
        <v/>
      </c>
      <c r="E1632" s="190" t="str">
        <f>IF('Formulario PPGR3'!$G1632="","",'Formulario PPGR1'!#REF!)</f>
        <v/>
      </c>
      <c r="F1632" s="190" t="str">
        <f>IF('Formulario PPGR3'!$G1632="","",'Formulario PPGR1'!#REF!)</f>
        <v/>
      </c>
      <c r="G1632" s="241"/>
      <c r="H1632" s="503" t="str">
        <f>IF(Tabla1[[#This Row],[Código_Actividad]]="","",_xlfn.XLOOKUP(Tabla1[[#This Row],[Código_Actividad]],Tabla2[Código],Tabla2[Actividades Programables Presupuestables],"",0))</f>
        <v/>
      </c>
      <c r="I1632" s="504" t="str">
        <f>IFERROR(VLOOKUP('Formulario PPGR3'!$G1632,'Formulario PPGR2'!$H$9:$V$269,15,FALSE),"")</f>
        <v/>
      </c>
      <c r="J1632" s="509"/>
      <c r="K1632" s="507" t="str">
        <f>IF(Tabla1[[#This Row],[Insumos]]="","",_xlfn.XLOOKUP(Tabla1[[#This Row],[Insumos]],Tabla10[Insumo],Tabla10[InsumoAbrev],"",0))</f>
        <v/>
      </c>
      <c r="L1632" s="508"/>
      <c r="M1632" s="505" t="str">
        <f>IF(Tabla1[[#This Row],[Descripción]]="","",_xlfn.XLOOKUP(Tabla1[[#This Row],[Descripción]],Tabla10[Descripción],Tabla10[Unidad de Medida],"",0))</f>
        <v/>
      </c>
      <c r="N1632" s="295"/>
      <c r="O1632" s="506" t="str">
        <f>IF(Tabla1[[#This Row],[Descripción]]="","",_xlfn.XLOOKUP(Tabla1[[#This Row],[Descripción]],Tabla10[Descripción],Tabla10[Precio Unitario],0))</f>
        <v/>
      </c>
      <c r="P1632" s="506" t="str">
        <f>IF(Tabla1[[#This Row],[Cantidad de Insumos]]="","",Tabla1[[#This Row],[Precio Unitario]]*Tabla1[[#This Row],[Cantidad de Insumos]])</f>
        <v/>
      </c>
      <c r="Q1632" s="506" t="str">
        <f>IF(Tabla1[[#This Row],[Descripción]]="","",_xlfn.XLOOKUP(Tabla1[[#This Row],[Descripción]],Tabla10[Descripción],Tabla10[CODIGO PRESUPUESTARIO],0))</f>
        <v/>
      </c>
      <c r="R1632" s="507"/>
    </row>
    <row r="1633" spans="2:18" x14ac:dyDescent="0.3">
      <c r="B1633" s="190" t="str">
        <f>IF('Formulario PPGR3'!$G1633="","",CONCATENATE('Formulario PPGR3'!$C1633,".",'Formulario PPGR3'!$D1633,".",'Formulario PPGR3'!$E1633,".",'Formulario PPGR3'!$F1633))</f>
        <v/>
      </c>
      <c r="C1633" s="190" t="str">
        <f>IF('Formulario PPGR3'!$G1633="","",'Formulario PPGR1'!#REF!)</f>
        <v/>
      </c>
      <c r="D1633" s="190" t="str">
        <f>IF('Formulario PPGR3'!$G1633="","",'Formulario PPGR1'!#REF!)</f>
        <v/>
      </c>
      <c r="E1633" s="190" t="str">
        <f>IF('Formulario PPGR3'!$G1633="","",'Formulario PPGR1'!#REF!)</f>
        <v/>
      </c>
      <c r="F1633" s="190" t="str">
        <f>IF('Formulario PPGR3'!$G1633="","",'Formulario PPGR1'!#REF!)</f>
        <v/>
      </c>
      <c r="G1633" s="241"/>
      <c r="H1633" s="503" t="str">
        <f>IF(Tabla1[[#This Row],[Código_Actividad]]="","",_xlfn.XLOOKUP(Tabla1[[#This Row],[Código_Actividad]],Tabla2[Código],Tabla2[Actividades Programables Presupuestables],"",0))</f>
        <v/>
      </c>
      <c r="I1633" s="504" t="str">
        <f>IFERROR(VLOOKUP('Formulario PPGR3'!$G1633,'Formulario PPGR2'!$H$9:$V$269,15,FALSE),"")</f>
        <v/>
      </c>
      <c r="J1633" s="509"/>
      <c r="K1633" s="507" t="str">
        <f>IF(Tabla1[[#This Row],[Insumos]]="","",_xlfn.XLOOKUP(Tabla1[[#This Row],[Insumos]],Tabla10[Insumo],Tabla10[InsumoAbrev],"",0))</f>
        <v/>
      </c>
      <c r="L1633" s="508"/>
      <c r="M1633" s="505" t="str">
        <f>IF(Tabla1[[#This Row],[Descripción]]="","",_xlfn.XLOOKUP(Tabla1[[#This Row],[Descripción]],Tabla10[Descripción],Tabla10[Unidad de Medida],"",0))</f>
        <v/>
      </c>
      <c r="N1633" s="295"/>
      <c r="O1633" s="506" t="str">
        <f>IF(Tabla1[[#This Row],[Descripción]]="","",_xlfn.XLOOKUP(Tabla1[[#This Row],[Descripción]],Tabla10[Descripción],Tabla10[Precio Unitario],0))</f>
        <v/>
      </c>
      <c r="P1633" s="506" t="str">
        <f>IF(Tabla1[[#This Row],[Cantidad de Insumos]]="","",Tabla1[[#This Row],[Precio Unitario]]*Tabla1[[#This Row],[Cantidad de Insumos]])</f>
        <v/>
      </c>
      <c r="Q1633" s="506" t="str">
        <f>IF(Tabla1[[#This Row],[Descripción]]="","",_xlfn.XLOOKUP(Tabla1[[#This Row],[Descripción]],Tabla10[Descripción],Tabla10[CODIGO PRESUPUESTARIO],0))</f>
        <v/>
      </c>
      <c r="R1633" s="507"/>
    </row>
    <row r="1634" spans="2:18" x14ac:dyDescent="0.3">
      <c r="B1634" s="190" t="str">
        <f>IF('Formulario PPGR3'!$G1634="","",CONCATENATE('Formulario PPGR3'!$C1634,".",'Formulario PPGR3'!$D1634,".",'Formulario PPGR3'!$E1634,".",'Formulario PPGR3'!$F1634))</f>
        <v/>
      </c>
      <c r="C1634" s="190" t="str">
        <f>IF('Formulario PPGR3'!$G1634="","",'Formulario PPGR1'!#REF!)</f>
        <v/>
      </c>
      <c r="D1634" s="190" t="str">
        <f>IF('Formulario PPGR3'!$G1634="","",'Formulario PPGR1'!#REF!)</f>
        <v/>
      </c>
      <c r="E1634" s="190" t="str">
        <f>IF('Formulario PPGR3'!$G1634="","",'Formulario PPGR1'!#REF!)</f>
        <v/>
      </c>
      <c r="F1634" s="190" t="str">
        <f>IF('Formulario PPGR3'!$G1634="","",'Formulario PPGR1'!#REF!)</f>
        <v/>
      </c>
      <c r="G1634" s="241"/>
      <c r="H1634" s="503" t="str">
        <f>IF(Tabla1[[#This Row],[Código_Actividad]]="","",_xlfn.XLOOKUP(Tabla1[[#This Row],[Código_Actividad]],Tabla2[Código],Tabla2[Actividades Programables Presupuestables],"",0))</f>
        <v/>
      </c>
      <c r="I1634" s="504" t="str">
        <f>IFERROR(VLOOKUP('Formulario PPGR3'!$G1634,'Formulario PPGR2'!$H$9:$V$269,15,FALSE),"")</f>
        <v/>
      </c>
      <c r="J1634" s="509"/>
      <c r="K1634" s="507" t="str">
        <f>IF(Tabla1[[#This Row],[Insumos]]="","",_xlfn.XLOOKUP(Tabla1[[#This Row],[Insumos]],Tabla10[Insumo],Tabla10[InsumoAbrev],"",0))</f>
        <v/>
      </c>
      <c r="L1634" s="508"/>
      <c r="M1634" s="505" t="str">
        <f>IF(Tabla1[[#This Row],[Descripción]]="","",_xlfn.XLOOKUP(Tabla1[[#This Row],[Descripción]],Tabla10[Descripción],Tabla10[Unidad de Medida],"",0))</f>
        <v/>
      </c>
      <c r="N1634" s="295"/>
      <c r="O1634" s="506" t="str">
        <f>IF(Tabla1[[#This Row],[Descripción]]="","",_xlfn.XLOOKUP(Tabla1[[#This Row],[Descripción]],Tabla10[Descripción],Tabla10[Precio Unitario],0))</f>
        <v/>
      </c>
      <c r="P1634" s="506" t="str">
        <f>IF(Tabla1[[#This Row],[Cantidad de Insumos]]="","",Tabla1[[#This Row],[Precio Unitario]]*Tabla1[[#This Row],[Cantidad de Insumos]])</f>
        <v/>
      </c>
      <c r="Q1634" s="506" t="str">
        <f>IF(Tabla1[[#This Row],[Descripción]]="","",_xlfn.XLOOKUP(Tabla1[[#This Row],[Descripción]],Tabla10[Descripción],Tabla10[CODIGO PRESUPUESTARIO],0))</f>
        <v/>
      </c>
      <c r="R1634" s="507"/>
    </row>
    <row r="1635" spans="2:18" x14ac:dyDescent="0.3">
      <c r="B1635" s="190" t="str">
        <f>IF('Formulario PPGR3'!$G1635="","",CONCATENATE('Formulario PPGR3'!$C1635,".",'Formulario PPGR3'!$D1635,".",'Formulario PPGR3'!$E1635,".",'Formulario PPGR3'!$F1635))</f>
        <v/>
      </c>
      <c r="C1635" s="190" t="str">
        <f>IF('Formulario PPGR3'!$G1635="","",'Formulario PPGR1'!#REF!)</f>
        <v/>
      </c>
      <c r="D1635" s="190" t="str">
        <f>IF('Formulario PPGR3'!$G1635="","",'Formulario PPGR1'!#REF!)</f>
        <v/>
      </c>
      <c r="E1635" s="190" t="str">
        <f>IF('Formulario PPGR3'!$G1635="","",'Formulario PPGR1'!#REF!)</f>
        <v/>
      </c>
      <c r="F1635" s="190" t="str">
        <f>IF('Formulario PPGR3'!$G1635="","",'Formulario PPGR1'!#REF!)</f>
        <v/>
      </c>
      <c r="G1635" s="241"/>
      <c r="H1635" s="503" t="str">
        <f>IF(Tabla1[[#This Row],[Código_Actividad]]="","",_xlfn.XLOOKUP(Tabla1[[#This Row],[Código_Actividad]],Tabla2[Código],Tabla2[Actividades Programables Presupuestables],"",0))</f>
        <v/>
      </c>
      <c r="I1635" s="504" t="str">
        <f>IFERROR(VLOOKUP('Formulario PPGR3'!$G1635,'Formulario PPGR2'!$H$9:$V$269,15,FALSE),"")</f>
        <v/>
      </c>
      <c r="J1635" s="509"/>
      <c r="K1635" s="507" t="str">
        <f>IF(Tabla1[[#This Row],[Insumos]]="","",_xlfn.XLOOKUP(Tabla1[[#This Row],[Insumos]],Tabla10[Insumo],Tabla10[InsumoAbrev],"",0))</f>
        <v/>
      </c>
      <c r="L1635" s="508"/>
      <c r="M1635" s="505" t="str">
        <f>IF(Tabla1[[#This Row],[Descripción]]="","",_xlfn.XLOOKUP(Tabla1[[#This Row],[Descripción]],Tabla10[Descripción],Tabla10[Unidad de Medida],"",0))</f>
        <v/>
      </c>
      <c r="N1635" s="295"/>
      <c r="O1635" s="506" t="str">
        <f>IF(Tabla1[[#This Row],[Descripción]]="","",_xlfn.XLOOKUP(Tabla1[[#This Row],[Descripción]],Tabla10[Descripción],Tabla10[Precio Unitario],0))</f>
        <v/>
      </c>
      <c r="P1635" s="506" t="str">
        <f>IF(Tabla1[[#This Row],[Cantidad de Insumos]]="","",Tabla1[[#This Row],[Precio Unitario]]*Tabla1[[#This Row],[Cantidad de Insumos]])</f>
        <v/>
      </c>
      <c r="Q1635" s="506" t="str">
        <f>IF(Tabla1[[#This Row],[Descripción]]="","",_xlfn.XLOOKUP(Tabla1[[#This Row],[Descripción]],Tabla10[Descripción],Tabla10[CODIGO PRESUPUESTARIO],0))</f>
        <v/>
      </c>
      <c r="R1635" s="507"/>
    </row>
    <row r="1636" spans="2:18" x14ac:dyDescent="0.3">
      <c r="B1636" s="190" t="str">
        <f>IF('Formulario PPGR3'!$G1636="","",CONCATENATE('Formulario PPGR3'!$C1636,".",'Formulario PPGR3'!$D1636,".",'Formulario PPGR3'!$E1636,".",'Formulario PPGR3'!$F1636))</f>
        <v/>
      </c>
      <c r="C1636" s="190" t="str">
        <f>IF('Formulario PPGR3'!$G1636="","",'Formulario PPGR1'!#REF!)</f>
        <v/>
      </c>
      <c r="D1636" s="190" t="str">
        <f>IF('Formulario PPGR3'!$G1636="","",'Formulario PPGR1'!#REF!)</f>
        <v/>
      </c>
      <c r="E1636" s="190" t="str">
        <f>IF('Formulario PPGR3'!$G1636="","",'Formulario PPGR1'!#REF!)</f>
        <v/>
      </c>
      <c r="F1636" s="190" t="str">
        <f>IF('Formulario PPGR3'!$G1636="","",'Formulario PPGR1'!#REF!)</f>
        <v/>
      </c>
      <c r="G1636" s="241"/>
      <c r="H1636" s="503" t="str">
        <f>IF(Tabla1[[#This Row],[Código_Actividad]]="","",_xlfn.XLOOKUP(Tabla1[[#This Row],[Código_Actividad]],Tabla2[Código],Tabla2[Actividades Programables Presupuestables],"",0))</f>
        <v/>
      </c>
      <c r="I1636" s="504" t="str">
        <f>IFERROR(VLOOKUP('Formulario PPGR3'!$G1636,'Formulario PPGR2'!$H$9:$V$269,15,FALSE),"")</f>
        <v/>
      </c>
      <c r="J1636" s="509"/>
      <c r="K1636" s="507" t="str">
        <f>IF(Tabla1[[#This Row],[Insumos]]="","",_xlfn.XLOOKUP(Tabla1[[#This Row],[Insumos]],Tabla10[Insumo],Tabla10[InsumoAbrev],"",0))</f>
        <v/>
      </c>
      <c r="L1636" s="508"/>
      <c r="M1636" s="505" t="str">
        <f>IF(Tabla1[[#This Row],[Descripción]]="","",_xlfn.XLOOKUP(Tabla1[[#This Row],[Descripción]],Tabla10[Descripción],Tabla10[Unidad de Medida],"",0))</f>
        <v/>
      </c>
      <c r="N1636" s="295"/>
      <c r="O1636" s="506" t="str">
        <f>IF(Tabla1[[#This Row],[Descripción]]="","",_xlfn.XLOOKUP(Tabla1[[#This Row],[Descripción]],Tabla10[Descripción],Tabla10[Precio Unitario],0))</f>
        <v/>
      </c>
      <c r="P1636" s="506" t="str">
        <f>IF(Tabla1[[#This Row],[Cantidad de Insumos]]="","",Tabla1[[#This Row],[Precio Unitario]]*Tabla1[[#This Row],[Cantidad de Insumos]])</f>
        <v/>
      </c>
      <c r="Q1636" s="506" t="str">
        <f>IF(Tabla1[[#This Row],[Descripción]]="","",_xlfn.XLOOKUP(Tabla1[[#This Row],[Descripción]],Tabla10[Descripción],Tabla10[CODIGO PRESUPUESTARIO],0))</f>
        <v/>
      </c>
      <c r="R1636" s="507"/>
    </row>
    <row r="1637" spans="2:18" x14ac:dyDescent="0.3">
      <c r="B1637" s="190" t="str">
        <f>IF('Formulario PPGR3'!$G1637="","",CONCATENATE('Formulario PPGR3'!$C1637,".",'Formulario PPGR3'!$D1637,".",'Formulario PPGR3'!$E1637,".",'Formulario PPGR3'!$F1637))</f>
        <v/>
      </c>
      <c r="C1637" s="190" t="str">
        <f>IF('Formulario PPGR3'!$G1637="","",'Formulario PPGR1'!#REF!)</f>
        <v/>
      </c>
      <c r="D1637" s="190" t="str">
        <f>IF('Formulario PPGR3'!$G1637="","",'Formulario PPGR1'!#REF!)</f>
        <v/>
      </c>
      <c r="E1637" s="190" t="str">
        <f>IF('Formulario PPGR3'!$G1637="","",'Formulario PPGR1'!#REF!)</f>
        <v/>
      </c>
      <c r="F1637" s="190" t="str">
        <f>IF('Formulario PPGR3'!$G1637="","",'Formulario PPGR1'!#REF!)</f>
        <v/>
      </c>
      <c r="G1637" s="241"/>
      <c r="H1637" s="503" t="str">
        <f>IF(Tabla1[[#This Row],[Código_Actividad]]="","",_xlfn.XLOOKUP(Tabla1[[#This Row],[Código_Actividad]],Tabla2[Código],Tabla2[Actividades Programables Presupuestables],"",0))</f>
        <v/>
      </c>
      <c r="I1637" s="504" t="str">
        <f>IFERROR(VLOOKUP('Formulario PPGR3'!$G1637,'Formulario PPGR2'!$H$9:$V$269,15,FALSE),"")</f>
        <v/>
      </c>
      <c r="J1637" s="509"/>
      <c r="K1637" s="507" t="str">
        <f>IF(Tabla1[[#This Row],[Insumos]]="","",_xlfn.XLOOKUP(Tabla1[[#This Row],[Insumos]],Tabla10[Insumo],Tabla10[InsumoAbrev],"",0))</f>
        <v/>
      </c>
      <c r="L1637" s="508"/>
      <c r="M1637" s="505" t="str">
        <f>IF(Tabla1[[#This Row],[Descripción]]="","",_xlfn.XLOOKUP(Tabla1[[#This Row],[Descripción]],Tabla10[Descripción],Tabla10[Unidad de Medida],"",0))</f>
        <v/>
      </c>
      <c r="N1637" s="295"/>
      <c r="O1637" s="506" t="str">
        <f>IF(Tabla1[[#This Row],[Descripción]]="","",_xlfn.XLOOKUP(Tabla1[[#This Row],[Descripción]],Tabla10[Descripción],Tabla10[Precio Unitario],0))</f>
        <v/>
      </c>
      <c r="P1637" s="506" t="str">
        <f>IF(Tabla1[[#This Row],[Cantidad de Insumos]]="","",Tabla1[[#This Row],[Precio Unitario]]*Tabla1[[#This Row],[Cantidad de Insumos]])</f>
        <v/>
      </c>
      <c r="Q1637" s="506" t="str">
        <f>IF(Tabla1[[#This Row],[Descripción]]="","",_xlfn.XLOOKUP(Tabla1[[#This Row],[Descripción]],Tabla10[Descripción],Tabla10[CODIGO PRESUPUESTARIO],0))</f>
        <v/>
      </c>
      <c r="R1637" s="507"/>
    </row>
    <row r="1638" spans="2:18" x14ac:dyDescent="0.3">
      <c r="B1638" s="190" t="str">
        <f>IF('Formulario PPGR3'!$G1638="","",CONCATENATE('Formulario PPGR3'!$C1638,".",'Formulario PPGR3'!$D1638,".",'Formulario PPGR3'!$E1638,".",'Formulario PPGR3'!$F1638))</f>
        <v/>
      </c>
      <c r="C1638" s="190" t="str">
        <f>IF('Formulario PPGR3'!$G1638="","",'Formulario PPGR1'!#REF!)</f>
        <v/>
      </c>
      <c r="D1638" s="190" t="str">
        <f>IF('Formulario PPGR3'!$G1638="","",'Formulario PPGR1'!#REF!)</f>
        <v/>
      </c>
      <c r="E1638" s="190" t="str">
        <f>IF('Formulario PPGR3'!$G1638="","",'Formulario PPGR1'!#REF!)</f>
        <v/>
      </c>
      <c r="F1638" s="190" t="str">
        <f>IF('Formulario PPGR3'!$G1638="","",'Formulario PPGR1'!#REF!)</f>
        <v/>
      </c>
      <c r="G1638" s="241"/>
      <c r="H1638" s="503" t="str">
        <f>IF(Tabla1[[#This Row],[Código_Actividad]]="","",_xlfn.XLOOKUP(Tabla1[[#This Row],[Código_Actividad]],Tabla2[Código],Tabla2[Actividades Programables Presupuestables],"",0))</f>
        <v/>
      </c>
      <c r="I1638" s="504" t="str">
        <f>IFERROR(VLOOKUP('Formulario PPGR3'!$G1638,'Formulario PPGR2'!$H$9:$V$269,15,FALSE),"")</f>
        <v/>
      </c>
      <c r="J1638" s="509"/>
      <c r="K1638" s="507" t="str">
        <f>IF(Tabla1[[#This Row],[Insumos]]="","",_xlfn.XLOOKUP(Tabla1[[#This Row],[Insumos]],Tabla10[Insumo],Tabla10[InsumoAbrev],"",0))</f>
        <v/>
      </c>
      <c r="L1638" s="508"/>
      <c r="M1638" s="505" t="str">
        <f>IF(Tabla1[[#This Row],[Descripción]]="","",_xlfn.XLOOKUP(Tabla1[[#This Row],[Descripción]],Tabla10[Descripción],Tabla10[Unidad de Medida],"",0))</f>
        <v/>
      </c>
      <c r="N1638" s="295"/>
      <c r="O1638" s="506" t="str">
        <f>IF(Tabla1[[#This Row],[Descripción]]="","",_xlfn.XLOOKUP(Tabla1[[#This Row],[Descripción]],Tabla10[Descripción],Tabla10[Precio Unitario],0))</f>
        <v/>
      </c>
      <c r="P1638" s="506" t="str">
        <f>IF(Tabla1[[#This Row],[Cantidad de Insumos]]="","",Tabla1[[#This Row],[Precio Unitario]]*Tabla1[[#This Row],[Cantidad de Insumos]])</f>
        <v/>
      </c>
      <c r="Q1638" s="506" t="str">
        <f>IF(Tabla1[[#This Row],[Descripción]]="","",_xlfn.XLOOKUP(Tabla1[[#This Row],[Descripción]],Tabla10[Descripción],Tabla10[CODIGO PRESUPUESTARIO],0))</f>
        <v/>
      </c>
      <c r="R1638" s="507"/>
    </row>
    <row r="1639" spans="2:18" x14ac:dyDescent="0.3">
      <c r="B1639" s="190" t="str">
        <f>IF('Formulario PPGR3'!$G1639="","",CONCATENATE('Formulario PPGR3'!$C1639,".",'Formulario PPGR3'!$D1639,".",'Formulario PPGR3'!$E1639,".",'Formulario PPGR3'!$F1639))</f>
        <v/>
      </c>
      <c r="C1639" s="190" t="str">
        <f>IF('Formulario PPGR3'!$G1639="","",'Formulario PPGR1'!#REF!)</f>
        <v/>
      </c>
      <c r="D1639" s="190" t="str">
        <f>IF('Formulario PPGR3'!$G1639="","",'Formulario PPGR1'!#REF!)</f>
        <v/>
      </c>
      <c r="E1639" s="190" t="str">
        <f>IF('Formulario PPGR3'!$G1639="","",'Formulario PPGR1'!#REF!)</f>
        <v/>
      </c>
      <c r="F1639" s="190" t="str">
        <f>IF('Formulario PPGR3'!$G1639="","",'Formulario PPGR1'!#REF!)</f>
        <v/>
      </c>
      <c r="G1639" s="241"/>
      <c r="H1639" s="503" t="str">
        <f>IF(Tabla1[[#This Row],[Código_Actividad]]="","",_xlfn.XLOOKUP(Tabla1[[#This Row],[Código_Actividad]],Tabla2[Código],Tabla2[Actividades Programables Presupuestables],"",0))</f>
        <v/>
      </c>
      <c r="I1639" s="504" t="str">
        <f>IFERROR(VLOOKUP('Formulario PPGR3'!$G1639,'Formulario PPGR2'!$H$9:$V$269,15,FALSE),"")</f>
        <v/>
      </c>
      <c r="J1639" s="509"/>
      <c r="K1639" s="507" t="str">
        <f>IF(Tabla1[[#This Row],[Insumos]]="","",_xlfn.XLOOKUP(Tabla1[[#This Row],[Insumos]],Tabla10[Insumo],Tabla10[InsumoAbrev],"",0))</f>
        <v/>
      </c>
      <c r="L1639" s="508"/>
      <c r="M1639" s="505" t="str">
        <f>IF(Tabla1[[#This Row],[Descripción]]="","",_xlfn.XLOOKUP(Tabla1[[#This Row],[Descripción]],Tabla10[Descripción],Tabla10[Unidad de Medida],"",0))</f>
        <v/>
      </c>
      <c r="N1639" s="295"/>
      <c r="O1639" s="506" t="str">
        <f>IF(Tabla1[[#This Row],[Descripción]]="","",_xlfn.XLOOKUP(Tabla1[[#This Row],[Descripción]],Tabla10[Descripción],Tabla10[Precio Unitario],0))</f>
        <v/>
      </c>
      <c r="P1639" s="506" t="str">
        <f>IF(Tabla1[[#This Row],[Cantidad de Insumos]]="","",Tabla1[[#This Row],[Precio Unitario]]*Tabla1[[#This Row],[Cantidad de Insumos]])</f>
        <v/>
      </c>
      <c r="Q1639" s="506" t="str">
        <f>IF(Tabla1[[#This Row],[Descripción]]="","",_xlfn.XLOOKUP(Tabla1[[#This Row],[Descripción]],Tabla10[Descripción],Tabla10[CODIGO PRESUPUESTARIO],0))</f>
        <v/>
      </c>
      <c r="R1639" s="507"/>
    </row>
    <row r="1640" spans="2:18" x14ac:dyDescent="0.3">
      <c r="B1640" s="190" t="str">
        <f>IF('Formulario PPGR3'!$G1640="","",CONCATENATE('Formulario PPGR3'!$C1640,".",'Formulario PPGR3'!$D1640,".",'Formulario PPGR3'!$E1640,".",'Formulario PPGR3'!$F1640))</f>
        <v/>
      </c>
      <c r="C1640" s="190" t="str">
        <f>IF('Formulario PPGR3'!$G1640="","",'Formulario PPGR1'!#REF!)</f>
        <v/>
      </c>
      <c r="D1640" s="190" t="str">
        <f>IF('Formulario PPGR3'!$G1640="","",'Formulario PPGR1'!#REF!)</f>
        <v/>
      </c>
      <c r="E1640" s="190" t="str">
        <f>IF('Formulario PPGR3'!$G1640="","",'Formulario PPGR1'!#REF!)</f>
        <v/>
      </c>
      <c r="F1640" s="190" t="str">
        <f>IF('Formulario PPGR3'!$G1640="","",'Formulario PPGR1'!#REF!)</f>
        <v/>
      </c>
      <c r="G1640" s="241"/>
      <c r="H1640" s="503" t="str">
        <f>IF(Tabla1[[#This Row],[Código_Actividad]]="","",_xlfn.XLOOKUP(Tabla1[[#This Row],[Código_Actividad]],Tabla2[Código],Tabla2[Actividades Programables Presupuestables],"",0))</f>
        <v/>
      </c>
      <c r="I1640" s="504" t="str">
        <f>IFERROR(VLOOKUP('Formulario PPGR3'!$G1640,'Formulario PPGR2'!$H$9:$V$269,15,FALSE),"")</f>
        <v/>
      </c>
      <c r="J1640" s="509"/>
      <c r="K1640" s="507" t="str">
        <f>IF(Tabla1[[#This Row],[Insumos]]="","",_xlfn.XLOOKUP(Tabla1[[#This Row],[Insumos]],Tabla10[Insumo],Tabla10[InsumoAbrev],"",0))</f>
        <v/>
      </c>
      <c r="L1640" s="508"/>
      <c r="M1640" s="505" t="str">
        <f>IF(Tabla1[[#This Row],[Descripción]]="","",_xlfn.XLOOKUP(Tabla1[[#This Row],[Descripción]],Tabla10[Descripción],Tabla10[Unidad de Medida],"",0))</f>
        <v/>
      </c>
      <c r="N1640" s="295"/>
      <c r="O1640" s="506" t="str">
        <f>IF(Tabla1[[#This Row],[Descripción]]="","",_xlfn.XLOOKUP(Tabla1[[#This Row],[Descripción]],Tabla10[Descripción],Tabla10[Precio Unitario],0))</f>
        <v/>
      </c>
      <c r="P1640" s="506" t="str">
        <f>IF(Tabla1[[#This Row],[Cantidad de Insumos]]="","",Tabla1[[#This Row],[Precio Unitario]]*Tabla1[[#This Row],[Cantidad de Insumos]])</f>
        <v/>
      </c>
      <c r="Q1640" s="506" t="str">
        <f>IF(Tabla1[[#This Row],[Descripción]]="","",_xlfn.XLOOKUP(Tabla1[[#This Row],[Descripción]],Tabla10[Descripción],Tabla10[CODIGO PRESUPUESTARIO],0))</f>
        <v/>
      </c>
      <c r="R1640" s="507"/>
    </row>
    <row r="1641" spans="2:18" x14ac:dyDescent="0.3">
      <c r="B1641" s="190" t="str">
        <f>IF('Formulario PPGR3'!$G1641="","",CONCATENATE('Formulario PPGR3'!$C1641,".",'Formulario PPGR3'!$D1641,".",'Formulario PPGR3'!$E1641,".",'Formulario PPGR3'!$F1641))</f>
        <v/>
      </c>
      <c r="C1641" s="190" t="str">
        <f>IF('Formulario PPGR3'!$G1641="","",'Formulario PPGR1'!#REF!)</f>
        <v/>
      </c>
      <c r="D1641" s="190" t="str">
        <f>IF('Formulario PPGR3'!$G1641="","",'Formulario PPGR1'!#REF!)</f>
        <v/>
      </c>
      <c r="E1641" s="190" t="str">
        <f>IF('Formulario PPGR3'!$G1641="","",'Formulario PPGR1'!#REF!)</f>
        <v/>
      </c>
      <c r="F1641" s="190" t="str">
        <f>IF('Formulario PPGR3'!$G1641="","",'Formulario PPGR1'!#REF!)</f>
        <v/>
      </c>
      <c r="G1641" s="241"/>
      <c r="H1641" s="503" t="str">
        <f>IF(Tabla1[[#This Row],[Código_Actividad]]="","",_xlfn.XLOOKUP(Tabla1[[#This Row],[Código_Actividad]],Tabla2[Código],Tabla2[Actividades Programables Presupuestables],"",0))</f>
        <v/>
      </c>
      <c r="I1641" s="504" t="str">
        <f>IFERROR(VLOOKUP('Formulario PPGR3'!$G1641,'Formulario PPGR2'!$H$9:$V$269,15,FALSE),"")</f>
        <v/>
      </c>
      <c r="J1641" s="509"/>
      <c r="K1641" s="507" t="str">
        <f>IF(Tabla1[[#This Row],[Insumos]]="","",_xlfn.XLOOKUP(Tabla1[[#This Row],[Insumos]],Tabla10[Insumo],Tabla10[InsumoAbrev],"",0))</f>
        <v/>
      </c>
      <c r="L1641" s="508"/>
      <c r="M1641" s="505" t="str">
        <f>IF(Tabla1[[#This Row],[Descripción]]="","",_xlfn.XLOOKUP(Tabla1[[#This Row],[Descripción]],Tabla10[Descripción],Tabla10[Unidad de Medida],"",0))</f>
        <v/>
      </c>
      <c r="N1641" s="295"/>
      <c r="O1641" s="506" t="str">
        <f>IF(Tabla1[[#This Row],[Descripción]]="","",_xlfn.XLOOKUP(Tabla1[[#This Row],[Descripción]],Tabla10[Descripción],Tabla10[Precio Unitario],0))</f>
        <v/>
      </c>
      <c r="P1641" s="506" t="str">
        <f>IF(Tabla1[[#This Row],[Cantidad de Insumos]]="","",Tabla1[[#This Row],[Precio Unitario]]*Tabla1[[#This Row],[Cantidad de Insumos]])</f>
        <v/>
      </c>
      <c r="Q1641" s="506" t="str">
        <f>IF(Tabla1[[#This Row],[Descripción]]="","",_xlfn.XLOOKUP(Tabla1[[#This Row],[Descripción]],Tabla10[Descripción],Tabla10[CODIGO PRESUPUESTARIO],0))</f>
        <v/>
      </c>
      <c r="R1641" s="507"/>
    </row>
    <row r="1642" spans="2:18" x14ac:dyDescent="0.3">
      <c r="B1642" s="190" t="str">
        <f>IF('Formulario PPGR3'!$G1642="","",CONCATENATE('Formulario PPGR3'!$C1642,".",'Formulario PPGR3'!$D1642,".",'Formulario PPGR3'!$E1642,".",'Formulario PPGR3'!$F1642))</f>
        <v/>
      </c>
      <c r="C1642" s="190" t="str">
        <f>IF('Formulario PPGR3'!$G1642="","",'Formulario PPGR1'!#REF!)</f>
        <v/>
      </c>
      <c r="D1642" s="190" t="str">
        <f>IF('Formulario PPGR3'!$G1642="","",'Formulario PPGR1'!#REF!)</f>
        <v/>
      </c>
      <c r="E1642" s="190" t="str">
        <f>IF('Formulario PPGR3'!$G1642="","",'Formulario PPGR1'!#REF!)</f>
        <v/>
      </c>
      <c r="F1642" s="190" t="str">
        <f>IF('Formulario PPGR3'!$G1642="","",'Formulario PPGR1'!#REF!)</f>
        <v/>
      </c>
      <c r="G1642" s="241"/>
      <c r="H1642" s="503" t="str">
        <f>IF(Tabla1[[#This Row],[Código_Actividad]]="","",_xlfn.XLOOKUP(Tabla1[[#This Row],[Código_Actividad]],Tabla2[Código],Tabla2[Actividades Programables Presupuestables],"",0))</f>
        <v/>
      </c>
      <c r="I1642" s="504" t="str">
        <f>IFERROR(VLOOKUP('Formulario PPGR3'!$G1642,'Formulario PPGR2'!$H$9:$V$269,15,FALSE),"")</f>
        <v/>
      </c>
      <c r="J1642" s="509"/>
      <c r="K1642" s="507" t="str">
        <f>IF(Tabla1[[#This Row],[Insumos]]="","",_xlfn.XLOOKUP(Tabla1[[#This Row],[Insumos]],Tabla10[Insumo],Tabla10[InsumoAbrev],"",0))</f>
        <v/>
      </c>
      <c r="L1642" s="508"/>
      <c r="M1642" s="505" t="str">
        <f>IF(Tabla1[[#This Row],[Descripción]]="","",_xlfn.XLOOKUP(Tabla1[[#This Row],[Descripción]],Tabla10[Descripción],Tabla10[Unidad de Medida],"",0))</f>
        <v/>
      </c>
      <c r="N1642" s="295"/>
      <c r="O1642" s="506" t="str">
        <f>IF(Tabla1[[#This Row],[Descripción]]="","",_xlfn.XLOOKUP(Tabla1[[#This Row],[Descripción]],Tabla10[Descripción],Tabla10[Precio Unitario],0))</f>
        <v/>
      </c>
      <c r="P1642" s="506" t="str">
        <f>IF(Tabla1[[#This Row],[Cantidad de Insumos]]="","",Tabla1[[#This Row],[Precio Unitario]]*Tabla1[[#This Row],[Cantidad de Insumos]])</f>
        <v/>
      </c>
      <c r="Q1642" s="506" t="str">
        <f>IF(Tabla1[[#This Row],[Descripción]]="","",_xlfn.XLOOKUP(Tabla1[[#This Row],[Descripción]],Tabla10[Descripción],Tabla10[CODIGO PRESUPUESTARIO],0))</f>
        <v/>
      </c>
      <c r="R1642" s="507"/>
    </row>
    <row r="1643" spans="2:18" x14ac:dyDescent="0.3">
      <c r="B1643" s="190" t="str">
        <f>IF('Formulario PPGR3'!$G1643="","",CONCATENATE('Formulario PPGR3'!$C1643,".",'Formulario PPGR3'!$D1643,".",'Formulario PPGR3'!$E1643,".",'Formulario PPGR3'!$F1643))</f>
        <v/>
      </c>
      <c r="C1643" s="190" t="str">
        <f>IF('Formulario PPGR3'!$G1643="","",'Formulario PPGR1'!#REF!)</f>
        <v/>
      </c>
      <c r="D1643" s="190" t="str">
        <f>IF('Formulario PPGR3'!$G1643="","",'Formulario PPGR1'!#REF!)</f>
        <v/>
      </c>
      <c r="E1643" s="190" t="str">
        <f>IF('Formulario PPGR3'!$G1643="","",'Formulario PPGR1'!#REF!)</f>
        <v/>
      </c>
      <c r="F1643" s="190" t="str">
        <f>IF('Formulario PPGR3'!$G1643="","",'Formulario PPGR1'!#REF!)</f>
        <v/>
      </c>
      <c r="G1643" s="241"/>
      <c r="H1643" s="503" t="str">
        <f>IF(Tabla1[[#This Row],[Código_Actividad]]="","",_xlfn.XLOOKUP(Tabla1[[#This Row],[Código_Actividad]],Tabla2[Código],Tabla2[Actividades Programables Presupuestables],"",0))</f>
        <v/>
      </c>
      <c r="I1643" s="504" t="str">
        <f>IFERROR(VLOOKUP('Formulario PPGR3'!$G1643,'Formulario PPGR2'!$H$9:$V$269,15,FALSE),"")</f>
        <v/>
      </c>
      <c r="J1643" s="509"/>
      <c r="K1643" s="507" t="str">
        <f>IF(Tabla1[[#This Row],[Insumos]]="","",_xlfn.XLOOKUP(Tabla1[[#This Row],[Insumos]],Tabla10[Insumo],Tabla10[InsumoAbrev],"",0))</f>
        <v/>
      </c>
      <c r="L1643" s="508"/>
      <c r="M1643" s="505" t="str">
        <f>IF(Tabla1[[#This Row],[Descripción]]="","",_xlfn.XLOOKUP(Tabla1[[#This Row],[Descripción]],Tabla10[Descripción],Tabla10[Unidad de Medida],"",0))</f>
        <v/>
      </c>
      <c r="N1643" s="295"/>
      <c r="O1643" s="506" t="str">
        <f>IF(Tabla1[[#This Row],[Descripción]]="","",_xlfn.XLOOKUP(Tabla1[[#This Row],[Descripción]],Tabla10[Descripción],Tabla10[Precio Unitario],0))</f>
        <v/>
      </c>
      <c r="P1643" s="506" t="str">
        <f>IF(Tabla1[[#This Row],[Cantidad de Insumos]]="","",Tabla1[[#This Row],[Precio Unitario]]*Tabla1[[#This Row],[Cantidad de Insumos]])</f>
        <v/>
      </c>
      <c r="Q1643" s="506" t="str">
        <f>IF(Tabla1[[#This Row],[Descripción]]="","",_xlfn.XLOOKUP(Tabla1[[#This Row],[Descripción]],Tabla10[Descripción],Tabla10[CODIGO PRESUPUESTARIO],0))</f>
        <v/>
      </c>
      <c r="R1643" s="507"/>
    </row>
    <row r="1644" spans="2:18" x14ac:dyDescent="0.3">
      <c r="B1644" s="190" t="str">
        <f>IF('Formulario PPGR3'!$G1644="","",CONCATENATE('Formulario PPGR3'!$C1644,".",'Formulario PPGR3'!$D1644,".",'Formulario PPGR3'!$E1644,".",'Formulario PPGR3'!$F1644))</f>
        <v/>
      </c>
      <c r="C1644" s="190" t="str">
        <f>IF('Formulario PPGR3'!$G1644="","",'Formulario PPGR1'!#REF!)</f>
        <v/>
      </c>
      <c r="D1644" s="190" t="str">
        <f>IF('Formulario PPGR3'!$G1644="","",'Formulario PPGR1'!#REF!)</f>
        <v/>
      </c>
      <c r="E1644" s="190" t="str">
        <f>IF('Formulario PPGR3'!$G1644="","",'Formulario PPGR1'!#REF!)</f>
        <v/>
      </c>
      <c r="F1644" s="190" t="str">
        <f>IF('Formulario PPGR3'!$G1644="","",'Formulario PPGR1'!#REF!)</f>
        <v/>
      </c>
      <c r="G1644" s="241"/>
      <c r="H1644" s="503" t="str">
        <f>IF(Tabla1[[#This Row],[Código_Actividad]]="","",_xlfn.XLOOKUP(Tabla1[[#This Row],[Código_Actividad]],Tabla2[Código],Tabla2[Actividades Programables Presupuestables],"",0))</f>
        <v/>
      </c>
      <c r="I1644" s="504" t="str">
        <f>IFERROR(VLOOKUP('Formulario PPGR3'!$G1644,'Formulario PPGR2'!$H$9:$V$269,15,FALSE),"")</f>
        <v/>
      </c>
      <c r="J1644" s="509"/>
      <c r="K1644" s="507" t="str">
        <f>IF(Tabla1[[#This Row],[Insumos]]="","",_xlfn.XLOOKUP(Tabla1[[#This Row],[Insumos]],Tabla10[Insumo],Tabla10[InsumoAbrev],"",0))</f>
        <v/>
      </c>
      <c r="L1644" s="508"/>
      <c r="M1644" s="505" t="str">
        <f>IF(Tabla1[[#This Row],[Descripción]]="","",_xlfn.XLOOKUP(Tabla1[[#This Row],[Descripción]],Tabla10[Descripción],Tabla10[Unidad de Medida],"",0))</f>
        <v/>
      </c>
      <c r="N1644" s="295"/>
      <c r="O1644" s="506" t="str">
        <f>IF(Tabla1[[#This Row],[Descripción]]="","",_xlfn.XLOOKUP(Tabla1[[#This Row],[Descripción]],Tabla10[Descripción],Tabla10[Precio Unitario],0))</f>
        <v/>
      </c>
      <c r="P1644" s="506" t="str">
        <f>IF(Tabla1[[#This Row],[Cantidad de Insumos]]="","",Tabla1[[#This Row],[Precio Unitario]]*Tabla1[[#This Row],[Cantidad de Insumos]])</f>
        <v/>
      </c>
      <c r="Q1644" s="506" t="str">
        <f>IF(Tabla1[[#This Row],[Descripción]]="","",_xlfn.XLOOKUP(Tabla1[[#This Row],[Descripción]],Tabla10[Descripción],Tabla10[CODIGO PRESUPUESTARIO],0))</f>
        <v/>
      </c>
      <c r="R1644" s="507"/>
    </row>
    <row r="1645" spans="2:18" x14ac:dyDescent="0.3">
      <c r="B1645" s="190" t="str">
        <f>IF('Formulario PPGR3'!$G1645="","",CONCATENATE('Formulario PPGR3'!$C1645,".",'Formulario PPGR3'!$D1645,".",'Formulario PPGR3'!$E1645,".",'Formulario PPGR3'!$F1645))</f>
        <v/>
      </c>
      <c r="C1645" s="190" t="str">
        <f>IF('Formulario PPGR3'!$G1645="","",'Formulario PPGR1'!#REF!)</f>
        <v/>
      </c>
      <c r="D1645" s="190" t="str">
        <f>IF('Formulario PPGR3'!$G1645="","",'Formulario PPGR1'!#REF!)</f>
        <v/>
      </c>
      <c r="E1645" s="190" t="str">
        <f>IF('Formulario PPGR3'!$G1645="","",'Formulario PPGR1'!#REF!)</f>
        <v/>
      </c>
      <c r="F1645" s="190" t="str">
        <f>IF('Formulario PPGR3'!$G1645="","",'Formulario PPGR1'!#REF!)</f>
        <v/>
      </c>
      <c r="G1645" s="241"/>
      <c r="H1645" s="503" t="str">
        <f>IF(Tabla1[[#This Row],[Código_Actividad]]="","",_xlfn.XLOOKUP(Tabla1[[#This Row],[Código_Actividad]],Tabla2[Código],Tabla2[Actividades Programables Presupuestables],"",0))</f>
        <v/>
      </c>
      <c r="I1645" s="504" t="str">
        <f>IFERROR(VLOOKUP('Formulario PPGR3'!$G1645,'Formulario PPGR2'!$H$9:$V$269,15,FALSE),"")</f>
        <v/>
      </c>
      <c r="J1645" s="509"/>
      <c r="K1645" s="507" t="str">
        <f>IF(Tabla1[[#This Row],[Insumos]]="","",_xlfn.XLOOKUP(Tabla1[[#This Row],[Insumos]],Tabla10[Insumo],Tabla10[InsumoAbrev],"",0))</f>
        <v/>
      </c>
      <c r="L1645" s="508"/>
      <c r="M1645" s="505" t="str">
        <f>IF(Tabla1[[#This Row],[Descripción]]="","",_xlfn.XLOOKUP(Tabla1[[#This Row],[Descripción]],Tabla10[Descripción],Tabla10[Unidad de Medida],"",0))</f>
        <v/>
      </c>
      <c r="N1645" s="295"/>
      <c r="O1645" s="506" t="str">
        <f>IF(Tabla1[[#This Row],[Descripción]]="","",_xlfn.XLOOKUP(Tabla1[[#This Row],[Descripción]],Tabla10[Descripción],Tabla10[Precio Unitario],0))</f>
        <v/>
      </c>
      <c r="P1645" s="506" t="str">
        <f>IF(Tabla1[[#This Row],[Cantidad de Insumos]]="","",Tabla1[[#This Row],[Precio Unitario]]*Tabla1[[#This Row],[Cantidad de Insumos]])</f>
        <v/>
      </c>
      <c r="Q1645" s="506" t="str">
        <f>IF(Tabla1[[#This Row],[Descripción]]="","",_xlfn.XLOOKUP(Tabla1[[#This Row],[Descripción]],Tabla10[Descripción],Tabla10[CODIGO PRESUPUESTARIO],0))</f>
        <v/>
      </c>
      <c r="R1645" s="507"/>
    </row>
    <row r="1646" spans="2:18" x14ac:dyDescent="0.3">
      <c r="B1646" s="190" t="str">
        <f>IF('Formulario PPGR3'!$G1646="","",CONCATENATE('Formulario PPGR3'!$C1646,".",'Formulario PPGR3'!$D1646,".",'Formulario PPGR3'!$E1646,".",'Formulario PPGR3'!$F1646))</f>
        <v/>
      </c>
      <c r="C1646" s="190" t="str">
        <f>IF('Formulario PPGR3'!$G1646="","",'Formulario PPGR1'!#REF!)</f>
        <v/>
      </c>
      <c r="D1646" s="190" t="str">
        <f>IF('Formulario PPGR3'!$G1646="","",'Formulario PPGR1'!#REF!)</f>
        <v/>
      </c>
      <c r="E1646" s="190" t="str">
        <f>IF('Formulario PPGR3'!$G1646="","",'Formulario PPGR1'!#REF!)</f>
        <v/>
      </c>
      <c r="F1646" s="190" t="str">
        <f>IF('Formulario PPGR3'!$G1646="","",'Formulario PPGR1'!#REF!)</f>
        <v/>
      </c>
      <c r="G1646" s="241"/>
      <c r="H1646" s="503" t="str">
        <f>IF(Tabla1[[#This Row],[Código_Actividad]]="","",_xlfn.XLOOKUP(Tabla1[[#This Row],[Código_Actividad]],Tabla2[Código],Tabla2[Actividades Programables Presupuestables],"",0))</f>
        <v/>
      </c>
      <c r="I1646" s="504" t="str">
        <f>IFERROR(VLOOKUP('Formulario PPGR3'!$G1646,'Formulario PPGR2'!$H$9:$V$269,15,FALSE),"")</f>
        <v/>
      </c>
      <c r="J1646" s="509"/>
      <c r="K1646" s="507" t="str">
        <f>IF(Tabla1[[#This Row],[Insumos]]="","",_xlfn.XLOOKUP(Tabla1[[#This Row],[Insumos]],Tabla10[Insumo],Tabla10[InsumoAbrev],"",0))</f>
        <v/>
      </c>
      <c r="L1646" s="508"/>
      <c r="M1646" s="505" t="str">
        <f>IF(Tabla1[[#This Row],[Descripción]]="","",_xlfn.XLOOKUP(Tabla1[[#This Row],[Descripción]],Tabla10[Descripción],Tabla10[Unidad de Medida],"",0))</f>
        <v/>
      </c>
      <c r="N1646" s="295"/>
      <c r="O1646" s="506" t="str">
        <f>IF(Tabla1[[#This Row],[Descripción]]="","",_xlfn.XLOOKUP(Tabla1[[#This Row],[Descripción]],Tabla10[Descripción],Tabla10[Precio Unitario],0))</f>
        <v/>
      </c>
      <c r="P1646" s="506" t="str">
        <f>IF(Tabla1[[#This Row],[Cantidad de Insumos]]="","",Tabla1[[#This Row],[Precio Unitario]]*Tabla1[[#This Row],[Cantidad de Insumos]])</f>
        <v/>
      </c>
      <c r="Q1646" s="506" t="str">
        <f>IF(Tabla1[[#This Row],[Descripción]]="","",_xlfn.XLOOKUP(Tabla1[[#This Row],[Descripción]],Tabla10[Descripción],Tabla10[CODIGO PRESUPUESTARIO],0))</f>
        <v/>
      </c>
      <c r="R1646" s="507"/>
    </row>
    <row r="1647" spans="2:18" x14ac:dyDescent="0.3">
      <c r="B1647" s="190" t="str">
        <f>IF('Formulario PPGR3'!$G1647="","",CONCATENATE('Formulario PPGR3'!$C1647,".",'Formulario PPGR3'!$D1647,".",'Formulario PPGR3'!$E1647,".",'Formulario PPGR3'!$F1647))</f>
        <v/>
      </c>
      <c r="C1647" s="190" t="str">
        <f>IF('Formulario PPGR3'!$G1647="","",'Formulario PPGR1'!#REF!)</f>
        <v/>
      </c>
      <c r="D1647" s="190" t="str">
        <f>IF('Formulario PPGR3'!$G1647="","",'Formulario PPGR1'!#REF!)</f>
        <v/>
      </c>
      <c r="E1647" s="190" t="str">
        <f>IF('Formulario PPGR3'!$G1647="","",'Formulario PPGR1'!#REF!)</f>
        <v/>
      </c>
      <c r="F1647" s="190" t="str">
        <f>IF('Formulario PPGR3'!$G1647="","",'Formulario PPGR1'!#REF!)</f>
        <v/>
      </c>
      <c r="G1647" s="241"/>
      <c r="H1647" s="503" t="str">
        <f>IF(Tabla1[[#This Row],[Código_Actividad]]="","",_xlfn.XLOOKUP(Tabla1[[#This Row],[Código_Actividad]],Tabla2[Código],Tabla2[Actividades Programables Presupuestables],"",0))</f>
        <v/>
      </c>
      <c r="I1647" s="504" t="str">
        <f>IFERROR(VLOOKUP('Formulario PPGR3'!$G1647,'Formulario PPGR2'!$H$9:$V$269,15,FALSE),"")</f>
        <v/>
      </c>
      <c r="J1647" s="509"/>
      <c r="K1647" s="507" t="str">
        <f>IF(Tabla1[[#This Row],[Insumos]]="","",_xlfn.XLOOKUP(Tabla1[[#This Row],[Insumos]],Tabla10[Insumo],Tabla10[InsumoAbrev],"",0))</f>
        <v/>
      </c>
      <c r="L1647" s="508"/>
      <c r="M1647" s="505" t="str">
        <f>IF(Tabla1[[#This Row],[Descripción]]="","",_xlfn.XLOOKUP(Tabla1[[#This Row],[Descripción]],Tabla10[Descripción],Tabla10[Unidad de Medida],"",0))</f>
        <v/>
      </c>
      <c r="N1647" s="295"/>
      <c r="O1647" s="506" t="str">
        <f>IF(Tabla1[[#This Row],[Descripción]]="","",_xlfn.XLOOKUP(Tabla1[[#This Row],[Descripción]],Tabla10[Descripción],Tabla10[Precio Unitario],0))</f>
        <v/>
      </c>
      <c r="P1647" s="506" t="str">
        <f>IF(Tabla1[[#This Row],[Cantidad de Insumos]]="","",Tabla1[[#This Row],[Precio Unitario]]*Tabla1[[#This Row],[Cantidad de Insumos]])</f>
        <v/>
      </c>
      <c r="Q1647" s="506" t="str">
        <f>IF(Tabla1[[#This Row],[Descripción]]="","",_xlfn.XLOOKUP(Tabla1[[#This Row],[Descripción]],Tabla10[Descripción],Tabla10[CODIGO PRESUPUESTARIO],0))</f>
        <v/>
      </c>
      <c r="R1647" s="507"/>
    </row>
    <row r="1648" spans="2:18" x14ac:dyDescent="0.3">
      <c r="B1648" s="190" t="str">
        <f>IF('Formulario PPGR3'!$G1648="","",CONCATENATE('Formulario PPGR3'!$C1648,".",'Formulario PPGR3'!$D1648,".",'Formulario PPGR3'!$E1648,".",'Formulario PPGR3'!$F1648))</f>
        <v/>
      </c>
      <c r="C1648" s="190" t="str">
        <f>IF('Formulario PPGR3'!$G1648="","",'Formulario PPGR1'!#REF!)</f>
        <v/>
      </c>
      <c r="D1648" s="190" t="str">
        <f>IF('Formulario PPGR3'!$G1648="","",'Formulario PPGR1'!#REF!)</f>
        <v/>
      </c>
      <c r="E1648" s="190" t="str">
        <f>IF('Formulario PPGR3'!$G1648="","",'Formulario PPGR1'!#REF!)</f>
        <v/>
      </c>
      <c r="F1648" s="190" t="str">
        <f>IF('Formulario PPGR3'!$G1648="","",'Formulario PPGR1'!#REF!)</f>
        <v/>
      </c>
      <c r="G1648" s="241"/>
      <c r="H1648" s="503" t="str">
        <f>IF(Tabla1[[#This Row],[Código_Actividad]]="","",_xlfn.XLOOKUP(Tabla1[[#This Row],[Código_Actividad]],Tabla2[Código],Tabla2[Actividades Programables Presupuestables],"",0))</f>
        <v/>
      </c>
      <c r="I1648" s="504" t="str">
        <f>IFERROR(VLOOKUP('Formulario PPGR3'!$G1648,'Formulario PPGR2'!$H$9:$V$269,15,FALSE),"")</f>
        <v/>
      </c>
      <c r="J1648" s="509"/>
      <c r="K1648" s="507" t="str">
        <f>IF(Tabla1[[#This Row],[Insumos]]="","",_xlfn.XLOOKUP(Tabla1[[#This Row],[Insumos]],Tabla10[Insumo],Tabla10[InsumoAbrev],"",0))</f>
        <v/>
      </c>
      <c r="L1648" s="508"/>
      <c r="M1648" s="505" t="str">
        <f>IF(Tabla1[[#This Row],[Descripción]]="","",_xlfn.XLOOKUP(Tabla1[[#This Row],[Descripción]],Tabla10[Descripción],Tabla10[Unidad de Medida],"",0))</f>
        <v/>
      </c>
      <c r="N1648" s="295"/>
      <c r="O1648" s="506" t="str">
        <f>IF(Tabla1[[#This Row],[Descripción]]="","",_xlfn.XLOOKUP(Tabla1[[#This Row],[Descripción]],Tabla10[Descripción],Tabla10[Precio Unitario],0))</f>
        <v/>
      </c>
      <c r="P1648" s="506" t="str">
        <f>IF(Tabla1[[#This Row],[Cantidad de Insumos]]="","",Tabla1[[#This Row],[Precio Unitario]]*Tabla1[[#This Row],[Cantidad de Insumos]])</f>
        <v/>
      </c>
      <c r="Q1648" s="506" t="str">
        <f>IF(Tabla1[[#This Row],[Descripción]]="","",_xlfn.XLOOKUP(Tabla1[[#This Row],[Descripción]],Tabla10[Descripción],Tabla10[CODIGO PRESUPUESTARIO],0))</f>
        <v/>
      </c>
      <c r="R1648" s="507"/>
    </row>
    <row r="1649" spans="2:18" x14ac:dyDescent="0.3">
      <c r="B1649" s="190" t="str">
        <f>IF('Formulario PPGR3'!$G1649="","",CONCATENATE('Formulario PPGR3'!$C1649,".",'Formulario PPGR3'!$D1649,".",'Formulario PPGR3'!$E1649,".",'Formulario PPGR3'!$F1649))</f>
        <v/>
      </c>
      <c r="C1649" s="190" t="str">
        <f>IF('Formulario PPGR3'!$G1649="","",'Formulario PPGR1'!#REF!)</f>
        <v/>
      </c>
      <c r="D1649" s="190" t="str">
        <f>IF('Formulario PPGR3'!$G1649="","",'Formulario PPGR1'!#REF!)</f>
        <v/>
      </c>
      <c r="E1649" s="190" t="str">
        <f>IF('Formulario PPGR3'!$G1649="","",'Formulario PPGR1'!#REF!)</f>
        <v/>
      </c>
      <c r="F1649" s="190" t="str">
        <f>IF('Formulario PPGR3'!$G1649="","",'Formulario PPGR1'!#REF!)</f>
        <v/>
      </c>
      <c r="G1649" s="241"/>
      <c r="H1649" s="503" t="str">
        <f>IF(Tabla1[[#This Row],[Código_Actividad]]="","",_xlfn.XLOOKUP(Tabla1[[#This Row],[Código_Actividad]],Tabla2[Código],Tabla2[Actividades Programables Presupuestables],"",0))</f>
        <v/>
      </c>
      <c r="I1649" s="504" t="str">
        <f>IFERROR(VLOOKUP('Formulario PPGR3'!$G1649,'Formulario PPGR2'!$H$9:$V$269,15,FALSE),"")</f>
        <v/>
      </c>
      <c r="J1649" s="509"/>
      <c r="K1649" s="507" t="str">
        <f>IF(Tabla1[[#This Row],[Insumos]]="","",_xlfn.XLOOKUP(Tabla1[[#This Row],[Insumos]],Tabla10[Insumo],Tabla10[InsumoAbrev],"",0))</f>
        <v/>
      </c>
      <c r="L1649" s="508"/>
      <c r="M1649" s="505" t="str">
        <f>IF(Tabla1[[#This Row],[Descripción]]="","",_xlfn.XLOOKUP(Tabla1[[#This Row],[Descripción]],Tabla10[Descripción],Tabla10[Unidad de Medida],"",0))</f>
        <v/>
      </c>
      <c r="N1649" s="295"/>
      <c r="O1649" s="506" t="str">
        <f>IF(Tabla1[[#This Row],[Descripción]]="","",_xlfn.XLOOKUP(Tabla1[[#This Row],[Descripción]],Tabla10[Descripción],Tabla10[Precio Unitario],0))</f>
        <v/>
      </c>
      <c r="P1649" s="506" t="str">
        <f>IF(Tabla1[[#This Row],[Cantidad de Insumos]]="","",Tabla1[[#This Row],[Precio Unitario]]*Tabla1[[#This Row],[Cantidad de Insumos]])</f>
        <v/>
      </c>
      <c r="Q1649" s="506" t="str">
        <f>IF(Tabla1[[#This Row],[Descripción]]="","",_xlfn.XLOOKUP(Tabla1[[#This Row],[Descripción]],Tabla10[Descripción],Tabla10[CODIGO PRESUPUESTARIO],0))</f>
        <v/>
      </c>
      <c r="R1649" s="507"/>
    </row>
    <row r="1650" spans="2:18" x14ac:dyDescent="0.3">
      <c r="B1650" s="190" t="str">
        <f>IF('Formulario PPGR3'!$G1650="","",CONCATENATE('Formulario PPGR3'!$C1650,".",'Formulario PPGR3'!$D1650,".",'Formulario PPGR3'!$E1650,".",'Formulario PPGR3'!$F1650))</f>
        <v/>
      </c>
      <c r="C1650" s="190" t="str">
        <f>IF('Formulario PPGR3'!$G1650="","",'Formulario PPGR1'!#REF!)</f>
        <v/>
      </c>
      <c r="D1650" s="190" t="str">
        <f>IF('Formulario PPGR3'!$G1650="","",'Formulario PPGR1'!#REF!)</f>
        <v/>
      </c>
      <c r="E1650" s="190" t="str">
        <f>IF('Formulario PPGR3'!$G1650="","",'Formulario PPGR1'!#REF!)</f>
        <v/>
      </c>
      <c r="F1650" s="190" t="str">
        <f>IF('Formulario PPGR3'!$G1650="","",'Formulario PPGR1'!#REF!)</f>
        <v/>
      </c>
      <c r="G1650" s="241"/>
      <c r="H1650" s="503" t="str">
        <f>IF(Tabla1[[#This Row],[Código_Actividad]]="","",_xlfn.XLOOKUP(Tabla1[[#This Row],[Código_Actividad]],Tabla2[Código],Tabla2[Actividades Programables Presupuestables],"",0))</f>
        <v/>
      </c>
      <c r="I1650" s="504" t="str">
        <f>IFERROR(VLOOKUP('Formulario PPGR3'!$G1650,'Formulario PPGR2'!$H$9:$V$269,15,FALSE),"")</f>
        <v/>
      </c>
      <c r="J1650" s="509"/>
      <c r="K1650" s="507" t="str">
        <f>IF(Tabla1[[#This Row],[Insumos]]="","",_xlfn.XLOOKUP(Tabla1[[#This Row],[Insumos]],Tabla10[Insumo],Tabla10[InsumoAbrev],"",0))</f>
        <v/>
      </c>
      <c r="L1650" s="508"/>
      <c r="M1650" s="505" t="str">
        <f>IF(Tabla1[[#This Row],[Descripción]]="","",_xlfn.XLOOKUP(Tabla1[[#This Row],[Descripción]],Tabla10[Descripción],Tabla10[Unidad de Medida],"",0))</f>
        <v/>
      </c>
      <c r="N1650" s="295"/>
      <c r="O1650" s="506" t="str">
        <f>IF(Tabla1[[#This Row],[Descripción]]="","",_xlfn.XLOOKUP(Tabla1[[#This Row],[Descripción]],Tabla10[Descripción],Tabla10[Precio Unitario],0))</f>
        <v/>
      </c>
      <c r="P1650" s="506" t="str">
        <f>IF(Tabla1[[#This Row],[Cantidad de Insumos]]="","",Tabla1[[#This Row],[Precio Unitario]]*Tabla1[[#This Row],[Cantidad de Insumos]])</f>
        <v/>
      </c>
      <c r="Q1650" s="506" t="str">
        <f>IF(Tabla1[[#This Row],[Descripción]]="","",_xlfn.XLOOKUP(Tabla1[[#This Row],[Descripción]],Tabla10[Descripción],Tabla10[CODIGO PRESUPUESTARIO],0))</f>
        <v/>
      </c>
      <c r="R1650" s="507"/>
    </row>
    <row r="1651" spans="2:18" x14ac:dyDescent="0.3">
      <c r="B1651" s="190" t="str">
        <f>IF('Formulario PPGR3'!$G1651="","",CONCATENATE('Formulario PPGR3'!$C1651,".",'Formulario PPGR3'!$D1651,".",'Formulario PPGR3'!$E1651,".",'Formulario PPGR3'!$F1651))</f>
        <v/>
      </c>
      <c r="C1651" s="190" t="str">
        <f>IF('Formulario PPGR3'!$G1651="","",'Formulario PPGR1'!#REF!)</f>
        <v/>
      </c>
      <c r="D1651" s="190" t="str">
        <f>IF('Formulario PPGR3'!$G1651="","",'Formulario PPGR1'!#REF!)</f>
        <v/>
      </c>
      <c r="E1651" s="190" t="str">
        <f>IF('Formulario PPGR3'!$G1651="","",'Formulario PPGR1'!#REF!)</f>
        <v/>
      </c>
      <c r="F1651" s="190" t="str">
        <f>IF('Formulario PPGR3'!$G1651="","",'Formulario PPGR1'!#REF!)</f>
        <v/>
      </c>
      <c r="G1651" s="241"/>
      <c r="H1651" s="503" t="str">
        <f>IF(Tabla1[[#This Row],[Código_Actividad]]="","",_xlfn.XLOOKUP(Tabla1[[#This Row],[Código_Actividad]],Tabla2[Código],Tabla2[Actividades Programables Presupuestables],"",0))</f>
        <v/>
      </c>
      <c r="I1651" s="504" t="str">
        <f>IFERROR(VLOOKUP('Formulario PPGR3'!$G1651,'Formulario PPGR2'!$H$9:$V$269,15,FALSE),"")</f>
        <v/>
      </c>
      <c r="J1651" s="509"/>
      <c r="K1651" s="507" t="str">
        <f>IF(Tabla1[[#This Row],[Insumos]]="","",_xlfn.XLOOKUP(Tabla1[[#This Row],[Insumos]],Tabla10[Insumo],Tabla10[InsumoAbrev],"",0))</f>
        <v/>
      </c>
      <c r="L1651" s="508"/>
      <c r="M1651" s="505" t="str">
        <f>IF(Tabla1[[#This Row],[Descripción]]="","",_xlfn.XLOOKUP(Tabla1[[#This Row],[Descripción]],Tabla10[Descripción],Tabla10[Unidad de Medida],"",0))</f>
        <v/>
      </c>
      <c r="N1651" s="295"/>
      <c r="O1651" s="506" t="str">
        <f>IF(Tabla1[[#This Row],[Descripción]]="","",_xlfn.XLOOKUP(Tabla1[[#This Row],[Descripción]],Tabla10[Descripción],Tabla10[Precio Unitario],0))</f>
        <v/>
      </c>
      <c r="P1651" s="506" t="str">
        <f>IF(Tabla1[[#This Row],[Cantidad de Insumos]]="","",Tabla1[[#This Row],[Precio Unitario]]*Tabla1[[#This Row],[Cantidad de Insumos]])</f>
        <v/>
      </c>
      <c r="Q1651" s="506" t="str">
        <f>IF(Tabla1[[#This Row],[Descripción]]="","",_xlfn.XLOOKUP(Tabla1[[#This Row],[Descripción]],Tabla10[Descripción],Tabla10[CODIGO PRESUPUESTARIO],0))</f>
        <v/>
      </c>
      <c r="R1651" s="507"/>
    </row>
    <row r="1652" spans="2:18" x14ac:dyDescent="0.3">
      <c r="B1652" s="190" t="str">
        <f>IF('Formulario PPGR3'!$G1652="","",CONCATENATE('Formulario PPGR3'!$C1652,".",'Formulario PPGR3'!$D1652,".",'Formulario PPGR3'!$E1652,".",'Formulario PPGR3'!$F1652))</f>
        <v/>
      </c>
      <c r="C1652" s="190" t="str">
        <f>IF('Formulario PPGR3'!$G1652="","",'Formulario PPGR1'!#REF!)</f>
        <v/>
      </c>
      <c r="D1652" s="190" t="str">
        <f>IF('Formulario PPGR3'!$G1652="","",'Formulario PPGR1'!#REF!)</f>
        <v/>
      </c>
      <c r="E1652" s="190" t="str">
        <f>IF('Formulario PPGR3'!$G1652="","",'Formulario PPGR1'!#REF!)</f>
        <v/>
      </c>
      <c r="F1652" s="190" t="str">
        <f>IF('Formulario PPGR3'!$G1652="","",'Formulario PPGR1'!#REF!)</f>
        <v/>
      </c>
      <c r="G1652" s="241"/>
      <c r="H1652" s="503" t="str">
        <f>IF(Tabla1[[#This Row],[Código_Actividad]]="","",_xlfn.XLOOKUP(Tabla1[[#This Row],[Código_Actividad]],Tabla2[Código],Tabla2[Actividades Programables Presupuestables],"",0))</f>
        <v/>
      </c>
      <c r="I1652" s="504" t="str">
        <f>IFERROR(VLOOKUP('Formulario PPGR3'!$G1652,'Formulario PPGR2'!$H$9:$V$269,15,FALSE),"")</f>
        <v/>
      </c>
      <c r="J1652" s="509"/>
      <c r="K1652" s="507" t="str">
        <f>IF(Tabla1[[#This Row],[Insumos]]="","",_xlfn.XLOOKUP(Tabla1[[#This Row],[Insumos]],Tabla10[Insumo],Tabla10[InsumoAbrev],"",0))</f>
        <v/>
      </c>
      <c r="L1652" s="508"/>
      <c r="M1652" s="505" t="str">
        <f>IF(Tabla1[[#This Row],[Descripción]]="","",_xlfn.XLOOKUP(Tabla1[[#This Row],[Descripción]],Tabla10[Descripción],Tabla10[Unidad de Medida],"",0))</f>
        <v/>
      </c>
      <c r="N1652" s="295"/>
      <c r="O1652" s="506" t="str">
        <f>IF(Tabla1[[#This Row],[Descripción]]="","",_xlfn.XLOOKUP(Tabla1[[#This Row],[Descripción]],Tabla10[Descripción],Tabla10[Precio Unitario],0))</f>
        <v/>
      </c>
      <c r="P1652" s="506" t="str">
        <f>IF(Tabla1[[#This Row],[Cantidad de Insumos]]="","",Tabla1[[#This Row],[Precio Unitario]]*Tabla1[[#This Row],[Cantidad de Insumos]])</f>
        <v/>
      </c>
      <c r="Q1652" s="506" t="str">
        <f>IF(Tabla1[[#This Row],[Descripción]]="","",_xlfn.XLOOKUP(Tabla1[[#This Row],[Descripción]],Tabla10[Descripción],Tabla10[CODIGO PRESUPUESTARIO],0))</f>
        <v/>
      </c>
      <c r="R1652" s="507"/>
    </row>
    <row r="1653" spans="2:18" x14ac:dyDescent="0.3">
      <c r="B1653" s="190" t="str">
        <f>IF('Formulario PPGR3'!$G1653="","",CONCATENATE('Formulario PPGR3'!$C1653,".",'Formulario PPGR3'!$D1653,".",'Formulario PPGR3'!$E1653,".",'Formulario PPGR3'!$F1653))</f>
        <v/>
      </c>
      <c r="C1653" s="190" t="str">
        <f>IF('Formulario PPGR3'!$G1653="","",'Formulario PPGR1'!#REF!)</f>
        <v/>
      </c>
      <c r="D1653" s="190" t="str">
        <f>IF('Formulario PPGR3'!$G1653="","",'Formulario PPGR1'!#REF!)</f>
        <v/>
      </c>
      <c r="E1653" s="190" t="str">
        <f>IF('Formulario PPGR3'!$G1653="","",'Formulario PPGR1'!#REF!)</f>
        <v/>
      </c>
      <c r="F1653" s="190" t="str">
        <f>IF('Formulario PPGR3'!$G1653="","",'Formulario PPGR1'!#REF!)</f>
        <v/>
      </c>
      <c r="G1653" s="241"/>
      <c r="H1653" s="503" t="str">
        <f>IF(Tabla1[[#This Row],[Código_Actividad]]="","",_xlfn.XLOOKUP(Tabla1[[#This Row],[Código_Actividad]],Tabla2[Código],Tabla2[Actividades Programables Presupuestables],"",0))</f>
        <v/>
      </c>
      <c r="I1653" s="504" t="str">
        <f>IFERROR(VLOOKUP('Formulario PPGR3'!$G1653,'Formulario PPGR2'!$H$9:$V$269,15,FALSE),"")</f>
        <v/>
      </c>
      <c r="J1653" s="509"/>
      <c r="K1653" s="507" t="str">
        <f>IF(Tabla1[[#This Row],[Insumos]]="","",_xlfn.XLOOKUP(Tabla1[[#This Row],[Insumos]],Tabla10[Insumo],Tabla10[InsumoAbrev],"",0))</f>
        <v/>
      </c>
      <c r="L1653" s="508"/>
      <c r="M1653" s="505" t="str">
        <f>IF(Tabla1[[#This Row],[Descripción]]="","",_xlfn.XLOOKUP(Tabla1[[#This Row],[Descripción]],Tabla10[Descripción],Tabla10[Unidad de Medida],"",0))</f>
        <v/>
      </c>
      <c r="N1653" s="295"/>
      <c r="O1653" s="506" t="str">
        <f>IF(Tabla1[[#This Row],[Descripción]]="","",_xlfn.XLOOKUP(Tabla1[[#This Row],[Descripción]],Tabla10[Descripción],Tabla10[Precio Unitario],0))</f>
        <v/>
      </c>
      <c r="P1653" s="506" t="str">
        <f>IF(Tabla1[[#This Row],[Cantidad de Insumos]]="","",Tabla1[[#This Row],[Precio Unitario]]*Tabla1[[#This Row],[Cantidad de Insumos]])</f>
        <v/>
      </c>
      <c r="Q1653" s="506" t="str">
        <f>IF(Tabla1[[#This Row],[Descripción]]="","",_xlfn.XLOOKUP(Tabla1[[#This Row],[Descripción]],Tabla10[Descripción],Tabla10[CODIGO PRESUPUESTARIO],0))</f>
        <v/>
      </c>
      <c r="R1653" s="507"/>
    </row>
    <row r="1654" spans="2:18" x14ac:dyDescent="0.3">
      <c r="B1654" s="190" t="str">
        <f>IF('Formulario PPGR3'!$G1654="","",CONCATENATE('Formulario PPGR3'!$C1654,".",'Formulario PPGR3'!$D1654,".",'Formulario PPGR3'!$E1654,".",'Formulario PPGR3'!$F1654))</f>
        <v/>
      </c>
      <c r="C1654" s="190" t="str">
        <f>IF('Formulario PPGR3'!$G1654="","",'Formulario PPGR1'!#REF!)</f>
        <v/>
      </c>
      <c r="D1654" s="190" t="str">
        <f>IF('Formulario PPGR3'!$G1654="","",'Formulario PPGR1'!#REF!)</f>
        <v/>
      </c>
      <c r="E1654" s="190" t="str">
        <f>IF('Formulario PPGR3'!$G1654="","",'Formulario PPGR1'!#REF!)</f>
        <v/>
      </c>
      <c r="F1654" s="190" t="str">
        <f>IF('Formulario PPGR3'!$G1654="","",'Formulario PPGR1'!#REF!)</f>
        <v/>
      </c>
      <c r="G1654" s="241"/>
      <c r="H1654" s="503" t="str">
        <f>IF(Tabla1[[#This Row],[Código_Actividad]]="","",_xlfn.XLOOKUP(Tabla1[[#This Row],[Código_Actividad]],Tabla2[Código],Tabla2[Actividades Programables Presupuestables],"",0))</f>
        <v/>
      </c>
      <c r="I1654" s="504" t="str">
        <f>IFERROR(VLOOKUP('Formulario PPGR3'!$G1654,'Formulario PPGR2'!$H$9:$V$269,15,FALSE),"")</f>
        <v/>
      </c>
      <c r="J1654" s="509"/>
      <c r="K1654" s="507" t="str">
        <f>IF(Tabla1[[#This Row],[Insumos]]="","",_xlfn.XLOOKUP(Tabla1[[#This Row],[Insumos]],Tabla10[Insumo],Tabla10[InsumoAbrev],"",0))</f>
        <v/>
      </c>
      <c r="L1654" s="508"/>
      <c r="M1654" s="505" t="str">
        <f>IF(Tabla1[[#This Row],[Descripción]]="","",_xlfn.XLOOKUP(Tabla1[[#This Row],[Descripción]],Tabla10[Descripción],Tabla10[Unidad de Medida],"",0))</f>
        <v/>
      </c>
      <c r="N1654" s="295"/>
      <c r="O1654" s="506" t="str">
        <f>IF(Tabla1[[#This Row],[Descripción]]="","",_xlfn.XLOOKUP(Tabla1[[#This Row],[Descripción]],Tabla10[Descripción],Tabla10[Precio Unitario],0))</f>
        <v/>
      </c>
      <c r="P1654" s="506" t="str">
        <f>IF(Tabla1[[#This Row],[Cantidad de Insumos]]="","",Tabla1[[#This Row],[Precio Unitario]]*Tabla1[[#This Row],[Cantidad de Insumos]])</f>
        <v/>
      </c>
      <c r="Q1654" s="506" t="str">
        <f>IF(Tabla1[[#This Row],[Descripción]]="","",_xlfn.XLOOKUP(Tabla1[[#This Row],[Descripción]],Tabla10[Descripción],Tabla10[CODIGO PRESUPUESTARIO],0))</f>
        <v/>
      </c>
      <c r="R1654" s="507"/>
    </row>
    <row r="1655" spans="2:18" x14ac:dyDescent="0.3">
      <c r="B1655" s="190" t="str">
        <f>IF('Formulario PPGR3'!$G1655="","",CONCATENATE('Formulario PPGR3'!$C1655,".",'Formulario PPGR3'!$D1655,".",'Formulario PPGR3'!$E1655,".",'Formulario PPGR3'!$F1655))</f>
        <v/>
      </c>
      <c r="C1655" s="190" t="str">
        <f>IF('Formulario PPGR3'!$G1655="","",'Formulario PPGR1'!#REF!)</f>
        <v/>
      </c>
      <c r="D1655" s="190" t="str">
        <f>IF('Formulario PPGR3'!$G1655="","",'Formulario PPGR1'!#REF!)</f>
        <v/>
      </c>
      <c r="E1655" s="190" t="str">
        <f>IF('Formulario PPGR3'!$G1655="","",'Formulario PPGR1'!#REF!)</f>
        <v/>
      </c>
      <c r="F1655" s="190" t="str">
        <f>IF('Formulario PPGR3'!$G1655="","",'Formulario PPGR1'!#REF!)</f>
        <v/>
      </c>
      <c r="G1655" s="241"/>
      <c r="H1655" s="503" t="str">
        <f>IF(Tabla1[[#This Row],[Código_Actividad]]="","",_xlfn.XLOOKUP(Tabla1[[#This Row],[Código_Actividad]],Tabla2[Código],Tabla2[Actividades Programables Presupuestables],"",0))</f>
        <v/>
      </c>
      <c r="I1655" s="504" t="str">
        <f>IFERROR(VLOOKUP('Formulario PPGR3'!$G1655,'Formulario PPGR2'!$H$9:$V$269,15,FALSE),"")</f>
        <v/>
      </c>
      <c r="J1655" s="509"/>
      <c r="K1655" s="507" t="str">
        <f>IF(Tabla1[[#This Row],[Insumos]]="","",_xlfn.XLOOKUP(Tabla1[[#This Row],[Insumos]],Tabla10[Insumo],Tabla10[InsumoAbrev],"",0))</f>
        <v/>
      </c>
      <c r="L1655" s="508"/>
      <c r="M1655" s="505" t="str">
        <f>IF(Tabla1[[#This Row],[Descripción]]="","",_xlfn.XLOOKUP(Tabla1[[#This Row],[Descripción]],Tabla10[Descripción],Tabla10[Unidad de Medida],"",0))</f>
        <v/>
      </c>
      <c r="N1655" s="295"/>
      <c r="O1655" s="506" t="str">
        <f>IF(Tabla1[[#This Row],[Descripción]]="","",_xlfn.XLOOKUP(Tabla1[[#This Row],[Descripción]],Tabla10[Descripción],Tabla10[Precio Unitario],0))</f>
        <v/>
      </c>
      <c r="P1655" s="506" t="str">
        <f>IF(Tabla1[[#This Row],[Cantidad de Insumos]]="","",Tabla1[[#This Row],[Precio Unitario]]*Tabla1[[#This Row],[Cantidad de Insumos]])</f>
        <v/>
      </c>
      <c r="Q1655" s="506" t="str">
        <f>IF(Tabla1[[#This Row],[Descripción]]="","",_xlfn.XLOOKUP(Tabla1[[#This Row],[Descripción]],Tabla10[Descripción],Tabla10[CODIGO PRESUPUESTARIO],0))</f>
        <v/>
      </c>
      <c r="R1655" s="507"/>
    </row>
    <row r="1656" spans="2:18" x14ac:dyDescent="0.3">
      <c r="B1656" s="190" t="str">
        <f>IF('Formulario PPGR3'!$G1656="","",CONCATENATE('Formulario PPGR3'!$C1656,".",'Formulario PPGR3'!$D1656,".",'Formulario PPGR3'!$E1656,".",'Formulario PPGR3'!$F1656))</f>
        <v/>
      </c>
      <c r="C1656" s="190" t="str">
        <f>IF('Formulario PPGR3'!$G1656="","",'Formulario PPGR1'!#REF!)</f>
        <v/>
      </c>
      <c r="D1656" s="190" t="str">
        <f>IF('Formulario PPGR3'!$G1656="","",'Formulario PPGR1'!#REF!)</f>
        <v/>
      </c>
      <c r="E1656" s="190" t="str">
        <f>IF('Formulario PPGR3'!$G1656="","",'Formulario PPGR1'!#REF!)</f>
        <v/>
      </c>
      <c r="F1656" s="190" t="str">
        <f>IF('Formulario PPGR3'!$G1656="","",'Formulario PPGR1'!#REF!)</f>
        <v/>
      </c>
      <c r="G1656" s="241"/>
      <c r="H1656" s="503" t="str">
        <f>IF(Tabla1[[#This Row],[Código_Actividad]]="","",_xlfn.XLOOKUP(Tabla1[[#This Row],[Código_Actividad]],Tabla2[Código],Tabla2[Actividades Programables Presupuestables],"",0))</f>
        <v/>
      </c>
      <c r="I1656" s="504" t="str">
        <f>IFERROR(VLOOKUP('Formulario PPGR3'!$G1656,'Formulario PPGR2'!$H$9:$V$269,15,FALSE),"")</f>
        <v/>
      </c>
      <c r="J1656" s="509"/>
      <c r="K1656" s="507" t="str">
        <f>IF(Tabla1[[#This Row],[Insumos]]="","",_xlfn.XLOOKUP(Tabla1[[#This Row],[Insumos]],Tabla10[Insumo],Tabla10[InsumoAbrev],"",0))</f>
        <v/>
      </c>
      <c r="L1656" s="508"/>
      <c r="M1656" s="505" t="str">
        <f>IF(Tabla1[[#This Row],[Descripción]]="","",_xlfn.XLOOKUP(Tabla1[[#This Row],[Descripción]],Tabla10[Descripción],Tabla10[Unidad de Medida],"",0))</f>
        <v/>
      </c>
      <c r="N1656" s="295"/>
      <c r="O1656" s="506" t="str">
        <f>IF(Tabla1[[#This Row],[Descripción]]="","",_xlfn.XLOOKUP(Tabla1[[#This Row],[Descripción]],Tabla10[Descripción],Tabla10[Precio Unitario],0))</f>
        <v/>
      </c>
      <c r="P1656" s="506" t="str">
        <f>IF(Tabla1[[#This Row],[Cantidad de Insumos]]="","",Tabla1[[#This Row],[Precio Unitario]]*Tabla1[[#This Row],[Cantidad de Insumos]])</f>
        <v/>
      </c>
      <c r="Q1656" s="506" t="str">
        <f>IF(Tabla1[[#This Row],[Descripción]]="","",_xlfn.XLOOKUP(Tabla1[[#This Row],[Descripción]],Tabla10[Descripción],Tabla10[CODIGO PRESUPUESTARIO],0))</f>
        <v/>
      </c>
      <c r="R1656" s="507"/>
    </row>
    <row r="1657" spans="2:18" x14ac:dyDescent="0.3">
      <c r="B1657" s="190" t="str">
        <f>IF('Formulario PPGR3'!$G1657="","",CONCATENATE('Formulario PPGR3'!$C1657,".",'Formulario PPGR3'!$D1657,".",'Formulario PPGR3'!$E1657,".",'Formulario PPGR3'!$F1657))</f>
        <v/>
      </c>
      <c r="C1657" s="190" t="str">
        <f>IF('Formulario PPGR3'!$G1657="","",'Formulario PPGR1'!#REF!)</f>
        <v/>
      </c>
      <c r="D1657" s="190" t="str">
        <f>IF('Formulario PPGR3'!$G1657="","",'Formulario PPGR1'!#REF!)</f>
        <v/>
      </c>
      <c r="E1657" s="190" t="str">
        <f>IF('Formulario PPGR3'!$G1657="","",'Formulario PPGR1'!#REF!)</f>
        <v/>
      </c>
      <c r="F1657" s="190" t="str">
        <f>IF('Formulario PPGR3'!$G1657="","",'Formulario PPGR1'!#REF!)</f>
        <v/>
      </c>
      <c r="G1657" s="241"/>
      <c r="H1657" s="503" t="str">
        <f>IF(Tabla1[[#This Row],[Código_Actividad]]="","",_xlfn.XLOOKUP(Tabla1[[#This Row],[Código_Actividad]],Tabla2[Código],Tabla2[Actividades Programables Presupuestables],"",0))</f>
        <v/>
      </c>
      <c r="I1657" s="504" t="str">
        <f>IFERROR(VLOOKUP('Formulario PPGR3'!$G1657,'Formulario PPGR2'!$H$9:$V$269,15,FALSE),"")</f>
        <v/>
      </c>
      <c r="J1657" s="509"/>
      <c r="K1657" s="507" t="str">
        <f>IF(Tabla1[[#This Row],[Insumos]]="","",_xlfn.XLOOKUP(Tabla1[[#This Row],[Insumos]],Tabla10[Insumo],Tabla10[InsumoAbrev],"",0))</f>
        <v/>
      </c>
      <c r="L1657" s="508"/>
      <c r="M1657" s="505" t="str">
        <f>IF(Tabla1[[#This Row],[Descripción]]="","",_xlfn.XLOOKUP(Tabla1[[#This Row],[Descripción]],Tabla10[Descripción],Tabla10[Unidad de Medida],"",0))</f>
        <v/>
      </c>
      <c r="N1657" s="295"/>
      <c r="O1657" s="506" t="str">
        <f>IF(Tabla1[[#This Row],[Descripción]]="","",_xlfn.XLOOKUP(Tabla1[[#This Row],[Descripción]],Tabla10[Descripción],Tabla10[Precio Unitario],0))</f>
        <v/>
      </c>
      <c r="P1657" s="506" t="str">
        <f>IF(Tabla1[[#This Row],[Cantidad de Insumos]]="","",Tabla1[[#This Row],[Precio Unitario]]*Tabla1[[#This Row],[Cantidad de Insumos]])</f>
        <v/>
      </c>
      <c r="Q1657" s="506" t="str">
        <f>IF(Tabla1[[#This Row],[Descripción]]="","",_xlfn.XLOOKUP(Tabla1[[#This Row],[Descripción]],Tabla10[Descripción],Tabla10[CODIGO PRESUPUESTARIO],0))</f>
        <v/>
      </c>
      <c r="R1657" s="507"/>
    </row>
    <row r="1658" spans="2:18" x14ac:dyDescent="0.3">
      <c r="B1658" s="190" t="str">
        <f>IF('Formulario PPGR3'!$G1658="","",CONCATENATE('Formulario PPGR3'!$C1658,".",'Formulario PPGR3'!$D1658,".",'Formulario PPGR3'!$E1658,".",'Formulario PPGR3'!$F1658))</f>
        <v/>
      </c>
      <c r="C1658" s="190" t="str">
        <f>IF('Formulario PPGR3'!$G1658="","",'Formulario PPGR1'!#REF!)</f>
        <v/>
      </c>
      <c r="D1658" s="190" t="str">
        <f>IF('Formulario PPGR3'!$G1658="","",'Formulario PPGR1'!#REF!)</f>
        <v/>
      </c>
      <c r="E1658" s="190" t="str">
        <f>IF('Formulario PPGR3'!$G1658="","",'Formulario PPGR1'!#REF!)</f>
        <v/>
      </c>
      <c r="F1658" s="190" t="str">
        <f>IF('Formulario PPGR3'!$G1658="","",'Formulario PPGR1'!#REF!)</f>
        <v/>
      </c>
      <c r="G1658" s="241"/>
      <c r="H1658" s="503" t="str">
        <f>IF(Tabla1[[#This Row],[Código_Actividad]]="","",_xlfn.XLOOKUP(Tabla1[[#This Row],[Código_Actividad]],Tabla2[Código],Tabla2[Actividades Programables Presupuestables],"",0))</f>
        <v/>
      </c>
      <c r="I1658" s="504" t="str">
        <f>IFERROR(VLOOKUP('Formulario PPGR3'!$G1658,'Formulario PPGR2'!$H$9:$V$269,15,FALSE),"")</f>
        <v/>
      </c>
      <c r="J1658" s="509"/>
      <c r="K1658" s="507" t="str">
        <f>IF(Tabla1[[#This Row],[Insumos]]="","",_xlfn.XLOOKUP(Tabla1[[#This Row],[Insumos]],Tabla10[Insumo],Tabla10[InsumoAbrev],"",0))</f>
        <v/>
      </c>
      <c r="L1658" s="508"/>
      <c r="M1658" s="505" t="str">
        <f>IF(Tabla1[[#This Row],[Descripción]]="","",_xlfn.XLOOKUP(Tabla1[[#This Row],[Descripción]],Tabla10[Descripción],Tabla10[Unidad de Medida],"",0))</f>
        <v/>
      </c>
      <c r="N1658" s="295"/>
      <c r="O1658" s="506" t="str">
        <f>IF(Tabla1[[#This Row],[Descripción]]="","",_xlfn.XLOOKUP(Tabla1[[#This Row],[Descripción]],Tabla10[Descripción],Tabla10[Precio Unitario],0))</f>
        <v/>
      </c>
      <c r="P1658" s="506" t="str">
        <f>IF(Tabla1[[#This Row],[Cantidad de Insumos]]="","",Tabla1[[#This Row],[Precio Unitario]]*Tabla1[[#This Row],[Cantidad de Insumos]])</f>
        <v/>
      </c>
      <c r="Q1658" s="506" t="str">
        <f>IF(Tabla1[[#This Row],[Descripción]]="","",_xlfn.XLOOKUP(Tabla1[[#This Row],[Descripción]],Tabla10[Descripción],Tabla10[CODIGO PRESUPUESTARIO],0))</f>
        <v/>
      </c>
      <c r="R1658" s="507"/>
    </row>
    <row r="1659" spans="2:18" x14ac:dyDescent="0.3">
      <c r="B1659" s="190" t="str">
        <f>IF('Formulario PPGR3'!$G1659="","",CONCATENATE('Formulario PPGR3'!$C1659,".",'Formulario PPGR3'!$D1659,".",'Formulario PPGR3'!$E1659,".",'Formulario PPGR3'!$F1659))</f>
        <v/>
      </c>
      <c r="C1659" s="190" t="str">
        <f>IF('Formulario PPGR3'!$G1659="","",'Formulario PPGR1'!#REF!)</f>
        <v/>
      </c>
      <c r="D1659" s="190" t="str">
        <f>IF('Formulario PPGR3'!$G1659="","",'Formulario PPGR1'!#REF!)</f>
        <v/>
      </c>
      <c r="E1659" s="190" t="str">
        <f>IF('Formulario PPGR3'!$G1659="","",'Formulario PPGR1'!#REF!)</f>
        <v/>
      </c>
      <c r="F1659" s="190" t="str">
        <f>IF('Formulario PPGR3'!$G1659="","",'Formulario PPGR1'!#REF!)</f>
        <v/>
      </c>
      <c r="G1659" s="241"/>
      <c r="H1659" s="503" t="str">
        <f>IF(Tabla1[[#This Row],[Código_Actividad]]="","",_xlfn.XLOOKUP(Tabla1[[#This Row],[Código_Actividad]],Tabla2[Código],Tabla2[Actividades Programables Presupuestables],"",0))</f>
        <v/>
      </c>
      <c r="I1659" s="504" t="str">
        <f>IFERROR(VLOOKUP('Formulario PPGR3'!$G1659,'Formulario PPGR2'!$H$9:$V$269,15,FALSE),"")</f>
        <v/>
      </c>
      <c r="J1659" s="509"/>
      <c r="K1659" s="507" t="str">
        <f>IF(Tabla1[[#This Row],[Insumos]]="","",_xlfn.XLOOKUP(Tabla1[[#This Row],[Insumos]],Tabla10[Insumo],Tabla10[InsumoAbrev],"",0))</f>
        <v/>
      </c>
      <c r="L1659" s="508"/>
      <c r="M1659" s="505" t="str">
        <f>IF(Tabla1[[#This Row],[Descripción]]="","",_xlfn.XLOOKUP(Tabla1[[#This Row],[Descripción]],Tabla10[Descripción],Tabla10[Unidad de Medida],"",0))</f>
        <v/>
      </c>
      <c r="N1659" s="295"/>
      <c r="O1659" s="506" t="str">
        <f>IF(Tabla1[[#This Row],[Descripción]]="","",_xlfn.XLOOKUP(Tabla1[[#This Row],[Descripción]],Tabla10[Descripción],Tabla10[Precio Unitario],0))</f>
        <v/>
      </c>
      <c r="P1659" s="506" t="str">
        <f>IF(Tabla1[[#This Row],[Cantidad de Insumos]]="","",Tabla1[[#This Row],[Precio Unitario]]*Tabla1[[#This Row],[Cantidad de Insumos]])</f>
        <v/>
      </c>
      <c r="Q1659" s="506" t="str">
        <f>IF(Tabla1[[#This Row],[Descripción]]="","",_xlfn.XLOOKUP(Tabla1[[#This Row],[Descripción]],Tabla10[Descripción],Tabla10[CODIGO PRESUPUESTARIO],0))</f>
        <v/>
      </c>
      <c r="R1659" s="507"/>
    </row>
    <row r="1660" spans="2:18" x14ac:dyDescent="0.3">
      <c r="B1660" s="190" t="str">
        <f>IF('Formulario PPGR3'!$G1660="","",CONCATENATE('Formulario PPGR3'!$C1660,".",'Formulario PPGR3'!$D1660,".",'Formulario PPGR3'!$E1660,".",'Formulario PPGR3'!$F1660))</f>
        <v/>
      </c>
      <c r="C1660" s="190" t="str">
        <f>IF('Formulario PPGR3'!$G1660="","",'Formulario PPGR1'!#REF!)</f>
        <v/>
      </c>
      <c r="D1660" s="190" t="str">
        <f>IF('Formulario PPGR3'!$G1660="","",'Formulario PPGR1'!#REF!)</f>
        <v/>
      </c>
      <c r="E1660" s="190" t="str">
        <f>IF('Formulario PPGR3'!$G1660="","",'Formulario PPGR1'!#REF!)</f>
        <v/>
      </c>
      <c r="F1660" s="190" t="str">
        <f>IF('Formulario PPGR3'!$G1660="","",'Formulario PPGR1'!#REF!)</f>
        <v/>
      </c>
      <c r="G1660" s="241"/>
      <c r="H1660" s="503" t="str">
        <f>IF(Tabla1[[#This Row],[Código_Actividad]]="","",_xlfn.XLOOKUP(Tabla1[[#This Row],[Código_Actividad]],Tabla2[Código],Tabla2[Actividades Programables Presupuestables],"",0))</f>
        <v/>
      </c>
      <c r="I1660" s="504" t="str">
        <f>IFERROR(VLOOKUP('Formulario PPGR3'!$G1660,'Formulario PPGR2'!$H$9:$V$269,15,FALSE),"")</f>
        <v/>
      </c>
      <c r="J1660" s="509"/>
      <c r="K1660" s="507" t="str">
        <f>IF(Tabla1[[#This Row],[Insumos]]="","",_xlfn.XLOOKUP(Tabla1[[#This Row],[Insumos]],Tabla10[Insumo],Tabla10[InsumoAbrev],"",0))</f>
        <v/>
      </c>
      <c r="L1660" s="508"/>
      <c r="M1660" s="505" t="str">
        <f>IF(Tabla1[[#This Row],[Descripción]]="","",_xlfn.XLOOKUP(Tabla1[[#This Row],[Descripción]],Tabla10[Descripción],Tabla10[Unidad de Medida],"",0))</f>
        <v/>
      </c>
      <c r="N1660" s="295"/>
      <c r="O1660" s="506" t="str">
        <f>IF(Tabla1[[#This Row],[Descripción]]="","",_xlfn.XLOOKUP(Tabla1[[#This Row],[Descripción]],Tabla10[Descripción],Tabla10[Precio Unitario],0))</f>
        <v/>
      </c>
      <c r="P1660" s="506" t="str">
        <f>IF(Tabla1[[#This Row],[Cantidad de Insumos]]="","",Tabla1[[#This Row],[Precio Unitario]]*Tabla1[[#This Row],[Cantidad de Insumos]])</f>
        <v/>
      </c>
      <c r="Q1660" s="506" t="str">
        <f>IF(Tabla1[[#This Row],[Descripción]]="","",_xlfn.XLOOKUP(Tabla1[[#This Row],[Descripción]],Tabla10[Descripción],Tabla10[CODIGO PRESUPUESTARIO],0))</f>
        <v/>
      </c>
      <c r="R1660" s="507"/>
    </row>
    <row r="1661" spans="2:18" x14ac:dyDescent="0.3">
      <c r="B1661" s="190" t="str">
        <f>IF('Formulario PPGR3'!$G1661="","",CONCATENATE('Formulario PPGR3'!$C1661,".",'Formulario PPGR3'!$D1661,".",'Formulario PPGR3'!$E1661,".",'Formulario PPGR3'!$F1661))</f>
        <v/>
      </c>
      <c r="C1661" s="190" t="str">
        <f>IF('Formulario PPGR3'!$G1661="","",'Formulario PPGR1'!#REF!)</f>
        <v/>
      </c>
      <c r="D1661" s="190" t="str">
        <f>IF('Formulario PPGR3'!$G1661="","",'Formulario PPGR1'!#REF!)</f>
        <v/>
      </c>
      <c r="E1661" s="190" t="str">
        <f>IF('Formulario PPGR3'!$G1661="","",'Formulario PPGR1'!#REF!)</f>
        <v/>
      </c>
      <c r="F1661" s="190" t="str">
        <f>IF('Formulario PPGR3'!$G1661="","",'Formulario PPGR1'!#REF!)</f>
        <v/>
      </c>
      <c r="G1661" s="241"/>
      <c r="H1661" s="503" t="str">
        <f>IF(Tabla1[[#This Row],[Código_Actividad]]="","",_xlfn.XLOOKUP(Tabla1[[#This Row],[Código_Actividad]],Tabla2[Código],Tabla2[Actividades Programables Presupuestables],"",0))</f>
        <v/>
      </c>
      <c r="I1661" s="504" t="str">
        <f>IFERROR(VLOOKUP('Formulario PPGR3'!$G1661,'Formulario PPGR2'!$H$9:$V$269,15,FALSE),"")</f>
        <v/>
      </c>
      <c r="J1661" s="509"/>
      <c r="K1661" s="507" t="str">
        <f>IF(Tabla1[[#This Row],[Insumos]]="","",_xlfn.XLOOKUP(Tabla1[[#This Row],[Insumos]],Tabla10[Insumo],Tabla10[InsumoAbrev],"",0))</f>
        <v/>
      </c>
      <c r="L1661" s="508"/>
      <c r="M1661" s="505" t="str">
        <f>IF(Tabla1[[#This Row],[Descripción]]="","",_xlfn.XLOOKUP(Tabla1[[#This Row],[Descripción]],Tabla10[Descripción],Tabla10[Unidad de Medida],"",0))</f>
        <v/>
      </c>
      <c r="N1661" s="295"/>
      <c r="O1661" s="506" t="str">
        <f>IF(Tabla1[[#This Row],[Descripción]]="","",_xlfn.XLOOKUP(Tabla1[[#This Row],[Descripción]],Tabla10[Descripción],Tabla10[Precio Unitario],0))</f>
        <v/>
      </c>
      <c r="P1661" s="506" t="str">
        <f>IF(Tabla1[[#This Row],[Cantidad de Insumos]]="","",Tabla1[[#This Row],[Precio Unitario]]*Tabla1[[#This Row],[Cantidad de Insumos]])</f>
        <v/>
      </c>
      <c r="Q1661" s="506" t="str">
        <f>IF(Tabla1[[#This Row],[Descripción]]="","",_xlfn.XLOOKUP(Tabla1[[#This Row],[Descripción]],Tabla10[Descripción],Tabla10[CODIGO PRESUPUESTARIO],0))</f>
        <v/>
      </c>
      <c r="R1661" s="507"/>
    </row>
    <row r="1662" spans="2:18" x14ac:dyDescent="0.3">
      <c r="B1662" s="190" t="str">
        <f>IF('Formulario PPGR3'!$G1662="","",CONCATENATE('Formulario PPGR3'!$C1662,".",'Formulario PPGR3'!$D1662,".",'Formulario PPGR3'!$E1662,".",'Formulario PPGR3'!$F1662))</f>
        <v/>
      </c>
      <c r="C1662" s="190" t="str">
        <f>IF('Formulario PPGR3'!$G1662="","",'Formulario PPGR1'!#REF!)</f>
        <v/>
      </c>
      <c r="D1662" s="190" t="str">
        <f>IF('Formulario PPGR3'!$G1662="","",'Formulario PPGR1'!#REF!)</f>
        <v/>
      </c>
      <c r="E1662" s="190" t="str">
        <f>IF('Formulario PPGR3'!$G1662="","",'Formulario PPGR1'!#REF!)</f>
        <v/>
      </c>
      <c r="F1662" s="190" t="str">
        <f>IF('Formulario PPGR3'!$G1662="","",'Formulario PPGR1'!#REF!)</f>
        <v/>
      </c>
      <c r="G1662" s="241"/>
      <c r="H1662" s="503" t="str">
        <f>IF(Tabla1[[#This Row],[Código_Actividad]]="","",_xlfn.XLOOKUP(Tabla1[[#This Row],[Código_Actividad]],Tabla2[Código],Tabla2[Actividades Programables Presupuestables],"",0))</f>
        <v/>
      </c>
      <c r="I1662" s="504" t="str">
        <f>IFERROR(VLOOKUP('Formulario PPGR3'!$G1662,'Formulario PPGR2'!$H$9:$V$269,15,FALSE),"")</f>
        <v/>
      </c>
      <c r="J1662" s="509"/>
      <c r="K1662" s="507" t="str">
        <f>IF(Tabla1[[#This Row],[Insumos]]="","",_xlfn.XLOOKUP(Tabla1[[#This Row],[Insumos]],Tabla10[Insumo],Tabla10[InsumoAbrev],"",0))</f>
        <v/>
      </c>
      <c r="L1662" s="508"/>
      <c r="M1662" s="505" t="str">
        <f>IF(Tabla1[[#This Row],[Descripción]]="","",_xlfn.XLOOKUP(Tabla1[[#This Row],[Descripción]],Tabla10[Descripción],Tabla10[Unidad de Medida],"",0))</f>
        <v/>
      </c>
      <c r="N1662" s="295"/>
      <c r="O1662" s="506" t="str">
        <f>IF(Tabla1[[#This Row],[Descripción]]="","",_xlfn.XLOOKUP(Tabla1[[#This Row],[Descripción]],Tabla10[Descripción],Tabla10[Precio Unitario],0))</f>
        <v/>
      </c>
      <c r="P1662" s="506" t="str">
        <f>IF(Tabla1[[#This Row],[Cantidad de Insumos]]="","",Tabla1[[#This Row],[Precio Unitario]]*Tabla1[[#This Row],[Cantidad de Insumos]])</f>
        <v/>
      </c>
      <c r="Q1662" s="506" t="str">
        <f>IF(Tabla1[[#This Row],[Descripción]]="","",_xlfn.XLOOKUP(Tabla1[[#This Row],[Descripción]],Tabla10[Descripción],Tabla10[CODIGO PRESUPUESTARIO],0))</f>
        <v/>
      </c>
      <c r="R1662" s="507"/>
    </row>
    <row r="1663" spans="2:18" x14ac:dyDescent="0.3">
      <c r="B1663" s="190" t="str">
        <f>IF('Formulario PPGR3'!$G1663="","",CONCATENATE('Formulario PPGR3'!$C1663,".",'Formulario PPGR3'!$D1663,".",'Formulario PPGR3'!$E1663,".",'Formulario PPGR3'!$F1663))</f>
        <v/>
      </c>
      <c r="C1663" s="190" t="str">
        <f>IF('Formulario PPGR3'!$G1663="","",'Formulario PPGR1'!#REF!)</f>
        <v/>
      </c>
      <c r="D1663" s="190" t="str">
        <f>IF('Formulario PPGR3'!$G1663="","",'Formulario PPGR1'!#REF!)</f>
        <v/>
      </c>
      <c r="E1663" s="190" t="str">
        <f>IF('Formulario PPGR3'!$G1663="","",'Formulario PPGR1'!#REF!)</f>
        <v/>
      </c>
      <c r="F1663" s="190" t="str">
        <f>IF('Formulario PPGR3'!$G1663="","",'Formulario PPGR1'!#REF!)</f>
        <v/>
      </c>
      <c r="G1663" s="241"/>
      <c r="H1663" s="503" t="str">
        <f>IF(Tabla1[[#This Row],[Código_Actividad]]="","",_xlfn.XLOOKUP(Tabla1[[#This Row],[Código_Actividad]],Tabla2[Código],Tabla2[Actividades Programables Presupuestables],"",0))</f>
        <v/>
      </c>
      <c r="I1663" s="504" t="str">
        <f>IFERROR(VLOOKUP('Formulario PPGR3'!$G1663,'Formulario PPGR2'!$H$9:$V$269,15,FALSE),"")</f>
        <v/>
      </c>
      <c r="J1663" s="509"/>
      <c r="K1663" s="507" t="str">
        <f>IF(Tabla1[[#This Row],[Insumos]]="","",_xlfn.XLOOKUP(Tabla1[[#This Row],[Insumos]],Tabla10[Insumo],Tabla10[InsumoAbrev],"",0))</f>
        <v/>
      </c>
      <c r="L1663" s="508"/>
      <c r="M1663" s="505" t="str">
        <f>IF(Tabla1[[#This Row],[Descripción]]="","",_xlfn.XLOOKUP(Tabla1[[#This Row],[Descripción]],Tabla10[Descripción],Tabla10[Unidad de Medida],"",0))</f>
        <v/>
      </c>
      <c r="N1663" s="295"/>
      <c r="O1663" s="506" t="str">
        <f>IF(Tabla1[[#This Row],[Descripción]]="","",_xlfn.XLOOKUP(Tabla1[[#This Row],[Descripción]],Tabla10[Descripción],Tabla10[Precio Unitario],0))</f>
        <v/>
      </c>
      <c r="P1663" s="506" t="str">
        <f>IF(Tabla1[[#This Row],[Cantidad de Insumos]]="","",Tabla1[[#This Row],[Precio Unitario]]*Tabla1[[#This Row],[Cantidad de Insumos]])</f>
        <v/>
      </c>
      <c r="Q1663" s="506" t="str">
        <f>IF(Tabla1[[#This Row],[Descripción]]="","",_xlfn.XLOOKUP(Tabla1[[#This Row],[Descripción]],Tabla10[Descripción],Tabla10[CODIGO PRESUPUESTARIO],0))</f>
        <v/>
      </c>
      <c r="R1663" s="507"/>
    </row>
    <row r="1664" spans="2:18" x14ac:dyDescent="0.3">
      <c r="B1664" s="190" t="str">
        <f>IF('Formulario PPGR3'!$G1664="","",CONCATENATE('Formulario PPGR3'!$C1664,".",'Formulario PPGR3'!$D1664,".",'Formulario PPGR3'!$E1664,".",'Formulario PPGR3'!$F1664))</f>
        <v/>
      </c>
      <c r="C1664" s="190" t="str">
        <f>IF('Formulario PPGR3'!$G1664="","",'Formulario PPGR1'!#REF!)</f>
        <v/>
      </c>
      <c r="D1664" s="190" t="str">
        <f>IF('Formulario PPGR3'!$G1664="","",'Formulario PPGR1'!#REF!)</f>
        <v/>
      </c>
      <c r="E1664" s="190" t="str">
        <f>IF('Formulario PPGR3'!$G1664="","",'Formulario PPGR1'!#REF!)</f>
        <v/>
      </c>
      <c r="F1664" s="190" t="str">
        <f>IF('Formulario PPGR3'!$G1664="","",'Formulario PPGR1'!#REF!)</f>
        <v/>
      </c>
      <c r="G1664" s="241"/>
      <c r="H1664" s="503" t="str">
        <f>IF(Tabla1[[#This Row],[Código_Actividad]]="","",_xlfn.XLOOKUP(Tabla1[[#This Row],[Código_Actividad]],Tabla2[Código],Tabla2[Actividades Programables Presupuestables],"",0))</f>
        <v/>
      </c>
      <c r="I1664" s="504" t="str">
        <f>IFERROR(VLOOKUP('Formulario PPGR3'!$G1664,'Formulario PPGR2'!$H$9:$V$269,15,FALSE),"")</f>
        <v/>
      </c>
      <c r="J1664" s="509"/>
      <c r="K1664" s="507" t="str">
        <f>IF(Tabla1[[#This Row],[Insumos]]="","",_xlfn.XLOOKUP(Tabla1[[#This Row],[Insumos]],Tabla10[Insumo],Tabla10[InsumoAbrev],"",0))</f>
        <v/>
      </c>
      <c r="L1664" s="508"/>
      <c r="M1664" s="505" t="str">
        <f>IF(Tabla1[[#This Row],[Descripción]]="","",_xlfn.XLOOKUP(Tabla1[[#This Row],[Descripción]],Tabla10[Descripción],Tabla10[Unidad de Medida],"",0))</f>
        <v/>
      </c>
      <c r="N1664" s="295"/>
      <c r="O1664" s="506" t="str">
        <f>IF(Tabla1[[#This Row],[Descripción]]="","",_xlfn.XLOOKUP(Tabla1[[#This Row],[Descripción]],Tabla10[Descripción],Tabla10[Precio Unitario],0))</f>
        <v/>
      </c>
      <c r="P1664" s="506" t="str">
        <f>IF(Tabla1[[#This Row],[Cantidad de Insumos]]="","",Tabla1[[#This Row],[Precio Unitario]]*Tabla1[[#This Row],[Cantidad de Insumos]])</f>
        <v/>
      </c>
      <c r="Q1664" s="506" t="str">
        <f>IF(Tabla1[[#This Row],[Descripción]]="","",_xlfn.XLOOKUP(Tabla1[[#This Row],[Descripción]],Tabla10[Descripción],Tabla10[CODIGO PRESUPUESTARIO],0))</f>
        <v/>
      </c>
      <c r="R1664" s="507"/>
    </row>
    <row r="1665" spans="2:18" x14ac:dyDescent="0.3">
      <c r="B1665" s="190" t="str">
        <f>IF('Formulario PPGR3'!$G1665="","",CONCATENATE('Formulario PPGR3'!$C1665,".",'Formulario PPGR3'!$D1665,".",'Formulario PPGR3'!$E1665,".",'Formulario PPGR3'!$F1665))</f>
        <v/>
      </c>
      <c r="C1665" s="190" t="str">
        <f>IF('Formulario PPGR3'!$G1665="","",'Formulario PPGR1'!#REF!)</f>
        <v/>
      </c>
      <c r="D1665" s="190" t="str">
        <f>IF('Formulario PPGR3'!$G1665="","",'Formulario PPGR1'!#REF!)</f>
        <v/>
      </c>
      <c r="E1665" s="190" t="str">
        <f>IF('Formulario PPGR3'!$G1665="","",'Formulario PPGR1'!#REF!)</f>
        <v/>
      </c>
      <c r="F1665" s="190" t="str">
        <f>IF('Formulario PPGR3'!$G1665="","",'Formulario PPGR1'!#REF!)</f>
        <v/>
      </c>
      <c r="G1665" s="241"/>
      <c r="H1665" s="503" t="str">
        <f>IF(Tabla1[[#This Row],[Código_Actividad]]="","",_xlfn.XLOOKUP(Tabla1[[#This Row],[Código_Actividad]],Tabla2[Código],Tabla2[Actividades Programables Presupuestables],"",0))</f>
        <v/>
      </c>
      <c r="I1665" s="504" t="str">
        <f>IFERROR(VLOOKUP('Formulario PPGR3'!$G1665,'Formulario PPGR2'!$H$9:$V$269,15,FALSE),"")</f>
        <v/>
      </c>
      <c r="J1665" s="509"/>
      <c r="K1665" s="507" t="str">
        <f>IF(Tabla1[[#This Row],[Insumos]]="","",_xlfn.XLOOKUP(Tabla1[[#This Row],[Insumos]],Tabla10[Insumo],Tabla10[InsumoAbrev],"",0))</f>
        <v/>
      </c>
      <c r="L1665" s="508"/>
      <c r="M1665" s="505" t="str">
        <f>IF(Tabla1[[#This Row],[Descripción]]="","",_xlfn.XLOOKUP(Tabla1[[#This Row],[Descripción]],Tabla10[Descripción],Tabla10[Unidad de Medida],"",0))</f>
        <v/>
      </c>
      <c r="N1665" s="295"/>
      <c r="O1665" s="506" t="str">
        <f>IF(Tabla1[[#This Row],[Descripción]]="","",_xlfn.XLOOKUP(Tabla1[[#This Row],[Descripción]],Tabla10[Descripción],Tabla10[Precio Unitario],0))</f>
        <v/>
      </c>
      <c r="P1665" s="506" t="str">
        <f>IF(Tabla1[[#This Row],[Cantidad de Insumos]]="","",Tabla1[[#This Row],[Precio Unitario]]*Tabla1[[#This Row],[Cantidad de Insumos]])</f>
        <v/>
      </c>
      <c r="Q1665" s="506" t="str">
        <f>IF(Tabla1[[#This Row],[Descripción]]="","",_xlfn.XLOOKUP(Tabla1[[#This Row],[Descripción]],Tabla10[Descripción],Tabla10[CODIGO PRESUPUESTARIO],0))</f>
        <v/>
      </c>
      <c r="R1665" s="507"/>
    </row>
    <row r="1666" spans="2:18" x14ac:dyDescent="0.3">
      <c r="B1666" s="190" t="str">
        <f>IF('Formulario PPGR3'!$G1666="","",CONCATENATE('Formulario PPGR3'!$C1666,".",'Formulario PPGR3'!$D1666,".",'Formulario PPGR3'!$E1666,".",'Formulario PPGR3'!$F1666))</f>
        <v/>
      </c>
      <c r="C1666" s="190" t="str">
        <f>IF('Formulario PPGR3'!$G1666="","",'Formulario PPGR1'!#REF!)</f>
        <v/>
      </c>
      <c r="D1666" s="190" t="str">
        <f>IF('Formulario PPGR3'!$G1666="","",'Formulario PPGR1'!#REF!)</f>
        <v/>
      </c>
      <c r="E1666" s="190" t="str">
        <f>IF('Formulario PPGR3'!$G1666="","",'Formulario PPGR1'!#REF!)</f>
        <v/>
      </c>
      <c r="F1666" s="190" t="str">
        <f>IF('Formulario PPGR3'!$G1666="","",'Formulario PPGR1'!#REF!)</f>
        <v/>
      </c>
      <c r="G1666" s="241"/>
      <c r="H1666" s="503" t="str">
        <f>IF(Tabla1[[#This Row],[Código_Actividad]]="","",_xlfn.XLOOKUP(Tabla1[[#This Row],[Código_Actividad]],Tabla2[Código],Tabla2[Actividades Programables Presupuestables],"",0))</f>
        <v/>
      </c>
      <c r="I1666" s="504" t="str">
        <f>IFERROR(VLOOKUP('Formulario PPGR3'!$G1666,'Formulario PPGR2'!$H$9:$V$269,15,FALSE),"")</f>
        <v/>
      </c>
      <c r="J1666" s="509"/>
      <c r="K1666" s="507" t="str">
        <f>IF(Tabla1[[#This Row],[Insumos]]="","",_xlfn.XLOOKUP(Tabla1[[#This Row],[Insumos]],Tabla10[Insumo],Tabla10[InsumoAbrev],"",0))</f>
        <v/>
      </c>
      <c r="L1666" s="508"/>
      <c r="M1666" s="505" t="str">
        <f>IF(Tabla1[[#This Row],[Descripción]]="","",_xlfn.XLOOKUP(Tabla1[[#This Row],[Descripción]],Tabla10[Descripción],Tabla10[Unidad de Medida],"",0))</f>
        <v/>
      </c>
      <c r="N1666" s="295"/>
      <c r="O1666" s="506" t="str">
        <f>IF(Tabla1[[#This Row],[Descripción]]="","",_xlfn.XLOOKUP(Tabla1[[#This Row],[Descripción]],Tabla10[Descripción],Tabla10[Precio Unitario],0))</f>
        <v/>
      </c>
      <c r="P1666" s="506" t="str">
        <f>IF(Tabla1[[#This Row],[Cantidad de Insumos]]="","",Tabla1[[#This Row],[Precio Unitario]]*Tabla1[[#This Row],[Cantidad de Insumos]])</f>
        <v/>
      </c>
      <c r="Q1666" s="506" t="str">
        <f>IF(Tabla1[[#This Row],[Descripción]]="","",_xlfn.XLOOKUP(Tabla1[[#This Row],[Descripción]],Tabla10[Descripción],Tabla10[CODIGO PRESUPUESTARIO],0))</f>
        <v/>
      </c>
      <c r="R1666" s="507"/>
    </row>
    <row r="1667" spans="2:18" x14ac:dyDescent="0.3">
      <c r="B1667" s="190" t="str">
        <f>IF('Formulario PPGR3'!$G1667="","",CONCATENATE('Formulario PPGR3'!$C1667,".",'Formulario PPGR3'!$D1667,".",'Formulario PPGR3'!$E1667,".",'Formulario PPGR3'!$F1667))</f>
        <v/>
      </c>
      <c r="C1667" s="190" t="str">
        <f>IF('Formulario PPGR3'!$G1667="","",'Formulario PPGR1'!#REF!)</f>
        <v/>
      </c>
      <c r="D1667" s="190" t="str">
        <f>IF('Formulario PPGR3'!$G1667="","",'Formulario PPGR1'!#REF!)</f>
        <v/>
      </c>
      <c r="E1667" s="190" t="str">
        <f>IF('Formulario PPGR3'!$G1667="","",'Formulario PPGR1'!#REF!)</f>
        <v/>
      </c>
      <c r="F1667" s="190" t="str">
        <f>IF('Formulario PPGR3'!$G1667="","",'Formulario PPGR1'!#REF!)</f>
        <v/>
      </c>
      <c r="G1667" s="241"/>
      <c r="H1667" s="503" t="str">
        <f>IF(Tabla1[[#This Row],[Código_Actividad]]="","",_xlfn.XLOOKUP(Tabla1[[#This Row],[Código_Actividad]],Tabla2[Código],Tabla2[Actividades Programables Presupuestables],"",0))</f>
        <v/>
      </c>
      <c r="I1667" s="504" t="str">
        <f>IFERROR(VLOOKUP('Formulario PPGR3'!$G1667,'Formulario PPGR2'!$H$9:$V$269,15,FALSE),"")</f>
        <v/>
      </c>
      <c r="J1667" s="509"/>
      <c r="K1667" s="507" t="str">
        <f>IF(Tabla1[[#This Row],[Insumos]]="","",_xlfn.XLOOKUP(Tabla1[[#This Row],[Insumos]],Tabla10[Insumo],Tabla10[InsumoAbrev],"",0))</f>
        <v/>
      </c>
      <c r="L1667" s="508"/>
      <c r="M1667" s="505" t="str">
        <f>IF(Tabla1[[#This Row],[Descripción]]="","",_xlfn.XLOOKUP(Tabla1[[#This Row],[Descripción]],Tabla10[Descripción],Tabla10[Unidad de Medida],"",0))</f>
        <v/>
      </c>
      <c r="N1667" s="295"/>
      <c r="O1667" s="506" t="str">
        <f>IF(Tabla1[[#This Row],[Descripción]]="","",_xlfn.XLOOKUP(Tabla1[[#This Row],[Descripción]],Tabla10[Descripción],Tabla10[Precio Unitario],0))</f>
        <v/>
      </c>
      <c r="P1667" s="506" t="str">
        <f>IF(Tabla1[[#This Row],[Cantidad de Insumos]]="","",Tabla1[[#This Row],[Precio Unitario]]*Tabla1[[#This Row],[Cantidad de Insumos]])</f>
        <v/>
      </c>
      <c r="Q1667" s="506" t="str">
        <f>IF(Tabla1[[#This Row],[Descripción]]="","",_xlfn.XLOOKUP(Tabla1[[#This Row],[Descripción]],Tabla10[Descripción],Tabla10[CODIGO PRESUPUESTARIO],0))</f>
        <v/>
      </c>
      <c r="R1667" s="507"/>
    </row>
    <row r="1668" spans="2:18" x14ac:dyDescent="0.3">
      <c r="B1668" s="190" t="str">
        <f>IF('Formulario PPGR3'!$G1668="","",CONCATENATE('Formulario PPGR3'!$C1668,".",'Formulario PPGR3'!$D1668,".",'Formulario PPGR3'!$E1668,".",'Formulario PPGR3'!$F1668))</f>
        <v/>
      </c>
      <c r="C1668" s="190" t="str">
        <f>IF('Formulario PPGR3'!$G1668="","",'Formulario PPGR1'!#REF!)</f>
        <v/>
      </c>
      <c r="D1668" s="190" t="str">
        <f>IF('Formulario PPGR3'!$G1668="","",'Formulario PPGR1'!#REF!)</f>
        <v/>
      </c>
      <c r="E1668" s="190" t="str">
        <f>IF('Formulario PPGR3'!$G1668="","",'Formulario PPGR1'!#REF!)</f>
        <v/>
      </c>
      <c r="F1668" s="190" t="str">
        <f>IF('Formulario PPGR3'!$G1668="","",'Formulario PPGR1'!#REF!)</f>
        <v/>
      </c>
      <c r="G1668" s="241"/>
      <c r="H1668" s="503" t="str">
        <f>IF(Tabla1[[#This Row],[Código_Actividad]]="","",_xlfn.XLOOKUP(Tabla1[[#This Row],[Código_Actividad]],Tabla2[Código],Tabla2[Actividades Programables Presupuestables],"",0))</f>
        <v/>
      </c>
      <c r="I1668" s="504" t="str">
        <f>IFERROR(VLOOKUP('Formulario PPGR3'!$G1668,'Formulario PPGR2'!$H$9:$V$269,15,FALSE),"")</f>
        <v/>
      </c>
      <c r="J1668" s="509"/>
      <c r="K1668" s="507" t="str">
        <f>IF(Tabla1[[#This Row],[Insumos]]="","",_xlfn.XLOOKUP(Tabla1[[#This Row],[Insumos]],Tabla10[Insumo],Tabla10[InsumoAbrev],"",0))</f>
        <v/>
      </c>
      <c r="L1668" s="508"/>
      <c r="M1668" s="505" t="str">
        <f>IF(Tabla1[[#This Row],[Descripción]]="","",_xlfn.XLOOKUP(Tabla1[[#This Row],[Descripción]],Tabla10[Descripción],Tabla10[Unidad de Medida],"",0))</f>
        <v/>
      </c>
      <c r="N1668" s="295"/>
      <c r="O1668" s="506" t="str">
        <f>IF(Tabla1[[#This Row],[Descripción]]="","",_xlfn.XLOOKUP(Tabla1[[#This Row],[Descripción]],Tabla10[Descripción],Tabla10[Precio Unitario],0))</f>
        <v/>
      </c>
      <c r="P1668" s="506" t="str">
        <f>IF(Tabla1[[#This Row],[Cantidad de Insumos]]="","",Tabla1[[#This Row],[Precio Unitario]]*Tabla1[[#This Row],[Cantidad de Insumos]])</f>
        <v/>
      </c>
      <c r="Q1668" s="506" t="str">
        <f>IF(Tabla1[[#This Row],[Descripción]]="","",_xlfn.XLOOKUP(Tabla1[[#This Row],[Descripción]],Tabla10[Descripción],Tabla10[CODIGO PRESUPUESTARIO],0))</f>
        <v/>
      </c>
      <c r="R1668" s="507"/>
    </row>
    <row r="1669" spans="2:18" x14ac:dyDescent="0.3">
      <c r="B1669" s="190" t="str">
        <f>IF('Formulario PPGR3'!$G1669="","",CONCATENATE('Formulario PPGR3'!$C1669,".",'Formulario PPGR3'!$D1669,".",'Formulario PPGR3'!$E1669,".",'Formulario PPGR3'!$F1669))</f>
        <v/>
      </c>
      <c r="C1669" s="190" t="str">
        <f>IF('Formulario PPGR3'!$G1669="","",'Formulario PPGR1'!#REF!)</f>
        <v/>
      </c>
      <c r="D1669" s="190" t="str">
        <f>IF('Formulario PPGR3'!$G1669="","",'Formulario PPGR1'!#REF!)</f>
        <v/>
      </c>
      <c r="E1669" s="190" t="str">
        <f>IF('Formulario PPGR3'!$G1669="","",'Formulario PPGR1'!#REF!)</f>
        <v/>
      </c>
      <c r="F1669" s="190" t="str">
        <f>IF('Formulario PPGR3'!$G1669="","",'Formulario PPGR1'!#REF!)</f>
        <v/>
      </c>
      <c r="G1669" s="241"/>
      <c r="H1669" s="503" t="str">
        <f>IF(Tabla1[[#This Row],[Código_Actividad]]="","",_xlfn.XLOOKUP(Tabla1[[#This Row],[Código_Actividad]],Tabla2[Código],Tabla2[Actividades Programables Presupuestables],"",0))</f>
        <v/>
      </c>
      <c r="I1669" s="504" t="str">
        <f>IFERROR(VLOOKUP('Formulario PPGR3'!$G1669,'Formulario PPGR2'!$H$9:$V$269,15,FALSE),"")</f>
        <v/>
      </c>
      <c r="J1669" s="509"/>
      <c r="K1669" s="507" t="str">
        <f>IF(Tabla1[[#This Row],[Insumos]]="","",_xlfn.XLOOKUP(Tabla1[[#This Row],[Insumos]],Tabla10[Insumo],Tabla10[InsumoAbrev],"",0))</f>
        <v/>
      </c>
      <c r="L1669" s="508"/>
      <c r="M1669" s="505" t="str">
        <f>IF(Tabla1[[#This Row],[Descripción]]="","",_xlfn.XLOOKUP(Tabla1[[#This Row],[Descripción]],Tabla10[Descripción],Tabla10[Unidad de Medida],"",0))</f>
        <v/>
      </c>
      <c r="N1669" s="295"/>
      <c r="O1669" s="506" t="str">
        <f>IF(Tabla1[[#This Row],[Descripción]]="","",_xlfn.XLOOKUP(Tabla1[[#This Row],[Descripción]],Tabla10[Descripción],Tabla10[Precio Unitario],0))</f>
        <v/>
      </c>
      <c r="P1669" s="506" t="str">
        <f>IF(Tabla1[[#This Row],[Cantidad de Insumos]]="","",Tabla1[[#This Row],[Precio Unitario]]*Tabla1[[#This Row],[Cantidad de Insumos]])</f>
        <v/>
      </c>
      <c r="Q1669" s="506" t="str">
        <f>IF(Tabla1[[#This Row],[Descripción]]="","",_xlfn.XLOOKUP(Tabla1[[#This Row],[Descripción]],Tabla10[Descripción],Tabla10[CODIGO PRESUPUESTARIO],0))</f>
        <v/>
      </c>
      <c r="R1669" s="507"/>
    </row>
    <row r="1670" spans="2:18" x14ac:dyDescent="0.3">
      <c r="B1670" s="190" t="str">
        <f>IF('Formulario PPGR3'!$G1670="","",CONCATENATE('Formulario PPGR3'!$C1670,".",'Formulario PPGR3'!$D1670,".",'Formulario PPGR3'!$E1670,".",'Formulario PPGR3'!$F1670))</f>
        <v/>
      </c>
      <c r="C1670" s="190" t="str">
        <f>IF('Formulario PPGR3'!$G1670="","",'Formulario PPGR1'!#REF!)</f>
        <v/>
      </c>
      <c r="D1670" s="190" t="str">
        <f>IF('Formulario PPGR3'!$G1670="","",'Formulario PPGR1'!#REF!)</f>
        <v/>
      </c>
      <c r="E1670" s="190" t="str">
        <f>IF('Formulario PPGR3'!$G1670="","",'Formulario PPGR1'!#REF!)</f>
        <v/>
      </c>
      <c r="F1670" s="190" t="str">
        <f>IF('Formulario PPGR3'!$G1670="","",'Formulario PPGR1'!#REF!)</f>
        <v/>
      </c>
      <c r="G1670" s="241"/>
      <c r="H1670" s="503" t="str">
        <f>IF(Tabla1[[#This Row],[Código_Actividad]]="","",_xlfn.XLOOKUP(Tabla1[[#This Row],[Código_Actividad]],Tabla2[Código],Tabla2[Actividades Programables Presupuestables],"",0))</f>
        <v/>
      </c>
      <c r="I1670" s="504" t="str">
        <f>IFERROR(VLOOKUP('Formulario PPGR3'!$G1670,'Formulario PPGR2'!$H$9:$V$269,15,FALSE),"")</f>
        <v/>
      </c>
      <c r="J1670" s="509"/>
      <c r="K1670" s="507" t="str">
        <f>IF(Tabla1[[#This Row],[Insumos]]="","",_xlfn.XLOOKUP(Tabla1[[#This Row],[Insumos]],Tabla10[Insumo],Tabla10[InsumoAbrev],"",0))</f>
        <v/>
      </c>
      <c r="L1670" s="508"/>
      <c r="M1670" s="505" t="str">
        <f>IF(Tabla1[[#This Row],[Descripción]]="","",_xlfn.XLOOKUP(Tabla1[[#This Row],[Descripción]],Tabla10[Descripción],Tabla10[Unidad de Medida],"",0))</f>
        <v/>
      </c>
      <c r="N1670" s="295"/>
      <c r="O1670" s="506" t="str">
        <f>IF(Tabla1[[#This Row],[Descripción]]="","",_xlfn.XLOOKUP(Tabla1[[#This Row],[Descripción]],Tabla10[Descripción],Tabla10[Precio Unitario],0))</f>
        <v/>
      </c>
      <c r="P1670" s="506" t="str">
        <f>IF(Tabla1[[#This Row],[Cantidad de Insumos]]="","",Tabla1[[#This Row],[Precio Unitario]]*Tabla1[[#This Row],[Cantidad de Insumos]])</f>
        <v/>
      </c>
      <c r="Q1670" s="506" t="str">
        <f>IF(Tabla1[[#This Row],[Descripción]]="","",_xlfn.XLOOKUP(Tabla1[[#This Row],[Descripción]],Tabla10[Descripción],Tabla10[CODIGO PRESUPUESTARIO],0))</f>
        <v/>
      </c>
      <c r="R1670" s="507"/>
    </row>
    <row r="1671" spans="2:18" x14ac:dyDescent="0.3">
      <c r="B1671" s="190" t="str">
        <f>IF('Formulario PPGR3'!$G1671="","",CONCATENATE('Formulario PPGR3'!$C1671,".",'Formulario PPGR3'!$D1671,".",'Formulario PPGR3'!$E1671,".",'Formulario PPGR3'!$F1671))</f>
        <v/>
      </c>
      <c r="C1671" s="190" t="str">
        <f>IF('Formulario PPGR3'!$G1671="","",'Formulario PPGR1'!#REF!)</f>
        <v/>
      </c>
      <c r="D1671" s="190" t="str">
        <f>IF('Formulario PPGR3'!$G1671="","",'Formulario PPGR1'!#REF!)</f>
        <v/>
      </c>
      <c r="E1671" s="190" t="str">
        <f>IF('Formulario PPGR3'!$G1671="","",'Formulario PPGR1'!#REF!)</f>
        <v/>
      </c>
      <c r="F1671" s="190" t="str">
        <f>IF('Formulario PPGR3'!$G1671="","",'Formulario PPGR1'!#REF!)</f>
        <v/>
      </c>
      <c r="G1671" s="241"/>
      <c r="H1671" s="503" t="str">
        <f>IF(Tabla1[[#This Row],[Código_Actividad]]="","",_xlfn.XLOOKUP(Tabla1[[#This Row],[Código_Actividad]],Tabla2[Código],Tabla2[Actividades Programables Presupuestables],"",0))</f>
        <v/>
      </c>
      <c r="I1671" s="504" t="str">
        <f>IFERROR(VLOOKUP('Formulario PPGR3'!$G1671,'Formulario PPGR2'!$H$9:$V$269,15,FALSE),"")</f>
        <v/>
      </c>
      <c r="J1671" s="509"/>
      <c r="K1671" s="507" t="str">
        <f>IF(Tabla1[[#This Row],[Insumos]]="","",_xlfn.XLOOKUP(Tabla1[[#This Row],[Insumos]],Tabla10[Insumo],Tabla10[InsumoAbrev],"",0))</f>
        <v/>
      </c>
      <c r="L1671" s="508"/>
      <c r="M1671" s="505" t="str">
        <f>IF(Tabla1[[#This Row],[Descripción]]="","",_xlfn.XLOOKUP(Tabla1[[#This Row],[Descripción]],Tabla10[Descripción],Tabla10[Unidad de Medida],"",0))</f>
        <v/>
      </c>
      <c r="N1671" s="295"/>
      <c r="O1671" s="506" t="str">
        <f>IF(Tabla1[[#This Row],[Descripción]]="","",_xlfn.XLOOKUP(Tabla1[[#This Row],[Descripción]],Tabla10[Descripción],Tabla10[Precio Unitario],0))</f>
        <v/>
      </c>
      <c r="P1671" s="506" t="str">
        <f>IF(Tabla1[[#This Row],[Cantidad de Insumos]]="","",Tabla1[[#This Row],[Precio Unitario]]*Tabla1[[#This Row],[Cantidad de Insumos]])</f>
        <v/>
      </c>
      <c r="Q1671" s="506" t="str">
        <f>IF(Tabla1[[#This Row],[Descripción]]="","",_xlfn.XLOOKUP(Tabla1[[#This Row],[Descripción]],Tabla10[Descripción],Tabla10[CODIGO PRESUPUESTARIO],0))</f>
        <v/>
      </c>
      <c r="R1671" s="507"/>
    </row>
    <row r="1672" spans="2:18" x14ac:dyDescent="0.3">
      <c r="B1672" s="190" t="str">
        <f>IF('Formulario PPGR3'!$G1672="","",CONCATENATE('Formulario PPGR3'!$C1672,".",'Formulario PPGR3'!$D1672,".",'Formulario PPGR3'!$E1672,".",'Formulario PPGR3'!$F1672))</f>
        <v/>
      </c>
      <c r="C1672" s="190" t="str">
        <f>IF('Formulario PPGR3'!$G1672="","",'Formulario PPGR1'!#REF!)</f>
        <v/>
      </c>
      <c r="D1672" s="190" t="str">
        <f>IF('Formulario PPGR3'!$G1672="","",'Formulario PPGR1'!#REF!)</f>
        <v/>
      </c>
      <c r="E1672" s="190" t="str">
        <f>IF('Formulario PPGR3'!$G1672="","",'Formulario PPGR1'!#REF!)</f>
        <v/>
      </c>
      <c r="F1672" s="190" t="str">
        <f>IF('Formulario PPGR3'!$G1672="","",'Formulario PPGR1'!#REF!)</f>
        <v/>
      </c>
      <c r="G1672" s="241"/>
      <c r="H1672" s="503" t="str">
        <f>IF(Tabla1[[#This Row],[Código_Actividad]]="","",_xlfn.XLOOKUP(Tabla1[[#This Row],[Código_Actividad]],Tabla2[Código],Tabla2[Actividades Programables Presupuestables],"",0))</f>
        <v/>
      </c>
      <c r="I1672" s="504" t="str">
        <f>IFERROR(VLOOKUP('Formulario PPGR3'!$G1672,'Formulario PPGR2'!$H$9:$V$269,15,FALSE),"")</f>
        <v/>
      </c>
      <c r="J1672" s="509"/>
      <c r="K1672" s="507" t="str">
        <f>IF(Tabla1[[#This Row],[Insumos]]="","",_xlfn.XLOOKUP(Tabla1[[#This Row],[Insumos]],Tabla10[Insumo],Tabla10[InsumoAbrev],"",0))</f>
        <v/>
      </c>
      <c r="L1672" s="508"/>
      <c r="M1672" s="505" t="str">
        <f>IF(Tabla1[[#This Row],[Descripción]]="","",_xlfn.XLOOKUP(Tabla1[[#This Row],[Descripción]],Tabla10[Descripción],Tabla10[Unidad de Medida],"",0))</f>
        <v/>
      </c>
      <c r="N1672" s="295"/>
      <c r="O1672" s="506" t="str">
        <f>IF(Tabla1[[#This Row],[Descripción]]="","",_xlfn.XLOOKUP(Tabla1[[#This Row],[Descripción]],Tabla10[Descripción],Tabla10[Precio Unitario],0))</f>
        <v/>
      </c>
      <c r="P1672" s="506" t="str">
        <f>IF(Tabla1[[#This Row],[Cantidad de Insumos]]="","",Tabla1[[#This Row],[Precio Unitario]]*Tabla1[[#This Row],[Cantidad de Insumos]])</f>
        <v/>
      </c>
      <c r="Q1672" s="506" t="str">
        <f>IF(Tabla1[[#This Row],[Descripción]]="","",_xlfn.XLOOKUP(Tabla1[[#This Row],[Descripción]],Tabla10[Descripción],Tabla10[CODIGO PRESUPUESTARIO],0))</f>
        <v/>
      </c>
      <c r="R1672" s="507"/>
    </row>
    <row r="1673" spans="2:18" x14ac:dyDescent="0.3">
      <c r="B1673" s="190" t="str">
        <f>IF('Formulario PPGR3'!$G1673="","",CONCATENATE('Formulario PPGR3'!$C1673,".",'Formulario PPGR3'!$D1673,".",'Formulario PPGR3'!$E1673,".",'Formulario PPGR3'!$F1673))</f>
        <v/>
      </c>
      <c r="C1673" s="190" t="str">
        <f>IF('Formulario PPGR3'!$G1673="","",'Formulario PPGR1'!#REF!)</f>
        <v/>
      </c>
      <c r="D1673" s="190" t="str">
        <f>IF('Formulario PPGR3'!$G1673="","",'Formulario PPGR1'!#REF!)</f>
        <v/>
      </c>
      <c r="E1673" s="190" t="str">
        <f>IF('Formulario PPGR3'!$G1673="","",'Formulario PPGR1'!#REF!)</f>
        <v/>
      </c>
      <c r="F1673" s="190" t="str">
        <f>IF('Formulario PPGR3'!$G1673="","",'Formulario PPGR1'!#REF!)</f>
        <v/>
      </c>
      <c r="G1673" s="241"/>
      <c r="H1673" s="503" t="str">
        <f>IF(Tabla1[[#This Row],[Código_Actividad]]="","",_xlfn.XLOOKUP(Tabla1[[#This Row],[Código_Actividad]],Tabla2[Código],Tabla2[Actividades Programables Presupuestables],"",0))</f>
        <v/>
      </c>
      <c r="I1673" s="504" t="str">
        <f>IFERROR(VLOOKUP('Formulario PPGR3'!$G1673,'Formulario PPGR2'!$H$9:$V$269,15,FALSE),"")</f>
        <v/>
      </c>
      <c r="J1673" s="509"/>
      <c r="K1673" s="507" t="str">
        <f>IF(Tabla1[[#This Row],[Insumos]]="","",_xlfn.XLOOKUP(Tabla1[[#This Row],[Insumos]],Tabla10[Insumo],Tabla10[InsumoAbrev],"",0))</f>
        <v/>
      </c>
      <c r="L1673" s="508"/>
      <c r="M1673" s="505" t="str">
        <f>IF(Tabla1[[#This Row],[Descripción]]="","",_xlfn.XLOOKUP(Tabla1[[#This Row],[Descripción]],Tabla10[Descripción],Tabla10[Unidad de Medida],"",0))</f>
        <v/>
      </c>
      <c r="N1673" s="295"/>
      <c r="O1673" s="506" t="str">
        <f>IF(Tabla1[[#This Row],[Descripción]]="","",_xlfn.XLOOKUP(Tabla1[[#This Row],[Descripción]],Tabla10[Descripción],Tabla10[Precio Unitario],0))</f>
        <v/>
      </c>
      <c r="P1673" s="506" t="str">
        <f>IF(Tabla1[[#This Row],[Cantidad de Insumos]]="","",Tabla1[[#This Row],[Precio Unitario]]*Tabla1[[#This Row],[Cantidad de Insumos]])</f>
        <v/>
      </c>
      <c r="Q1673" s="506" t="str">
        <f>IF(Tabla1[[#This Row],[Descripción]]="","",_xlfn.XLOOKUP(Tabla1[[#This Row],[Descripción]],Tabla10[Descripción],Tabla10[CODIGO PRESUPUESTARIO],0))</f>
        <v/>
      </c>
      <c r="R1673" s="507"/>
    </row>
    <row r="1674" spans="2:18" x14ac:dyDescent="0.3">
      <c r="B1674" s="190" t="str">
        <f>IF('Formulario PPGR3'!$G1674="","",CONCATENATE('Formulario PPGR3'!$C1674,".",'Formulario PPGR3'!$D1674,".",'Formulario PPGR3'!$E1674,".",'Formulario PPGR3'!$F1674))</f>
        <v/>
      </c>
      <c r="C1674" s="190" t="str">
        <f>IF('Formulario PPGR3'!$G1674="","",'Formulario PPGR1'!#REF!)</f>
        <v/>
      </c>
      <c r="D1674" s="190" t="str">
        <f>IF('Formulario PPGR3'!$G1674="","",'Formulario PPGR1'!#REF!)</f>
        <v/>
      </c>
      <c r="E1674" s="190" t="str">
        <f>IF('Formulario PPGR3'!$G1674="","",'Formulario PPGR1'!#REF!)</f>
        <v/>
      </c>
      <c r="F1674" s="190" t="str">
        <f>IF('Formulario PPGR3'!$G1674="","",'Formulario PPGR1'!#REF!)</f>
        <v/>
      </c>
      <c r="G1674" s="241"/>
      <c r="H1674" s="503" t="str">
        <f>IF(Tabla1[[#This Row],[Código_Actividad]]="","",_xlfn.XLOOKUP(Tabla1[[#This Row],[Código_Actividad]],Tabla2[Código],Tabla2[Actividades Programables Presupuestables],"",0))</f>
        <v/>
      </c>
      <c r="I1674" s="504" t="str">
        <f>IFERROR(VLOOKUP('Formulario PPGR3'!$G1674,'Formulario PPGR2'!$H$9:$V$269,15,FALSE),"")</f>
        <v/>
      </c>
      <c r="J1674" s="509"/>
      <c r="K1674" s="507" t="str">
        <f>IF(Tabla1[[#This Row],[Insumos]]="","",_xlfn.XLOOKUP(Tabla1[[#This Row],[Insumos]],Tabla10[Insumo],Tabla10[InsumoAbrev],"",0))</f>
        <v/>
      </c>
      <c r="L1674" s="508"/>
      <c r="M1674" s="505" t="str">
        <f>IF(Tabla1[[#This Row],[Descripción]]="","",_xlfn.XLOOKUP(Tabla1[[#This Row],[Descripción]],Tabla10[Descripción],Tabla10[Unidad de Medida],"",0))</f>
        <v/>
      </c>
      <c r="N1674" s="295"/>
      <c r="O1674" s="506" t="str">
        <f>IF(Tabla1[[#This Row],[Descripción]]="","",_xlfn.XLOOKUP(Tabla1[[#This Row],[Descripción]],Tabla10[Descripción],Tabla10[Precio Unitario],0))</f>
        <v/>
      </c>
      <c r="P1674" s="506" t="str">
        <f>IF(Tabla1[[#This Row],[Cantidad de Insumos]]="","",Tabla1[[#This Row],[Precio Unitario]]*Tabla1[[#This Row],[Cantidad de Insumos]])</f>
        <v/>
      </c>
      <c r="Q1674" s="506" t="str">
        <f>IF(Tabla1[[#This Row],[Descripción]]="","",_xlfn.XLOOKUP(Tabla1[[#This Row],[Descripción]],Tabla10[Descripción],Tabla10[CODIGO PRESUPUESTARIO],0))</f>
        <v/>
      </c>
      <c r="R1674" s="507"/>
    </row>
    <row r="1675" spans="2:18" x14ac:dyDescent="0.3">
      <c r="B1675" s="190" t="str">
        <f>IF('Formulario PPGR3'!$G1675="","",CONCATENATE('Formulario PPGR3'!$C1675,".",'Formulario PPGR3'!$D1675,".",'Formulario PPGR3'!$E1675,".",'Formulario PPGR3'!$F1675))</f>
        <v/>
      </c>
      <c r="C1675" s="190" t="str">
        <f>IF('Formulario PPGR3'!$G1675="","",'Formulario PPGR1'!#REF!)</f>
        <v/>
      </c>
      <c r="D1675" s="190" t="str">
        <f>IF('Formulario PPGR3'!$G1675="","",'Formulario PPGR1'!#REF!)</f>
        <v/>
      </c>
      <c r="E1675" s="190" t="str">
        <f>IF('Formulario PPGR3'!$G1675="","",'Formulario PPGR1'!#REF!)</f>
        <v/>
      </c>
      <c r="F1675" s="190" t="str">
        <f>IF('Formulario PPGR3'!$G1675="","",'Formulario PPGR1'!#REF!)</f>
        <v/>
      </c>
      <c r="G1675" s="241"/>
      <c r="H1675" s="503" t="str">
        <f>IF(Tabla1[[#This Row],[Código_Actividad]]="","",_xlfn.XLOOKUP(Tabla1[[#This Row],[Código_Actividad]],Tabla2[Código],Tabla2[Actividades Programables Presupuestables],"",0))</f>
        <v/>
      </c>
      <c r="I1675" s="504" t="str">
        <f>IFERROR(VLOOKUP('Formulario PPGR3'!$G1675,'Formulario PPGR2'!$H$9:$V$269,15,FALSE),"")</f>
        <v/>
      </c>
      <c r="J1675" s="509"/>
      <c r="K1675" s="507" t="str">
        <f>IF(Tabla1[[#This Row],[Insumos]]="","",_xlfn.XLOOKUP(Tabla1[[#This Row],[Insumos]],Tabla10[Insumo],Tabla10[InsumoAbrev],"",0))</f>
        <v/>
      </c>
      <c r="L1675" s="508"/>
      <c r="M1675" s="505" t="str">
        <f>IF(Tabla1[[#This Row],[Descripción]]="","",_xlfn.XLOOKUP(Tabla1[[#This Row],[Descripción]],Tabla10[Descripción],Tabla10[Unidad de Medida],"",0))</f>
        <v/>
      </c>
      <c r="N1675" s="295"/>
      <c r="O1675" s="506" t="str">
        <f>IF(Tabla1[[#This Row],[Descripción]]="","",_xlfn.XLOOKUP(Tabla1[[#This Row],[Descripción]],Tabla10[Descripción],Tabla10[Precio Unitario],0))</f>
        <v/>
      </c>
      <c r="P1675" s="506" t="str">
        <f>IF(Tabla1[[#This Row],[Cantidad de Insumos]]="","",Tabla1[[#This Row],[Precio Unitario]]*Tabla1[[#This Row],[Cantidad de Insumos]])</f>
        <v/>
      </c>
      <c r="Q1675" s="506" t="str">
        <f>IF(Tabla1[[#This Row],[Descripción]]="","",_xlfn.XLOOKUP(Tabla1[[#This Row],[Descripción]],Tabla10[Descripción],Tabla10[CODIGO PRESUPUESTARIO],0))</f>
        <v/>
      </c>
      <c r="R1675" s="507"/>
    </row>
    <row r="1676" spans="2:18" x14ac:dyDescent="0.3">
      <c r="B1676" s="190" t="str">
        <f>IF('Formulario PPGR3'!$G1676="","",CONCATENATE('Formulario PPGR3'!$C1676,".",'Formulario PPGR3'!$D1676,".",'Formulario PPGR3'!$E1676,".",'Formulario PPGR3'!$F1676))</f>
        <v/>
      </c>
      <c r="C1676" s="190" t="str">
        <f>IF('Formulario PPGR3'!$G1676="","",'Formulario PPGR1'!#REF!)</f>
        <v/>
      </c>
      <c r="D1676" s="190" t="str">
        <f>IF('Formulario PPGR3'!$G1676="","",'Formulario PPGR1'!#REF!)</f>
        <v/>
      </c>
      <c r="E1676" s="190" t="str">
        <f>IF('Formulario PPGR3'!$G1676="","",'Formulario PPGR1'!#REF!)</f>
        <v/>
      </c>
      <c r="F1676" s="190" t="str">
        <f>IF('Formulario PPGR3'!$G1676="","",'Formulario PPGR1'!#REF!)</f>
        <v/>
      </c>
      <c r="G1676" s="241"/>
      <c r="H1676" s="503" t="str">
        <f>IF(Tabla1[[#This Row],[Código_Actividad]]="","",_xlfn.XLOOKUP(Tabla1[[#This Row],[Código_Actividad]],Tabla2[Código],Tabla2[Actividades Programables Presupuestables],"",0))</f>
        <v/>
      </c>
      <c r="I1676" s="504" t="str">
        <f>IFERROR(VLOOKUP('Formulario PPGR3'!$G1676,'Formulario PPGR2'!$H$9:$V$269,15,FALSE),"")</f>
        <v/>
      </c>
      <c r="J1676" s="509"/>
      <c r="K1676" s="507" t="str">
        <f>IF(Tabla1[[#This Row],[Insumos]]="","",_xlfn.XLOOKUP(Tabla1[[#This Row],[Insumos]],Tabla10[Insumo],Tabla10[InsumoAbrev],"",0))</f>
        <v/>
      </c>
      <c r="L1676" s="508"/>
      <c r="M1676" s="505" t="str">
        <f>IF(Tabla1[[#This Row],[Descripción]]="","",_xlfn.XLOOKUP(Tabla1[[#This Row],[Descripción]],Tabla10[Descripción],Tabla10[Unidad de Medida],"",0))</f>
        <v/>
      </c>
      <c r="N1676" s="295"/>
      <c r="O1676" s="506" t="str">
        <f>IF(Tabla1[[#This Row],[Descripción]]="","",_xlfn.XLOOKUP(Tabla1[[#This Row],[Descripción]],Tabla10[Descripción],Tabla10[Precio Unitario],0))</f>
        <v/>
      </c>
      <c r="P1676" s="506" t="str">
        <f>IF(Tabla1[[#This Row],[Cantidad de Insumos]]="","",Tabla1[[#This Row],[Precio Unitario]]*Tabla1[[#This Row],[Cantidad de Insumos]])</f>
        <v/>
      </c>
      <c r="Q1676" s="506" t="str">
        <f>IF(Tabla1[[#This Row],[Descripción]]="","",_xlfn.XLOOKUP(Tabla1[[#This Row],[Descripción]],Tabla10[Descripción],Tabla10[CODIGO PRESUPUESTARIO],0))</f>
        <v/>
      </c>
      <c r="R1676" s="507"/>
    </row>
    <row r="1677" spans="2:18" x14ac:dyDescent="0.3">
      <c r="B1677" s="190" t="str">
        <f>IF('Formulario PPGR3'!$G1677="","",CONCATENATE('Formulario PPGR3'!$C1677,".",'Formulario PPGR3'!$D1677,".",'Formulario PPGR3'!$E1677,".",'Formulario PPGR3'!$F1677))</f>
        <v/>
      </c>
      <c r="C1677" s="190" t="str">
        <f>IF('Formulario PPGR3'!$G1677="","",'Formulario PPGR1'!#REF!)</f>
        <v/>
      </c>
      <c r="D1677" s="190" t="str">
        <f>IF('Formulario PPGR3'!$G1677="","",'Formulario PPGR1'!#REF!)</f>
        <v/>
      </c>
      <c r="E1677" s="190" t="str">
        <f>IF('Formulario PPGR3'!$G1677="","",'Formulario PPGR1'!#REF!)</f>
        <v/>
      </c>
      <c r="F1677" s="190" t="str">
        <f>IF('Formulario PPGR3'!$G1677="","",'Formulario PPGR1'!#REF!)</f>
        <v/>
      </c>
      <c r="G1677" s="241"/>
      <c r="H1677" s="503" t="str">
        <f>IF(Tabla1[[#This Row],[Código_Actividad]]="","",_xlfn.XLOOKUP(Tabla1[[#This Row],[Código_Actividad]],Tabla2[Código],Tabla2[Actividades Programables Presupuestables],"",0))</f>
        <v/>
      </c>
      <c r="I1677" s="504" t="str">
        <f>IFERROR(VLOOKUP('Formulario PPGR3'!$G1677,'Formulario PPGR2'!$H$9:$V$269,15,FALSE),"")</f>
        <v/>
      </c>
      <c r="J1677" s="509"/>
      <c r="K1677" s="507" t="str">
        <f>IF(Tabla1[[#This Row],[Insumos]]="","",_xlfn.XLOOKUP(Tabla1[[#This Row],[Insumos]],Tabla10[Insumo],Tabla10[InsumoAbrev],"",0))</f>
        <v/>
      </c>
      <c r="L1677" s="508"/>
      <c r="M1677" s="505" t="str">
        <f>IF(Tabla1[[#This Row],[Descripción]]="","",_xlfn.XLOOKUP(Tabla1[[#This Row],[Descripción]],Tabla10[Descripción],Tabla10[Unidad de Medida],"",0))</f>
        <v/>
      </c>
      <c r="N1677" s="295"/>
      <c r="O1677" s="506" t="str">
        <f>IF(Tabla1[[#This Row],[Descripción]]="","",_xlfn.XLOOKUP(Tabla1[[#This Row],[Descripción]],Tabla10[Descripción],Tabla10[Precio Unitario],0))</f>
        <v/>
      </c>
      <c r="P1677" s="506" t="str">
        <f>IF(Tabla1[[#This Row],[Cantidad de Insumos]]="","",Tabla1[[#This Row],[Precio Unitario]]*Tabla1[[#This Row],[Cantidad de Insumos]])</f>
        <v/>
      </c>
      <c r="Q1677" s="506" t="str">
        <f>IF(Tabla1[[#This Row],[Descripción]]="","",_xlfn.XLOOKUP(Tabla1[[#This Row],[Descripción]],Tabla10[Descripción],Tabla10[CODIGO PRESUPUESTARIO],0))</f>
        <v/>
      </c>
      <c r="R1677" s="507"/>
    </row>
    <row r="1678" spans="2:18" x14ac:dyDescent="0.3">
      <c r="B1678" s="190" t="str">
        <f>IF('Formulario PPGR3'!$G1678="","",CONCATENATE('Formulario PPGR3'!$C1678,".",'Formulario PPGR3'!$D1678,".",'Formulario PPGR3'!$E1678,".",'Formulario PPGR3'!$F1678))</f>
        <v/>
      </c>
      <c r="C1678" s="190" t="str">
        <f>IF('Formulario PPGR3'!$G1678="","",'Formulario PPGR1'!#REF!)</f>
        <v/>
      </c>
      <c r="D1678" s="190" t="str">
        <f>IF('Formulario PPGR3'!$G1678="","",'Formulario PPGR1'!#REF!)</f>
        <v/>
      </c>
      <c r="E1678" s="190" t="str">
        <f>IF('Formulario PPGR3'!$G1678="","",'Formulario PPGR1'!#REF!)</f>
        <v/>
      </c>
      <c r="F1678" s="190" t="str">
        <f>IF('Formulario PPGR3'!$G1678="","",'Formulario PPGR1'!#REF!)</f>
        <v/>
      </c>
      <c r="G1678" s="241"/>
      <c r="H1678" s="503" t="str">
        <f>IF(Tabla1[[#This Row],[Código_Actividad]]="","",_xlfn.XLOOKUP(Tabla1[[#This Row],[Código_Actividad]],Tabla2[Código],Tabla2[Actividades Programables Presupuestables],"",0))</f>
        <v/>
      </c>
      <c r="I1678" s="504" t="str">
        <f>IFERROR(VLOOKUP('Formulario PPGR3'!$G1678,'Formulario PPGR2'!$H$9:$V$269,15,FALSE),"")</f>
        <v/>
      </c>
      <c r="J1678" s="509"/>
      <c r="K1678" s="507" t="str">
        <f>IF(Tabla1[[#This Row],[Insumos]]="","",_xlfn.XLOOKUP(Tabla1[[#This Row],[Insumos]],Tabla10[Insumo],Tabla10[InsumoAbrev],"",0))</f>
        <v/>
      </c>
      <c r="L1678" s="508"/>
      <c r="M1678" s="505" t="str">
        <f>IF(Tabla1[[#This Row],[Descripción]]="","",_xlfn.XLOOKUP(Tabla1[[#This Row],[Descripción]],Tabla10[Descripción],Tabla10[Unidad de Medida],"",0))</f>
        <v/>
      </c>
      <c r="N1678" s="295"/>
      <c r="O1678" s="506" t="str">
        <f>IF(Tabla1[[#This Row],[Descripción]]="","",_xlfn.XLOOKUP(Tabla1[[#This Row],[Descripción]],Tabla10[Descripción],Tabla10[Precio Unitario],0))</f>
        <v/>
      </c>
      <c r="P1678" s="506" t="str">
        <f>IF(Tabla1[[#This Row],[Cantidad de Insumos]]="","",Tabla1[[#This Row],[Precio Unitario]]*Tabla1[[#This Row],[Cantidad de Insumos]])</f>
        <v/>
      </c>
      <c r="Q1678" s="506" t="str">
        <f>IF(Tabla1[[#This Row],[Descripción]]="","",_xlfn.XLOOKUP(Tabla1[[#This Row],[Descripción]],Tabla10[Descripción],Tabla10[CODIGO PRESUPUESTARIO],0))</f>
        <v/>
      </c>
      <c r="R1678" s="507"/>
    </row>
    <row r="1679" spans="2:18" x14ac:dyDescent="0.3">
      <c r="B1679" s="190" t="str">
        <f>IF('Formulario PPGR3'!$G1679="","",CONCATENATE('Formulario PPGR3'!$C1679,".",'Formulario PPGR3'!$D1679,".",'Formulario PPGR3'!$E1679,".",'Formulario PPGR3'!$F1679))</f>
        <v/>
      </c>
      <c r="C1679" s="190" t="str">
        <f>IF('Formulario PPGR3'!$G1679="","",'Formulario PPGR1'!#REF!)</f>
        <v/>
      </c>
      <c r="D1679" s="190" t="str">
        <f>IF('Formulario PPGR3'!$G1679="","",'Formulario PPGR1'!#REF!)</f>
        <v/>
      </c>
      <c r="E1679" s="190" t="str">
        <f>IF('Formulario PPGR3'!$G1679="","",'Formulario PPGR1'!#REF!)</f>
        <v/>
      </c>
      <c r="F1679" s="190" t="str">
        <f>IF('Formulario PPGR3'!$G1679="","",'Formulario PPGR1'!#REF!)</f>
        <v/>
      </c>
      <c r="G1679" s="241"/>
      <c r="H1679" s="503" t="str">
        <f>IF(Tabla1[[#This Row],[Código_Actividad]]="","",_xlfn.XLOOKUP(Tabla1[[#This Row],[Código_Actividad]],Tabla2[Código],Tabla2[Actividades Programables Presupuestables],"",0))</f>
        <v/>
      </c>
      <c r="I1679" s="504" t="str">
        <f>IFERROR(VLOOKUP('Formulario PPGR3'!$G1679,'Formulario PPGR2'!$H$9:$V$269,15,FALSE),"")</f>
        <v/>
      </c>
      <c r="J1679" s="509"/>
      <c r="K1679" s="507" t="str">
        <f>IF(Tabla1[[#This Row],[Insumos]]="","",_xlfn.XLOOKUP(Tabla1[[#This Row],[Insumos]],Tabla10[Insumo],Tabla10[InsumoAbrev],"",0))</f>
        <v/>
      </c>
      <c r="L1679" s="508"/>
      <c r="M1679" s="505" t="str">
        <f>IF(Tabla1[[#This Row],[Descripción]]="","",_xlfn.XLOOKUP(Tabla1[[#This Row],[Descripción]],Tabla10[Descripción],Tabla10[Unidad de Medida],"",0))</f>
        <v/>
      </c>
      <c r="N1679" s="295"/>
      <c r="O1679" s="506" t="str">
        <f>IF(Tabla1[[#This Row],[Descripción]]="","",_xlfn.XLOOKUP(Tabla1[[#This Row],[Descripción]],Tabla10[Descripción],Tabla10[Precio Unitario],0))</f>
        <v/>
      </c>
      <c r="P1679" s="506" t="str">
        <f>IF(Tabla1[[#This Row],[Cantidad de Insumos]]="","",Tabla1[[#This Row],[Precio Unitario]]*Tabla1[[#This Row],[Cantidad de Insumos]])</f>
        <v/>
      </c>
      <c r="Q1679" s="506" t="str">
        <f>IF(Tabla1[[#This Row],[Descripción]]="","",_xlfn.XLOOKUP(Tabla1[[#This Row],[Descripción]],Tabla10[Descripción],Tabla10[CODIGO PRESUPUESTARIO],0))</f>
        <v/>
      </c>
      <c r="R1679" s="507"/>
    </row>
    <row r="1680" spans="2:18" x14ac:dyDescent="0.3">
      <c r="B1680" s="190" t="str">
        <f>IF('Formulario PPGR3'!$G1680="","",CONCATENATE('Formulario PPGR3'!$C1680,".",'Formulario PPGR3'!$D1680,".",'Formulario PPGR3'!$E1680,".",'Formulario PPGR3'!$F1680))</f>
        <v/>
      </c>
      <c r="C1680" s="190" t="str">
        <f>IF('Formulario PPGR3'!$G1680="","",'Formulario PPGR1'!#REF!)</f>
        <v/>
      </c>
      <c r="D1680" s="190" t="str">
        <f>IF('Formulario PPGR3'!$G1680="","",'Formulario PPGR1'!#REF!)</f>
        <v/>
      </c>
      <c r="E1680" s="190" t="str">
        <f>IF('Formulario PPGR3'!$G1680="","",'Formulario PPGR1'!#REF!)</f>
        <v/>
      </c>
      <c r="F1680" s="190" t="str">
        <f>IF('Formulario PPGR3'!$G1680="","",'Formulario PPGR1'!#REF!)</f>
        <v/>
      </c>
      <c r="G1680" s="241"/>
      <c r="H1680" s="503" t="str">
        <f>IF(Tabla1[[#This Row],[Código_Actividad]]="","",_xlfn.XLOOKUP(Tabla1[[#This Row],[Código_Actividad]],Tabla2[Código],Tabla2[Actividades Programables Presupuestables],"",0))</f>
        <v/>
      </c>
      <c r="I1680" s="504" t="str">
        <f>IFERROR(VLOOKUP('Formulario PPGR3'!$G1680,'Formulario PPGR2'!$H$9:$V$269,15,FALSE),"")</f>
        <v/>
      </c>
      <c r="J1680" s="509"/>
      <c r="K1680" s="507" t="str">
        <f>IF(Tabla1[[#This Row],[Insumos]]="","",_xlfn.XLOOKUP(Tabla1[[#This Row],[Insumos]],Tabla10[Insumo],Tabla10[InsumoAbrev],"",0))</f>
        <v/>
      </c>
      <c r="L1680" s="508"/>
      <c r="M1680" s="505" t="str">
        <f>IF(Tabla1[[#This Row],[Descripción]]="","",_xlfn.XLOOKUP(Tabla1[[#This Row],[Descripción]],Tabla10[Descripción],Tabla10[Unidad de Medida],"",0))</f>
        <v/>
      </c>
      <c r="N1680" s="295"/>
      <c r="O1680" s="506" t="str">
        <f>IF(Tabla1[[#This Row],[Descripción]]="","",_xlfn.XLOOKUP(Tabla1[[#This Row],[Descripción]],Tabla10[Descripción],Tabla10[Precio Unitario],0))</f>
        <v/>
      </c>
      <c r="P1680" s="506" t="str">
        <f>IF(Tabla1[[#This Row],[Cantidad de Insumos]]="","",Tabla1[[#This Row],[Precio Unitario]]*Tabla1[[#This Row],[Cantidad de Insumos]])</f>
        <v/>
      </c>
      <c r="Q1680" s="506" t="str">
        <f>IF(Tabla1[[#This Row],[Descripción]]="","",_xlfn.XLOOKUP(Tabla1[[#This Row],[Descripción]],Tabla10[Descripción],Tabla10[CODIGO PRESUPUESTARIO],0))</f>
        <v/>
      </c>
      <c r="R1680" s="507"/>
    </row>
    <row r="1681" spans="2:18" x14ac:dyDescent="0.3">
      <c r="B1681" s="190" t="str">
        <f>IF('Formulario PPGR3'!$G1681="","",CONCATENATE('Formulario PPGR3'!$C1681,".",'Formulario PPGR3'!$D1681,".",'Formulario PPGR3'!$E1681,".",'Formulario PPGR3'!$F1681))</f>
        <v/>
      </c>
      <c r="C1681" s="190" t="str">
        <f>IF('Formulario PPGR3'!$G1681="","",'Formulario PPGR1'!#REF!)</f>
        <v/>
      </c>
      <c r="D1681" s="190" t="str">
        <f>IF('Formulario PPGR3'!$G1681="","",'Formulario PPGR1'!#REF!)</f>
        <v/>
      </c>
      <c r="E1681" s="190" t="str">
        <f>IF('Formulario PPGR3'!$G1681="","",'Formulario PPGR1'!#REF!)</f>
        <v/>
      </c>
      <c r="F1681" s="190" t="str">
        <f>IF('Formulario PPGR3'!$G1681="","",'Formulario PPGR1'!#REF!)</f>
        <v/>
      </c>
      <c r="G1681" s="241"/>
      <c r="H1681" s="503" t="str">
        <f>IF(Tabla1[[#This Row],[Código_Actividad]]="","",_xlfn.XLOOKUP(Tabla1[[#This Row],[Código_Actividad]],Tabla2[Código],Tabla2[Actividades Programables Presupuestables],"",0))</f>
        <v/>
      </c>
      <c r="I1681" s="504" t="str">
        <f>IFERROR(VLOOKUP('Formulario PPGR3'!$G1681,'Formulario PPGR2'!$H$9:$V$269,15,FALSE),"")</f>
        <v/>
      </c>
      <c r="J1681" s="509"/>
      <c r="K1681" s="507" t="str">
        <f>IF(Tabla1[[#This Row],[Insumos]]="","",_xlfn.XLOOKUP(Tabla1[[#This Row],[Insumos]],Tabla10[Insumo],Tabla10[InsumoAbrev],"",0))</f>
        <v/>
      </c>
      <c r="L1681" s="508"/>
      <c r="M1681" s="505" t="str">
        <f>IF(Tabla1[[#This Row],[Descripción]]="","",_xlfn.XLOOKUP(Tabla1[[#This Row],[Descripción]],Tabla10[Descripción],Tabla10[Unidad de Medida],"",0))</f>
        <v/>
      </c>
      <c r="N1681" s="295"/>
      <c r="O1681" s="506" t="str">
        <f>IF(Tabla1[[#This Row],[Descripción]]="","",_xlfn.XLOOKUP(Tabla1[[#This Row],[Descripción]],Tabla10[Descripción],Tabla10[Precio Unitario],0))</f>
        <v/>
      </c>
      <c r="P1681" s="506" t="str">
        <f>IF(Tabla1[[#This Row],[Cantidad de Insumos]]="","",Tabla1[[#This Row],[Precio Unitario]]*Tabla1[[#This Row],[Cantidad de Insumos]])</f>
        <v/>
      </c>
      <c r="Q1681" s="506" t="str">
        <f>IF(Tabla1[[#This Row],[Descripción]]="","",_xlfn.XLOOKUP(Tabla1[[#This Row],[Descripción]],Tabla10[Descripción],Tabla10[CODIGO PRESUPUESTARIO],0))</f>
        <v/>
      </c>
      <c r="R1681" s="507"/>
    </row>
    <row r="1682" spans="2:18" x14ac:dyDescent="0.3">
      <c r="B1682" s="190" t="str">
        <f>IF('Formulario PPGR3'!$G1682="","",CONCATENATE('Formulario PPGR3'!$C1682,".",'Formulario PPGR3'!$D1682,".",'Formulario PPGR3'!$E1682,".",'Formulario PPGR3'!$F1682))</f>
        <v/>
      </c>
      <c r="C1682" s="190" t="str">
        <f>IF('Formulario PPGR3'!$G1682="","",'Formulario PPGR1'!#REF!)</f>
        <v/>
      </c>
      <c r="D1682" s="190" t="str">
        <f>IF('Formulario PPGR3'!$G1682="","",'Formulario PPGR1'!#REF!)</f>
        <v/>
      </c>
      <c r="E1682" s="190" t="str">
        <f>IF('Formulario PPGR3'!$G1682="","",'Formulario PPGR1'!#REF!)</f>
        <v/>
      </c>
      <c r="F1682" s="190" t="str">
        <f>IF('Formulario PPGR3'!$G1682="","",'Formulario PPGR1'!#REF!)</f>
        <v/>
      </c>
      <c r="G1682" s="241"/>
      <c r="H1682" s="503" t="str">
        <f>IF(Tabla1[[#This Row],[Código_Actividad]]="","",_xlfn.XLOOKUP(Tabla1[[#This Row],[Código_Actividad]],Tabla2[Código],Tabla2[Actividades Programables Presupuestables],"",0))</f>
        <v/>
      </c>
      <c r="I1682" s="504" t="str">
        <f>IFERROR(VLOOKUP('Formulario PPGR3'!$G1682,'Formulario PPGR2'!$H$9:$V$269,15,FALSE),"")</f>
        <v/>
      </c>
      <c r="J1682" s="509"/>
      <c r="K1682" s="507" t="str">
        <f>IF(Tabla1[[#This Row],[Insumos]]="","",_xlfn.XLOOKUP(Tabla1[[#This Row],[Insumos]],Tabla10[Insumo],Tabla10[InsumoAbrev],"",0))</f>
        <v/>
      </c>
      <c r="L1682" s="508"/>
      <c r="M1682" s="505" t="str">
        <f>IF(Tabla1[[#This Row],[Descripción]]="","",_xlfn.XLOOKUP(Tabla1[[#This Row],[Descripción]],Tabla10[Descripción],Tabla10[Unidad de Medida],"",0))</f>
        <v/>
      </c>
      <c r="N1682" s="295"/>
      <c r="O1682" s="506" t="str">
        <f>IF(Tabla1[[#This Row],[Descripción]]="","",_xlfn.XLOOKUP(Tabla1[[#This Row],[Descripción]],Tabla10[Descripción],Tabla10[Precio Unitario],0))</f>
        <v/>
      </c>
      <c r="P1682" s="506" t="str">
        <f>IF(Tabla1[[#This Row],[Cantidad de Insumos]]="","",Tabla1[[#This Row],[Precio Unitario]]*Tabla1[[#This Row],[Cantidad de Insumos]])</f>
        <v/>
      </c>
      <c r="Q1682" s="506" t="str">
        <f>IF(Tabla1[[#This Row],[Descripción]]="","",_xlfn.XLOOKUP(Tabla1[[#This Row],[Descripción]],Tabla10[Descripción],Tabla10[CODIGO PRESUPUESTARIO],0))</f>
        <v/>
      </c>
      <c r="R1682" s="507"/>
    </row>
    <row r="1683" spans="2:18" x14ac:dyDescent="0.3">
      <c r="B1683" s="190" t="str">
        <f>IF('Formulario PPGR3'!$G1683="","",CONCATENATE('Formulario PPGR3'!$C1683,".",'Formulario PPGR3'!$D1683,".",'Formulario PPGR3'!$E1683,".",'Formulario PPGR3'!$F1683))</f>
        <v/>
      </c>
      <c r="C1683" s="190" t="str">
        <f>IF('Formulario PPGR3'!$G1683="","",'Formulario PPGR1'!#REF!)</f>
        <v/>
      </c>
      <c r="D1683" s="190" t="str">
        <f>IF('Formulario PPGR3'!$G1683="","",'Formulario PPGR1'!#REF!)</f>
        <v/>
      </c>
      <c r="E1683" s="190" t="str">
        <f>IF('Formulario PPGR3'!$G1683="","",'Formulario PPGR1'!#REF!)</f>
        <v/>
      </c>
      <c r="F1683" s="190" t="str">
        <f>IF('Formulario PPGR3'!$G1683="","",'Formulario PPGR1'!#REF!)</f>
        <v/>
      </c>
      <c r="G1683" s="241"/>
      <c r="H1683" s="503" t="str">
        <f>IF(Tabla1[[#This Row],[Código_Actividad]]="","",_xlfn.XLOOKUP(Tabla1[[#This Row],[Código_Actividad]],Tabla2[Código],Tabla2[Actividades Programables Presupuestables],"",0))</f>
        <v/>
      </c>
      <c r="I1683" s="504" t="str">
        <f>IFERROR(VLOOKUP('Formulario PPGR3'!$G1683,'Formulario PPGR2'!$H$9:$V$269,15,FALSE),"")</f>
        <v/>
      </c>
      <c r="J1683" s="509"/>
      <c r="K1683" s="507" t="str">
        <f>IF(Tabla1[[#This Row],[Insumos]]="","",_xlfn.XLOOKUP(Tabla1[[#This Row],[Insumos]],Tabla10[Insumo],Tabla10[InsumoAbrev],"",0))</f>
        <v/>
      </c>
      <c r="L1683" s="508"/>
      <c r="M1683" s="505" t="str">
        <f>IF(Tabla1[[#This Row],[Descripción]]="","",_xlfn.XLOOKUP(Tabla1[[#This Row],[Descripción]],Tabla10[Descripción],Tabla10[Unidad de Medida],"",0))</f>
        <v/>
      </c>
      <c r="N1683" s="295"/>
      <c r="O1683" s="506" t="str">
        <f>IF(Tabla1[[#This Row],[Descripción]]="","",_xlfn.XLOOKUP(Tabla1[[#This Row],[Descripción]],Tabla10[Descripción],Tabla10[Precio Unitario],0))</f>
        <v/>
      </c>
      <c r="P1683" s="506" t="str">
        <f>IF(Tabla1[[#This Row],[Cantidad de Insumos]]="","",Tabla1[[#This Row],[Precio Unitario]]*Tabla1[[#This Row],[Cantidad de Insumos]])</f>
        <v/>
      </c>
      <c r="Q1683" s="506" t="str">
        <f>IF(Tabla1[[#This Row],[Descripción]]="","",_xlfn.XLOOKUP(Tabla1[[#This Row],[Descripción]],Tabla10[Descripción],Tabla10[CODIGO PRESUPUESTARIO],0))</f>
        <v/>
      </c>
      <c r="R1683" s="507"/>
    </row>
    <row r="1684" spans="2:18" x14ac:dyDescent="0.3">
      <c r="B1684" s="190" t="str">
        <f>IF('Formulario PPGR3'!$G1684="","",CONCATENATE('Formulario PPGR3'!$C1684,".",'Formulario PPGR3'!$D1684,".",'Formulario PPGR3'!$E1684,".",'Formulario PPGR3'!$F1684))</f>
        <v/>
      </c>
      <c r="C1684" s="190" t="str">
        <f>IF('Formulario PPGR3'!$G1684="","",'Formulario PPGR1'!#REF!)</f>
        <v/>
      </c>
      <c r="D1684" s="190" t="str">
        <f>IF('Formulario PPGR3'!$G1684="","",'Formulario PPGR1'!#REF!)</f>
        <v/>
      </c>
      <c r="E1684" s="190" t="str">
        <f>IF('Formulario PPGR3'!$G1684="","",'Formulario PPGR1'!#REF!)</f>
        <v/>
      </c>
      <c r="F1684" s="190" t="str">
        <f>IF('Formulario PPGR3'!$G1684="","",'Formulario PPGR1'!#REF!)</f>
        <v/>
      </c>
      <c r="G1684" s="241"/>
      <c r="H1684" s="503" t="str">
        <f>IF(Tabla1[[#This Row],[Código_Actividad]]="","",_xlfn.XLOOKUP(Tabla1[[#This Row],[Código_Actividad]],Tabla2[Código],Tabla2[Actividades Programables Presupuestables],"",0))</f>
        <v/>
      </c>
      <c r="I1684" s="504" t="str">
        <f>IFERROR(VLOOKUP('Formulario PPGR3'!$G1684,'Formulario PPGR2'!$H$9:$V$269,15,FALSE),"")</f>
        <v/>
      </c>
      <c r="J1684" s="509"/>
      <c r="K1684" s="507" t="str">
        <f>IF(Tabla1[[#This Row],[Insumos]]="","",_xlfn.XLOOKUP(Tabla1[[#This Row],[Insumos]],Tabla10[Insumo],Tabla10[InsumoAbrev],"",0))</f>
        <v/>
      </c>
      <c r="L1684" s="508"/>
      <c r="M1684" s="505" t="str">
        <f>IF(Tabla1[[#This Row],[Descripción]]="","",_xlfn.XLOOKUP(Tabla1[[#This Row],[Descripción]],Tabla10[Descripción],Tabla10[Unidad de Medida],"",0))</f>
        <v/>
      </c>
      <c r="N1684" s="295"/>
      <c r="O1684" s="506" t="str">
        <f>IF(Tabla1[[#This Row],[Descripción]]="","",_xlfn.XLOOKUP(Tabla1[[#This Row],[Descripción]],Tabla10[Descripción],Tabla10[Precio Unitario],0))</f>
        <v/>
      </c>
      <c r="P1684" s="506" t="str">
        <f>IF(Tabla1[[#This Row],[Cantidad de Insumos]]="","",Tabla1[[#This Row],[Precio Unitario]]*Tabla1[[#This Row],[Cantidad de Insumos]])</f>
        <v/>
      </c>
      <c r="Q1684" s="506" t="str">
        <f>IF(Tabla1[[#This Row],[Descripción]]="","",_xlfn.XLOOKUP(Tabla1[[#This Row],[Descripción]],Tabla10[Descripción],Tabla10[CODIGO PRESUPUESTARIO],0))</f>
        <v/>
      </c>
      <c r="R1684" s="507"/>
    </row>
    <row r="1685" spans="2:18" x14ac:dyDescent="0.3">
      <c r="B1685" s="190" t="str">
        <f>IF('Formulario PPGR3'!$G1685="","",CONCATENATE('Formulario PPGR3'!$C1685,".",'Formulario PPGR3'!$D1685,".",'Formulario PPGR3'!$E1685,".",'Formulario PPGR3'!$F1685))</f>
        <v/>
      </c>
      <c r="C1685" s="190" t="str">
        <f>IF('Formulario PPGR3'!$G1685="","",'Formulario PPGR1'!#REF!)</f>
        <v/>
      </c>
      <c r="D1685" s="190" t="str">
        <f>IF('Formulario PPGR3'!$G1685="","",'Formulario PPGR1'!#REF!)</f>
        <v/>
      </c>
      <c r="E1685" s="190" t="str">
        <f>IF('Formulario PPGR3'!$G1685="","",'Formulario PPGR1'!#REF!)</f>
        <v/>
      </c>
      <c r="F1685" s="190" t="str">
        <f>IF('Formulario PPGR3'!$G1685="","",'Formulario PPGR1'!#REF!)</f>
        <v/>
      </c>
      <c r="G1685" s="241"/>
      <c r="H1685" s="503" t="str">
        <f>IF(Tabla1[[#This Row],[Código_Actividad]]="","",_xlfn.XLOOKUP(Tabla1[[#This Row],[Código_Actividad]],Tabla2[Código],Tabla2[Actividades Programables Presupuestables],"",0))</f>
        <v/>
      </c>
      <c r="I1685" s="504" t="str">
        <f>IFERROR(VLOOKUP('Formulario PPGR3'!$G1685,'Formulario PPGR2'!$H$9:$V$269,15,FALSE),"")</f>
        <v/>
      </c>
      <c r="J1685" s="509"/>
      <c r="K1685" s="507" t="str">
        <f>IF(Tabla1[[#This Row],[Insumos]]="","",_xlfn.XLOOKUP(Tabla1[[#This Row],[Insumos]],Tabla10[Insumo],Tabla10[InsumoAbrev],"",0))</f>
        <v/>
      </c>
      <c r="L1685" s="508"/>
      <c r="M1685" s="505" t="str">
        <f>IF(Tabla1[[#This Row],[Descripción]]="","",_xlfn.XLOOKUP(Tabla1[[#This Row],[Descripción]],Tabla10[Descripción],Tabla10[Unidad de Medida],"",0))</f>
        <v/>
      </c>
      <c r="N1685" s="295"/>
      <c r="O1685" s="506" t="str">
        <f>IF(Tabla1[[#This Row],[Descripción]]="","",_xlfn.XLOOKUP(Tabla1[[#This Row],[Descripción]],Tabla10[Descripción],Tabla10[Precio Unitario],0))</f>
        <v/>
      </c>
      <c r="P1685" s="506" t="str">
        <f>IF(Tabla1[[#This Row],[Cantidad de Insumos]]="","",Tabla1[[#This Row],[Precio Unitario]]*Tabla1[[#This Row],[Cantidad de Insumos]])</f>
        <v/>
      </c>
      <c r="Q1685" s="506" t="str">
        <f>IF(Tabla1[[#This Row],[Descripción]]="","",_xlfn.XLOOKUP(Tabla1[[#This Row],[Descripción]],Tabla10[Descripción],Tabla10[CODIGO PRESUPUESTARIO],0))</f>
        <v/>
      </c>
      <c r="R1685" s="507"/>
    </row>
    <row r="1686" spans="2:18" x14ac:dyDescent="0.3">
      <c r="B1686" s="190" t="str">
        <f>IF('Formulario PPGR3'!$G1686="","",CONCATENATE('Formulario PPGR3'!$C1686,".",'Formulario PPGR3'!$D1686,".",'Formulario PPGR3'!$E1686,".",'Formulario PPGR3'!$F1686))</f>
        <v/>
      </c>
      <c r="C1686" s="190" t="str">
        <f>IF('Formulario PPGR3'!$G1686="","",'Formulario PPGR1'!#REF!)</f>
        <v/>
      </c>
      <c r="D1686" s="190" t="str">
        <f>IF('Formulario PPGR3'!$G1686="","",'Formulario PPGR1'!#REF!)</f>
        <v/>
      </c>
      <c r="E1686" s="190" t="str">
        <f>IF('Formulario PPGR3'!$G1686="","",'Formulario PPGR1'!#REF!)</f>
        <v/>
      </c>
      <c r="F1686" s="190" t="str">
        <f>IF('Formulario PPGR3'!$G1686="","",'Formulario PPGR1'!#REF!)</f>
        <v/>
      </c>
      <c r="G1686" s="241"/>
      <c r="H1686" s="503" t="str">
        <f>IF(Tabla1[[#This Row],[Código_Actividad]]="","",_xlfn.XLOOKUP(Tabla1[[#This Row],[Código_Actividad]],Tabla2[Código],Tabla2[Actividades Programables Presupuestables],"",0))</f>
        <v/>
      </c>
      <c r="I1686" s="504" t="str">
        <f>IFERROR(VLOOKUP('Formulario PPGR3'!$G1686,'Formulario PPGR2'!$H$9:$V$269,15,FALSE),"")</f>
        <v/>
      </c>
      <c r="J1686" s="509"/>
      <c r="K1686" s="507" t="str">
        <f>IF(Tabla1[[#This Row],[Insumos]]="","",_xlfn.XLOOKUP(Tabla1[[#This Row],[Insumos]],Tabla10[Insumo],Tabla10[InsumoAbrev],"",0))</f>
        <v/>
      </c>
      <c r="L1686" s="508"/>
      <c r="M1686" s="505" t="str">
        <f>IF(Tabla1[[#This Row],[Descripción]]="","",_xlfn.XLOOKUP(Tabla1[[#This Row],[Descripción]],Tabla10[Descripción],Tabla10[Unidad de Medida],"",0))</f>
        <v/>
      </c>
      <c r="N1686" s="295"/>
      <c r="O1686" s="506" t="str">
        <f>IF(Tabla1[[#This Row],[Descripción]]="","",_xlfn.XLOOKUP(Tabla1[[#This Row],[Descripción]],Tabla10[Descripción],Tabla10[Precio Unitario],0))</f>
        <v/>
      </c>
      <c r="P1686" s="506" t="str">
        <f>IF(Tabla1[[#This Row],[Cantidad de Insumos]]="","",Tabla1[[#This Row],[Precio Unitario]]*Tabla1[[#This Row],[Cantidad de Insumos]])</f>
        <v/>
      </c>
      <c r="Q1686" s="506" t="str">
        <f>IF(Tabla1[[#This Row],[Descripción]]="","",_xlfn.XLOOKUP(Tabla1[[#This Row],[Descripción]],Tabla10[Descripción],Tabla10[CODIGO PRESUPUESTARIO],0))</f>
        <v/>
      </c>
      <c r="R1686" s="507"/>
    </row>
    <row r="1687" spans="2:18" x14ac:dyDescent="0.3">
      <c r="B1687" s="190" t="str">
        <f>IF('Formulario PPGR3'!$G1687="","",CONCATENATE('Formulario PPGR3'!$C1687,".",'Formulario PPGR3'!$D1687,".",'Formulario PPGR3'!$E1687,".",'Formulario PPGR3'!$F1687))</f>
        <v/>
      </c>
      <c r="C1687" s="190" t="str">
        <f>IF('Formulario PPGR3'!$G1687="","",'Formulario PPGR1'!#REF!)</f>
        <v/>
      </c>
      <c r="D1687" s="190" t="str">
        <f>IF('Formulario PPGR3'!$G1687="","",'Formulario PPGR1'!#REF!)</f>
        <v/>
      </c>
      <c r="E1687" s="190" t="str">
        <f>IF('Formulario PPGR3'!$G1687="","",'Formulario PPGR1'!#REF!)</f>
        <v/>
      </c>
      <c r="F1687" s="190" t="str">
        <f>IF('Formulario PPGR3'!$G1687="","",'Formulario PPGR1'!#REF!)</f>
        <v/>
      </c>
      <c r="G1687" s="241"/>
      <c r="H1687" s="503" t="str">
        <f>IF(Tabla1[[#This Row],[Código_Actividad]]="","",_xlfn.XLOOKUP(Tabla1[[#This Row],[Código_Actividad]],Tabla2[Código],Tabla2[Actividades Programables Presupuestables],"",0))</f>
        <v/>
      </c>
      <c r="I1687" s="504" t="str">
        <f>IFERROR(VLOOKUP('Formulario PPGR3'!$G1687,'Formulario PPGR2'!$H$9:$V$269,15,FALSE),"")</f>
        <v/>
      </c>
      <c r="J1687" s="509"/>
      <c r="K1687" s="507" t="str">
        <f>IF(Tabla1[[#This Row],[Insumos]]="","",_xlfn.XLOOKUP(Tabla1[[#This Row],[Insumos]],Tabla10[Insumo],Tabla10[InsumoAbrev],"",0))</f>
        <v/>
      </c>
      <c r="L1687" s="508"/>
      <c r="M1687" s="505" t="str">
        <f>IF(Tabla1[[#This Row],[Descripción]]="","",_xlfn.XLOOKUP(Tabla1[[#This Row],[Descripción]],Tabla10[Descripción],Tabla10[Unidad de Medida],"",0))</f>
        <v/>
      </c>
      <c r="N1687" s="295"/>
      <c r="O1687" s="506" t="str">
        <f>IF(Tabla1[[#This Row],[Descripción]]="","",_xlfn.XLOOKUP(Tabla1[[#This Row],[Descripción]],Tabla10[Descripción],Tabla10[Precio Unitario],0))</f>
        <v/>
      </c>
      <c r="P1687" s="506" t="str">
        <f>IF(Tabla1[[#This Row],[Cantidad de Insumos]]="","",Tabla1[[#This Row],[Precio Unitario]]*Tabla1[[#This Row],[Cantidad de Insumos]])</f>
        <v/>
      </c>
      <c r="Q1687" s="506" t="str">
        <f>IF(Tabla1[[#This Row],[Descripción]]="","",_xlfn.XLOOKUP(Tabla1[[#This Row],[Descripción]],Tabla10[Descripción],Tabla10[CODIGO PRESUPUESTARIO],0))</f>
        <v/>
      </c>
      <c r="R1687" s="507"/>
    </row>
    <row r="1688" spans="2:18" x14ac:dyDescent="0.3">
      <c r="B1688" s="190" t="str">
        <f>IF('Formulario PPGR3'!$G1688="","",CONCATENATE('Formulario PPGR3'!$C1688,".",'Formulario PPGR3'!$D1688,".",'Formulario PPGR3'!$E1688,".",'Formulario PPGR3'!$F1688))</f>
        <v/>
      </c>
      <c r="C1688" s="190" t="str">
        <f>IF('Formulario PPGR3'!$G1688="","",'Formulario PPGR1'!#REF!)</f>
        <v/>
      </c>
      <c r="D1688" s="190" t="str">
        <f>IF('Formulario PPGR3'!$G1688="","",'Formulario PPGR1'!#REF!)</f>
        <v/>
      </c>
      <c r="E1688" s="190" t="str">
        <f>IF('Formulario PPGR3'!$G1688="","",'Formulario PPGR1'!#REF!)</f>
        <v/>
      </c>
      <c r="F1688" s="190" t="str">
        <f>IF('Formulario PPGR3'!$G1688="","",'Formulario PPGR1'!#REF!)</f>
        <v/>
      </c>
      <c r="G1688" s="241"/>
      <c r="H1688" s="503" t="str">
        <f>IF(Tabla1[[#This Row],[Código_Actividad]]="","",_xlfn.XLOOKUP(Tabla1[[#This Row],[Código_Actividad]],Tabla2[Código],Tabla2[Actividades Programables Presupuestables],"",0))</f>
        <v/>
      </c>
      <c r="I1688" s="504" t="str">
        <f>IFERROR(VLOOKUP('Formulario PPGR3'!$G1688,'Formulario PPGR2'!$H$9:$V$269,15,FALSE),"")</f>
        <v/>
      </c>
      <c r="J1688" s="509"/>
      <c r="K1688" s="507" t="str">
        <f>IF(Tabla1[[#This Row],[Insumos]]="","",_xlfn.XLOOKUP(Tabla1[[#This Row],[Insumos]],Tabla10[Insumo],Tabla10[InsumoAbrev],"",0))</f>
        <v/>
      </c>
      <c r="L1688" s="508"/>
      <c r="M1688" s="505" t="str">
        <f>IF(Tabla1[[#This Row],[Descripción]]="","",_xlfn.XLOOKUP(Tabla1[[#This Row],[Descripción]],Tabla10[Descripción],Tabla10[Unidad de Medida],"",0))</f>
        <v/>
      </c>
      <c r="N1688" s="295"/>
      <c r="O1688" s="506" t="str">
        <f>IF(Tabla1[[#This Row],[Descripción]]="","",_xlfn.XLOOKUP(Tabla1[[#This Row],[Descripción]],Tabla10[Descripción],Tabla10[Precio Unitario],0))</f>
        <v/>
      </c>
      <c r="P1688" s="506" t="str">
        <f>IF(Tabla1[[#This Row],[Cantidad de Insumos]]="","",Tabla1[[#This Row],[Precio Unitario]]*Tabla1[[#This Row],[Cantidad de Insumos]])</f>
        <v/>
      </c>
      <c r="Q1688" s="506" t="str">
        <f>IF(Tabla1[[#This Row],[Descripción]]="","",_xlfn.XLOOKUP(Tabla1[[#This Row],[Descripción]],Tabla10[Descripción],Tabla10[CODIGO PRESUPUESTARIO],0))</f>
        <v/>
      </c>
      <c r="R1688" s="507"/>
    </row>
    <row r="1689" spans="2:18" x14ac:dyDescent="0.3">
      <c r="B1689" s="190" t="str">
        <f>IF('Formulario PPGR3'!$G1689="","",CONCATENATE('Formulario PPGR3'!$C1689,".",'Formulario PPGR3'!$D1689,".",'Formulario PPGR3'!$E1689,".",'Formulario PPGR3'!$F1689))</f>
        <v/>
      </c>
      <c r="C1689" s="190" t="str">
        <f>IF('Formulario PPGR3'!$G1689="","",'Formulario PPGR1'!#REF!)</f>
        <v/>
      </c>
      <c r="D1689" s="190" t="str">
        <f>IF('Formulario PPGR3'!$G1689="","",'Formulario PPGR1'!#REF!)</f>
        <v/>
      </c>
      <c r="E1689" s="190" t="str">
        <f>IF('Formulario PPGR3'!$G1689="","",'Formulario PPGR1'!#REF!)</f>
        <v/>
      </c>
      <c r="F1689" s="190" t="str">
        <f>IF('Formulario PPGR3'!$G1689="","",'Formulario PPGR1'!#REF!)</f>
        <v/>
      </c>
      <c r="G1689" s="241"/>
      <c r="H1689" s="503" t="str">
        <f>IF(Tabla1[[#This Row],[Código_Actividad]]="","",_xlfn.XLOOKUP(Tabla1[[#This Row],[Código_Actividad]],Tabla2[Código],Tabla2[Actividades Programables Presupuestables],"",0))</f>
        <v/>
      </c>
      <c r="I1689" s="504" t="str">
        <f>IFERROR(VLOOKUP('Formulario PPGR3'!$G1689,'Formulario PPGR2'!$H$9:$V$269,15,FALSE),"")</f>
        <v/>
      </c>
      <c r="J1689" s="509"/>
      <c r="K1689" s="507" t="str">
        <f>IF(Tabla1[[#This Row],[Insumos]]="","",_xlfn.XLOOKUP(Tabla1[[#This Row],[Insumos]],Tabla10[Insumo],Tabla10[InsumoAbrev],"",0))</f>
        <v/>
      </c>
      <c r="L1689" s="508"/>
      <c r="M1689" s="505" t="str">
        <f>IF(Tabla1[[#This Row],[Descripción]]="","",_xlfn.XLOOKUP(Tabla1[[#This Row],[Descripción]],Tabla10[Descripción],Tabla10[Unidad de Medida],"",0))</f>
        <v/>
      </c>
      <c r="N1689" s="295"/>
      <c r="O1689" s="506" t="str">
        <f>IF(Tabla1[[#This Row],[Descripción]]="","",_xlfn.XLOOKUP(Tabla1[[#This Row],[Descripción]],Tabla10[Descripción],Tabla10[Precio Unitario],0))</f>
        <v/>
      </c>
      <c r="P1689" s="506" t="str">
        <f>IF(Tabla1[[#This Row],[Cantidad de Insumos]]="","",Tabla1[[#This Row],[Precio Unitario]]*Tabla1[[#This Row],[Cantidad de Insumos]])</f>
        <v/>
      </c>
      <c r="Q1689" s="506" t="str">
        <f>IF(Tabla1[[#This Row],[Descripción]]="","",_xlfn.XLOOKUP(Tabla1[[#This Row],[Descripción]],Tabla10[Descripción],Tabla10[CODIGO PRESUPUESTARIO],0))</f>
        <v/>
      </c>
      <c r="R1689" s="507"/>
    </row>
    <row r="1690" spans="2:18" x14ac:dyDescent="0.3">
      <c r="B1690" s="190" t="str">
        <f>IF('Formulario PPGR3'!$G1690="","",CONCATENATE('Formulario PPGR3'!$C1690,".",'Formulario PPGR3'!$D1690,".",'Formulario PPGR3'!$E1690,".",'Formulario PPGR3'!$F1690))</f>
        <v/>
      </c>
      <c r="C1690" s="190" t="str">
        <f>IF('Formulario PPGR3'!$G1690="","",'Formulario PPGR1'!#REF!)</f>
        <v/>
      </c>
      <c r="D1690" s="190" t="str">
        <f>IF('Formulario PPGR3'!$G1690="","",'Formulario PPGR1'!#REF!)</f>
        <v/>
      </c>
      <c r="E1690" s="190" t="str">
        <f>IF('Formulario PPGR3'!$G1690="","",'Formulario PPGR1'!#REF!)</f>
        <v/>
      </c>
      <c r="F1690" s="190" t="str">
        <f>IF('Formulario PPGR3'!$G1690="","",'Formulario PPGR1'!#REF!)</f>
        <v/>
      </c>
      <c r="G1690" s="241"/>
      <c r="H1690" s="503" t="str">
        <f>IF(Tabla1[[#This Row],[Código_Actividad]]="","",_xlfn.XLOOKUP(Tabla1[[#This Row],[Código_Actividad]],Tabla2[Código],Tabla2[Actividades Programables Presupuestables],"",0))</f>
        <v/>
      </c>
      <c r="I1690" s="504" t="str">
        <f>IFERROR(VLOOKUP('Formulario PPGR3'!$G1690,'Formulario PPGR2'!$H$9:$V$269,15,FALSE),"")</f>
        <v/>
      </c>
      <c r="J1690" s="509"/>
      <c r="K1690" s="507" t="str">
        <f>IF(Tabla1[[#This Row],[Insumos]]="","",_xlfn.XLOOKUP(Tabla1[[#This Row],[Insumos]],Tabla10[Insumo],Tabla10[InsumoAbrev],"",0))</f>
        <v/>
      </c>
      <c r="L1690" s="508"/>
      <c r="M1690" s="505" t="str">
        <f>IF(Tabla1[[#This Row],[Descripción]]="","",_xlfn.XLOOKUP(Tabla1[[#This Row],[Descripción]],Tabla10[Descripción],Tabla10[Unidad de Medida],"",0))</f>
        <v/>
      </c>
      <c r="N1690" s="295"/>
      <c r="O1690" s="506" t="str">
        <f>IF(Tabla1[[#This Row],[Descripción]]="","",_xlfn.XLOOKUP(Tabla1[[#This Row],[Descripción]],Tabla10[Descripción],Tabla10[Precio Unitario],0))</f>
        <v/>
      </c>
      <c r="P1690" s="506" t="str">
        <f>IF(Tabla1[[#This Row],[Cantidad de Insumos]]="","",Tabla1[[#This Row],[Precio Unitario]]*Tabla1[[#This Row],[Cantidad de Insumos]])</f>
        <v/>
      </c>
      <c r="Q1690" s="506" t="str">
        <f>IF(Tabla1[[#This Row],[Descripción]]="","",_xlfn.XLOOKUP(Tabla1[[#This Row],[Descripción]],Tabla10[Descripción],Tabla10[CODIGO PRESUPUESTARIO],0))</f>
        <v/>
      </c>
      <c r="R1690" s="507"/>
    </row>
    <row r="1691" spans="2:18" x14ac:dyDescent="0.3">
      <c r="G1691" s="326"/>
    </row>
    <row r="1692" spans="2:18" x14ac:dyDescent="0.3">
      <c r="G1692" s="326"/>
    </row>
    <row r="1693" spans="2:18" x14ac:dyDescent="0.3">
      <c r="G1693" s="326"/>
    </row>
    <row r="1694" spans="2:18" x14ac:dyDescent="0.3">
      <c r="G1694" s="326"/>
    </row>
    <row r="1695" spans="2:18" x14ac:dyDescent="0.3">
      <c r="G1695" s="326"/>
    </row>
    <row r="1696" spans="2:18" x14ac:dyDescent="0.3">
      <c r="G1696" s="326"/>
    </row>
    <row r="1697" spans="7:7" x14ac:dyDescent="0.3">
      <c r="G1697" s="326"/>
    </row>
    <row r="1698" spans="7:7" x14ac:dyDescent="0.3">
      <c r="G1698" s="326"/>
    </row>
    <row r="1699" spans="7:7" x14ac:dyDescent="0.3">
      <c r="G1699" s="326"/>
    </row>
    <row r="1700" spans="7:7" x14ac:dyDescent="0.3">
      <c r="G1700" s="326"/>
    </row>
    <row r="1701" spans="7:7" x14ac:dyDescent="0.3">
      <c r="G1701" s="326"/>
    </row>
    <row r="1702" spans="7:7" x14ac:dyDescent="0.3">
      <c r="G1702" s="326"/>
    </row>
    <row r="1703" spans="7:7" x14ac:dyDescent="0.3">
      <c r="G1703" s="326"/>
    </row>
    <row r="1704" spans="7:7" x14ac:dyDescent="0.3">
      <c r="G1704" s="326"/>
    </row>
    <row r="1705" spans="7:7" x14ac:dyDescent="0.3">
      <c r="G1705" s="326"/>
    </row>
    <row r="1706" spans="7:7" x14ac:dyDescent="0.3">
      <c r="G1706" s="326"/>
    </row>
    <row r="1707" spans="7:7" x14ac:dyDescent="0.3">
      <c r="G1707" s="326"/>
    </row>
    <row r="1708" spans="7:7" x14ac:dyDescent="0.3">
      <c r="G1708" s="326"/>
    </row>
    <row r="1709" spans="7:7" x14ac:dyDescent="0.3">
      <c r="G1709" s="326"/>
    </row>
    <row r="1710" spans="7:7" x14ac:dyDescent="0.3">
      <c r="G1710" s="326"/>
    </row>
    <row r="1711" spans="7:7" x14ac:dyDescent="0.3">
      <c r="G1711" s="326"/>
    </row>
    <row r="1712" spans="7:7" x14ac:dyDescent="0.3">
      <c r="G1712" s="326"/>
    </row>
    <row r="1713" spans="7:7" x14ac:dyDescent="0.3">
      <c r="G1713" s="326"/>
    </row>
    <row r="1714" spans="7:7" x14ac:dyDescent="0.3">
      <c r="G1714" s="326"/>
    </row>
    <row r="1715" spans="7:7" x14ac:dyDescent="0.3">
      <c r="G1715" s="326"/>
    </row>
    <row r="1716" spans="7:7" x14ac:dyDescent="0.3">
      <c r="G1716" s="326"/>
    </row>
    <row r="1717" spans="7:7" x14ac:dyDescent="0.3">
      <c r="G1717" s="326"/>
    </row>
    <row r="1718" spans="7:7" x14ac:dyDescent="0.3">
      <c r="G1718" s="326"/>
    </row>
    <row r="1719" spans="7:7" x14ac:dyDescent="0.3">
      <c r="G1719" s="326"/>
    </row>
    <row r="1720" spans="7:7" x14ac:dyDescent="0.3">
      <c r="G1720" s="326"/>
    </row>
    <row r="1721" spans="7:7" x14ac:dyDescent="0.3">
      <c r="G1721" s="326"/>
    </row>
    <row r="1722" spans="7:7" x14ac:dyDescent="0.3">
      <c r="G1722" s="326"/>
    </row>
    <row r="1723" spans="7:7" x14ac:dyDescent="0.3">
      <c r="G1723" s="326"/>
    </row>
    <row r="1724" spans="7:7" x14ac:dyDescent="0.3">
      <c r="G1724" s="326"/>
    </row>
    <row r="1725" spans="7:7" x14ac:dyDescent="0.3">
      <c r="G1725" s="326"/>
    </row>
    <row r="1726" spans="7:7" x14ac:dyDescent="0.3">
      <c r="G1726" s="326"/>
    </row>
    <row r="1727" spans="7:7" x14ac:dyDescent="0.3">
      <c r="G1727" s="326"/>
    </row>
    <row r="1728" spans="7:7" x14ac:dyDescent="0.3">
      <c r="G1728" s="326"/>
    </row>
    <row r="1729" spans="7:7" x14ac:dyDescent="0.3">
      <c r="G1729" s="326"/>
    </row>
    <row r="1730" spans="7:7" x14ac:dyDescent="0.3">
      <c r="G1730" s="326"/>
    </row>
    <row r="1731" spans="7:7" x14ac:dyDescent="0.3">
      <c r="G1731" s="326"/>
    </row>
    <row r="1732" spans="7:7" x14ac:dyDescent="0.3">
      <c r="G1732" s="326"/>
    </row>
    <row r="1733" spans="7:7" x14ac:dyDescent="0.3">
      <c r="G1733" s="326"/>
    </row>
    <row r="1734" spans="7:7" x14ac:dyDescent="0.3">
      <c r="G1734" s="326"/>
    </row>
    <row r="1735" spans="7:7" x14ac:dyDescent="0.3">
      <c r="G1735" s="326"/>
    </row>
    <row r="1736" spans="7:7" x14ac:dyDescent="0.3">
      <c r="G1736" s="326"/>
    </row>
    <row r="1737" spans="7:7" x14ac:dyDescent="0.3">
      <c r="G1737" s="326"/>
    </row>
    <row r="1738" spans="7:7" x14ac:dyDescent="0.3">
      <c r="G1738" s="326"/>
    </row>
    <row r="1739" spans="7:7" x14ac:dyDescent="0.3">
      <c r="G1739" s="326"/>
    </row>
    <row r="1740" spans="7:7" x14ac:dyDescent="0.3">
      <c r="G1740" s="326"/>
    </row>
    <row r="1741" spans="7:7" x14ac:dyDescent="0.3">
      <c r="G1741" s="326"/>
    </row>
    <row r="1742" spans="7:7" x14ac:dyDescent="0.3">
      <c r="G1742" s="326"/>
    </row>
    <row r="1743" spans="7:7" x14ac:dyDescent="0.3">
      <c r="G1743" s="326"/>
    </row>
    <row r="1744" spans="7:7" x14ac:dyDescent="0.3">
      <c r="G1744" s="326"/>
    </row>
    <row r="1745" spans="7:7" x14ac:dyDescent="0.3">
      <c r="G1745" s="326"/>
    </row>
    <row r="1746" spans="7:7" x14ac:dyDescent="0.3">
      <c r="G1746" s="326"/>
    </row>
    <row r="1747" spans="7:7" x14ac:dyDescent="0.3">
      <c r="G1747" s="326"/>
    </row>
    <row r="1748" spans="7:7" x14ac:dyDescent="0.3">
      <c r="G1748" s="326"/>
    </row>
    <row r="1749" spans="7:7" x14ac:dyDescent="0.3">
      <c r="G1749" s="326"/>
    </row>
    <row r="1750" spans="7:7" x14ac:dyDescent="0.3">
      <c r="G1750" s="326"/>
    </row>
    <row r="1751" spans="7:7" x14ac:dyDescent="0.3">
      <c r="G1751" s="326"/>
    </row>
    <row r="1752" spans="7:7" x14ac:dyDescent="0.3">
      <c r="G1752" s="326"/>
    </row>
    <row r="1753" spans="7:7" x14ac:dyDescent="0.3">
      <c r="G1753" s="326"/>
    </row>
    <row r="1754" spans="7:7" x14ac:dyDescent="0.3">
      <c r="G1754" s="326"/>
    </row>
    <row r="1755" spans="7:7" x14ac:dyDescent="0.3">
      <c r="G1755" s="326"/>
    </row>
    <row r="1756" spans="7:7" x14ac:dyDescent="0.3">
      <c r="G1756" s="326"/>
    </row>
    <row r="1757" spans="7:7" x14ac:dyDescent="0.3">
      <c r="G1757" s="326"/>
    </row>
    <row r="1758" spans="7:7" x14ac:dyDescent="0.3">
      <c r="G1758" s="326"/>
    </row>
    <row r="1759" spans="7:7" x14ac:dyDescent="0.3">
      <c r="G1759" s="326"/>
    </row>
    <row r="1760" spans="7:7" x14ac:dyDescent="0.3">
      <c r="G1760" s="326"/>
    </row>
    <row r="1761" spans="7:7" x14ac:dyDescent="0.3">
      <c r="G1761" s="326"/>
    </row>
    <row r="1762" spans="7:7" x14ac:dyDescent="0.3">
      <c r="G1762" s="326"/>
    </row>
    <row r="1763" spans="7:7" x14ac:dyDescent="0.3">
      <c r="G1763" s="326"/>
    </row>
    <row r="1764" spans="7:7" x14ac:dyDescent="0.3">
      <c r="G1764" s="326"/>
    </row>
    <row r="1765" spans="7:7" x14ac:dyDescent="0.3">
      <c r="G1765" s="326"/>
    </row>
    <row r="1766" spans="7:7" x14ac:dyDescent="0.3">
      <c r="G1766" s="326"/>
    </row>
    <row r="1767" spans="7:7" x14ac:dyDescent="0.3">
      <c r="G1767" s="326"/>
    </row>
    <row r="1768" spans="7:7" x14ac:dyDescent="0.3">
      <c r="G1768" s="326"/>
    </row>
    <row r="1769" spans="7:7" x14ac:dyDescent="0.3">
      <c r="G1769" s="326"/>
    </row>
    <row r="1770" spans="7:7" x14ac:dyDescent="0.3">
      <c r="G1770" s="326"/>
    </row>
    <row r="1771" spans="7:7" x14ac:dyDescent="0.3">
      <c r="G1771" s="326"/>
    </row>
    <row r="1772" spans="7:7" x14ac:dyDescent="0.3">
      <c r="G1772" s="326"/>
    </row>
    <row r="1773" spans="7:7" x14ac:dyDescent="0.3">
      <c r="G1773" s="326"/>
    </row>
    <row r="1774" spans="7:7" x14ac:dyDescent="0.3">
      <c r="G1774" s="326"/>
    </row>
    <row r="1775" spans="7:7" x14ac:dyDescent="0.3">
      <c r="G1775" s="326"/>
    </row>
    <row r="1776" spans="7:7" x14ac:dyDescent="0.3">
      <c r="G1776" s="326"/>
    </row>
    <row r="1777" spans="7:7" x14ac:dyDescent="0.3">
      <c r="G1777" s="326"/>
    </row>
    <row r="1778" spans="7:7" x14ac:dyDescent="0.3">
      <c r="G1778" s="326"/>
    </row>
    <row r="1779" spans="7:7" x14ac:dyDescent="0.3">
      <c r="G1779" s="326"/>
    </row>
    <row r="1780" spans="7:7" x14ac:dyDescent="0.3">
      <c r="G1780" s="326"/>
    </row>
    <row r="1781" spans="7:7" x14ac:dyDescent="0.3">
      <c r="G1781" s="326"/>
    </row>
    <row r="1782" spans="7:7" x14ac:dyDescent="0.3">
      <c r="G1782" s="326"/>
    </row>
    <row r="1783" spans="7:7" x14ac:dyDescent="0.3">
      <c r="G1783" s="326"/>
    </row>
    <row r="1784" spans="7:7" x14ac:dyDescent="0.3">
      <c r="G1784" s="326"/>
    </row>
    <row r="1785" spans="7:7" x14ac:dyDescent="0.3">
      <c r="G1785" s="326"/>
    </row>
    <row r="1786" spans="7:7" x14ac:dyDescent="0.3">
      <c r="G1786" s="326"/>
    </row>
    <row r="1787" spans="7:7" x14ac:dyDescent="0.3">
      <c r="G1787" s="326"/>
    </row>
    <row r="1788" spans="7:7" x14ac:dyDescent="0.3">
      <c r="G1788" s="326"/>
    </row>
    <row r="1789" spans="7:7" x14ac:dyDescent="0.3">
      <c r="G1789" s="326"/>
    </row>
    <row r="1790" spans="7:7" x14ac:dyDescent="0.3">
      <c r="G1790" s="326"/>
    </row>
    <row r="1791" spans="7:7" x14ac:dyDescent="0.3">
      <c r="G1791" s="326"/>
    </row>
    <row r="1792" spans="7:7" x14ac:dyDescent="0.3">
      <c r="G1792" s="326"/>
    </row>
    <row r="1793" spans="7:7" x14ac:dyDescent="0.3">
      <c r="G1793" s="326"/>
    </row>
    <row r="1794" spans="7:7" x14ac:dyDescent="0.3">
      <c r="G1794" s="326"/>
    </row>
    <row r="1795" spans="7:7" x14ac:dyDescent="0.3">
      <c r="G1795" s="326"/>
    </row>
    <row r="1796" spans="7:7" x14ac:dyDescent="0.3">
      <c r="G1796" s="326"/>
    </row>
    <row r="1797" spans="7:7" x14ac:dyDescent="0.3">
      <c r="G1797" s="326"/>
    </row>
    <row r="1798" spans="7:7" x14ac:dyDescent="0.3">
      <c r="G1798" s="326"/>
    </row>
    <row r="1799" spans="7:7" x14ac:dyDescent="0.3">
      <c r="G1799" s="326"/>
    </row>
    <row r="1800" spans="7:7" x14ac:dyDescent="0.3">
      <c r="G1800" s="326"/>
    </row>
    <row r="1801" spans="7:7" x14ac:dyDescent="0.3">
      <c r="G1801" s="326"/>
    </row>
    <row r="1802" spans="7:7" x14ac:dyDescent="0.3">
      <c r="G1802" s="326"/>
    </row>
    <row r="1803" spans="7:7" x14ac:dyDescent="0.3">
      <c r="G1803" s="326"/>
    </row>
    <row r="1804" spans="7:7" x14ac:dyDescent="0.3">
      <c r="G1804" s="326"/>
    </row>
    <row r="1805" spans="7:7" x14ac:dyDescent="0.3">
      <c r="G1805" s="326"/>
    </row>
    <row r="1806" spans="7:7" x14ac:dyDescent="0.3">
      <c r="G1806" s="326"/>
    </row>
    <row r="1807" spans="7:7" x14ac:dyDescent="0.3">
      <c r="G1807" s="326"/>
    </row>
    <row r="1808" spans="7:7" x14ac:dyDescent="0.3">
      <c r="G1808" s="326"/>
    </row>
    <row r="1809" spans="7:7" x14ac:dyDescent="0.3">
      <c r="G1809" s="326"/>
    </row>
    <row r="1810" spans="7:7" x14ac:dyDescent="0.3">
      <c r="G1810" s="326"/>
    </row>
    <row r="1811" spans="7:7" x14ac:dyDescent="0.3">
      <c r="G1811" s="326"/>
    </row>
    <row r="1812" spans="7:7" x14ac:dyDescent="0.3">
      <c r="G1812" s="326"/>
    </row>
    <row r="1813" spans="7:7" x14ac:dyDescent="0.3">
      <c r="G1813" s="326"/>
    </row>
    <row r="1814" spans="7:7" x14ac:dyDescent="0.3">
      <c r="G1814" s="326"/>
    </row>
    <row r="1815" spans="7:7" x14ac:dyDescent="0.3">
      <c r="G1815" s="326"/>
    </row>
    <row r="1816" spans="7:7" x14ac:dyDescent="0.3">
      <c r="G1816" s="326"/>
    </row>
    <row r="1817" spans="7:7" x14ac:dyDescent="0.3">
      <c r="G1817" s="326"/>
    </row>
    <row r="1818" spans="7:7" x14ac:dyDescent="0.3">
      <c r="G1818" s="326"/>
    </row>
    <row r="1819" spans="7:7" x14ac:dyDescent="0.3">
      <c r="G1819" s="326"/>
    </row>
    <row r="1820" spans="7:7" x14ac:dyDescent="0.3">
      <c r="G1820" s="326"/>
    </row>
    <row r="1821" spans="7:7" x14ac:dyDescent="0.3">
      <c r="G1821" s="326"/>
    </row>
    <row r="1822" spans="7:7" x14ac:dyDescent="0.3">
      <c r="G1822" s="326"/>
    </row>
  </sheetData>
  <sheetProtection algorithmName="SHA-512" hashValue="8JcyxZNu6RZApYp1uXlzuTXPkemhTVs9t8GS7GSgBp8gSu8VNn4Y4nmaHz6ltAhkmqmmL5mFVFObFyRXbj4afw==" saltValue="tABG2DmyKeKyuGkYQm87ig==" spinCount="100000" sheet="1" insertRows="0" insertHyperlinks="0" sort="0" autoFilter="0" pivotTables="0"/>
  <phoneticPr fontId="28" type="noConversion"/>
  <dataValidations count="3">
    <dataValidation type="list" allowBlank="1" showInputMessage="1" showErrorMessage="1" sqref="J755:J1690 J9:J753" xr:uid="{00000000-0002-0000-0300-000001000000}">
      <formula1>lsInsumos</formula1>
    </dataValidation>
    <dataValidation type="list" allowBlank="1" showInputMessage="1" showErrorMessage="1" sqref="L9:L1690" xr:uid="{00000000-0002-0000-0300-000002000000}">
      <formula1>INDIRECT($K9)</formula1>
    </dataValidation>
    <dataValidation type="list" allowBlank="1" showInputMessage="1" showErrorMessage="1" sqref="R9:R1690" xr:uid="{00000000-0002-0000-0300-000003000000}">
      <formula1>lsFuentesFinanciamiento</formula1>
    </dataValidation>
  </dataValidations>
  <pageMargins left="0.7" right="0.7" top="0.75" bottom="0.75" header="0.3" footer="0.3"/>
  <pageSetup paperSize="5" scale="54" orientation="landscape" r:id="rId1"/>
  <colBreaks count="1" manualBreakCount="1">
    <brk id="19" max="1048575" man="1"/>
  </colBreak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99060</xdr:colOff>
                <xdr:row>5</xdr:row>
                <xdr:rowOff>83820</xdr:rowOff>
              </from>
              <to>
                <xdr:col>7</xdr:col>
                <xdr:colOff>38100</xdr:colOff>
                <xdr:row>7</xdr:row>
                <xdr:rowOff>22860</xdr:rowOff>
              </to>
            </anchor>
          </controlPr>
        </control>
      </mc:Choice>
      <mc:Fallback>
        <control shapeId="10449" r:id="rId4" name="CommandButton1"/>
      </mc:Fallback>
    </mc:AlternateContent>
  </controls>
  <tableParts count="1">
    <tablePart r:id="rId6"/>
  </tableParts>
  <extLst>
    <ext xmlns:x14="http://schemas.microsoft.com/office/spreadsheetml/2009/9/main" uri="{CCE6A557-97BC-4b89-ADB6-D9C93CAAB3DF}">
      <x14:dataValidations xmlns:xm="http://schemas.microsoft.com/office/excel/2006/main" count="1">
        <x14:dataValidation type="list" allowBlank="1" showInputMessage="1" showErrorMessage="1" xr:uid="{176A8075-2D4D-4C03-BF0A-23E6BEFEE0A8}">
          <x14:formula1>
            <xm:f>'Formulario PPGR2'!$H$9:$H$269</xm:f>
          </x14:formula1>
          <xm:sqref>G9:G1690</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37"/>
  <sheetViews>
    <sheetView showGridLines="0" zoomScaleNormal="100" workbookViewId="0">
      <selection activeCell="I22" sqref="I22"/>
    </sheetView>
  </sheetViews>
  <sheetFormatPr baseColWidth="10" defaultColWidth="9.109375" defaultRowHeight="14.4" x14ac:dyDescent="0.3"/>
  <cols>
    <col min="1" max="1" width="5" style="2" customWidth="1"/>
    <col min="2" max="6" width="5" style="2" hidden="1" customWidth="1"/>
    <col min="7" max="7" width="31.44140625" style="4" customWidth="1"/>
    <col min="8" max="8" width="17.109375" style="4" customWidth="1"/>
    <col min="9" max="9" width="25.109375" style="4" customWidth="1"/>
    <col min="10" max="10" width="15" style="4" bestFit="1" customWidth="1"/>
    <col min="11" max="11" width="7.6640625" style="4" hidden="1" customWidth="1"/>
    <col min="12" max="12" width="20.5546875" style="4" bestFit="1" customWidth="1"/>
    <col min="13" max="13" width="17.5546875" style="4" customWidth="1"/>
    <col min="14" max="14" width="16.109375" style="4" customWidth="1"/>
    <col min="15" max="15" width="21" style="198" customWidth="1"/>
    <col min="16" max="16" width="23.33203125" style="4" customWidth="1"/>
    <col min="17" max="18" width="9.109375" style="91" customWidth="1"/>
    <col min="19" max="19" width="19.109375" style="91" bestFit="1" customWidth="1"/>
    <col min="20" max="20" width="24.109375" style="91" bestFit="1" customWidth="1"/>
    <col min="21" max="21" width="9.109375" style="91" customWidth="1"/>
    <col min="22" max="29" width="9.109375" style="90" customWidth="1"/>
    <col min="30" max="30" width="9.109375" customWidth="1"/>
    <col min="31" max="16384" width="9.109375" style="2"/>
  </cols>
  <sheetData>
    <row r="1" spans="2:29" ht="15" customHeight="1" x14ac:dyDescent="0.3">
      <c r="G1" s="175"/>
      <c r="H1" s="175"/>
      <c r="I1" s="175"/>
      <c r="J1" s="175"/>
      <c r="K1" s="175"/>
      <c r="L1" s="175"/>
      <c r="M1" s="175"/>
      <c r="N1" s="175"/>
      <c r="O1" s="195"/>
      <c r="P1" s="175"/>
      <c r="Q1" s="2"/>
      <c r="R1" s="2"/>
      <c r="S1" s="2"/>
      <c r="T1" s="2"/>
      <c r="U1" s="2"/>
      <c r="V1" s="176"/>
      <c r="W1" s="176"/>
      <c r="X1" s="176"/>
      <c r="Y1" s="176"/>
      <c r="Z1" s="176"/>
      <c r="AA1" s="176"/>
      <c r="AB1" s="176"/>
      <c r="AC1" s="176"/>
    </row>
    <row r="2" spans="2:29" customFormat="1" ht="15.6" x14ac:dyDescent="0.3">
      <c r="H2" s="172" t="str">
        <f>'Formulario PPGR1'!G2</f>
        <v>Servicio Nacional de Salud</v>
      </c>
      <c r="L2" s="1"/>
      <c r="M2" s="1"/>
      <c r="N2" s="1"/>
      <c r="O2" s="196"/>
      <c r="P2" s="1"/>
      <c r="Q2" s="1"/>
      <c r="R2" s="1"/>
      <c r="S2" s="1"/>
      <c r="T2" s="1"/>
      <c r="U2" s="1"/>
      <c r="V2" s="131"/>
      <c r="W2" s="129"/>
      <c r="X2" s="129"/>
      <c r="Y2" s="129"/>
      <c r="Z2" s="130"/>
    </row>
    <row r="3" spans="2:29" customFormat="1" x14ac:dyDescent="0.3">
      <c r="H3" s="173" t="str">
        <f>'Formulario PPGR1'!G3</f>
        <v>Dirección de Planificación y Desarrollo</v>
      </c>
      <c r="L3" s="1"/>
      <c r="M3" s="1"/>
      <c r="N3" s="1"/>
      <c r="O3" s="196"/>
      <c r="P3" s="1"/>
      <c r="Q3" s="1"/>
      <c r="R3" s="1"/>
      <c r="S3" s="1"/>
      <c r="T3" s="1"/>
      <c r="U3" s="1"/>
      <c r="V3" s="131"/>
      <c r="W3" s="129"/>
      <c r="X3" s="129"/>
      <c r="Y3" s="129"/>
      <c r="Z3" s="130"/>
    </row>
    <row r="4" spans="2:29" customFormat="1" x14ac:dyDescent="0.3">
      <c r="H4" s="174" t="str">
        <f>'Formulario PPGR1'!G4</f>
        <v xml:space="preserve">Plan Operativo Anual </v>
      </c>
      <c r="L4" s="1"/>
      <c r="M4" s="1"/>
      <c r="N4" s="1"/>
      <c r="O4" s="196"/>
      <c r="P4" s="1"/>
      <c r="Q4" s="1"/>
      <c r="R4" s="1"/>
      <c r="S4" s="1"/>
      <c r="T4" s="1"/>
      <c r="U4" s="1"/>
      <c r="V4" s="131"/>
      <c r="W4" s="129"/>
      <c r="X4" s="129"/>
      <c r="Y4" s="129"/>
      <c r="Z4" s="130"/>
    </row>
    <row r="5" spans="2:29" customFormat="1" x14ac:dyDescent="0.3">
      <c r="H5" s="174" t="s">
        <v>1118</v>
      </c>
      <c r="L5" s="1"/>
      <c r="M5" s="1"/>
      <c r="N5" s="1"/>
      <c r="O5" s="196"/>
      <c r="P5" s="1"/>
      <c r="Q5" s="1"/>
      <c r="R5" s="1"/>
      <c r="S5" s="1"/>
      <c r="T5" s="1"/>
      <c r="U5" s="1"/>
      <c r="V5" s="131"/>
      <c r="W5" s="129"/>
      <c r="X5" s="129"/>
      <c r="Y5" s="129"/>
      <c r="Z5" s="130"/>
    </row>
    <row r="6" spans="2:29" x14ac:dyDescent="0.3">
      <c r="G6" s="177"/>
      <c r="H6" s="121" t="str">
        <f>'Formulario PPGR1'!$M$3</f>
        <v>SNS - Dirección Central</v>
      </c>
      <c r="I6" s="2"/>
      <c r="J6"/>
      <c r="K6"/>
      <c r="L6" s="1"/>
      <c r="M6" s="1"/>
      <c r="N6" s="1"/>
      <c r="O6" s="196"/>
      <c r="P6" s="1"/>
      <c r="Q6" s="1"/>
      <c r="R6" s="1"/>
      <c r="S6" s="2"/>
      <c r="T6" s="2"/>
      <c r="U6" s="2"/>
      <c r="V6" s="176"/>
      <c r="W6" s="176"/>
      <c r="X6" s="176"/>
      <c r="Y6" s="176"/>
      <c r="Z6" s="176"/>
      <c r="AA6" s="176"/>
      <c r="AB6" s="176"/>
      <c r="AC6" s="176"/>
    </row>
    <row r="7" spans="2:29" ht="18.75" customHeight="1" x14ac:dyDescent="0.3">
      <c r="G7" s="177"/>
      <c r="H7" s="177"/>
      <c r="I7" s="177"/>
      <c r="J7"/>
      <c r="K7"/>
      <c r="L7" s="1"/>
      <c r="M7" s="1"/>
      <c r="N7" s="1"/>
      <c r="O7" s="196"/>
      <c r="P7" s="1"/>
      <c r="Q7" s="1"/>
      <c r="R7" s="1"/>
      <c r="S7" s="2"/>
      <c r="T7" s="2"/>
      <c r="U7" s="2"/>
      <c r="V7" s="176"/>
      <c r="W7" s="176"/>
      <c r="X7" s="176"/>
      <c r="Y7" s="176"/>
      <c r="Z7" s="176"/>
      <c r="AA7" s="176"/>
      <c r="AB7" s="176"/>
      <c r="AC7" s="176"/>
    </row>
    <row r="8" spans="2:29" ht="27.6" x14ac:dyDescent="0.3">
      <c r="B8" s="204" t="s">
        <v>94</v>
      </c>
      <c r="C8" s="205" t="s">
        <v>95</v>
      </c>
      <c r="D8" s="205" t="s">
        <v>96</v>
      </c>
      <c r="E8" s="205" t="s">
        <v>97</v>
      </c>
      <c r="F8" s="206" t="s">
        <v>353</v>
      </c>
      <c r="G8" s="178" t="s">
        <v>1119</v>
      </c>
      <c r="H8" s="178" t="s">
        <v>1120</v>
      </c>
      <c r="I8" s="178" t="s">
        <v>1121</v>
      </c>
      <c r="J8" s="178" t="s">
        <v>1122</v>
      </c>
      <c r="K8" s="178" t="s">
        <v>1123</v>
      </c>
      <c r="L8" s="178" t="s">
        <v>1124</v>
      </c>
      <c r="M8" s="180" t="s">
        <v>1041</v>
      </c>
      <c r="N8" s="179" t="s">
        <v>1125</v>
      </c>
      <c r="O8" s="197" t="s">
        <v>1045</v>
      </c>
      <c r="P8" s="181" t="s">
        <v>1046</v>
      </c>
    </row>
    <row r="9" spans="2:29" x14ac:dyDescent="0.3">
      <c r="B9" s="194" t="str">
        <f>IF('Formulario PPGR4'!$G9="","",CONCATENATE('Formulario PPGR4'!$C9,".",'Formulario PPGR4'!$D9,".",'Formulario PPGR4'!$E9,".",'Formulario PPGR4'!$F9))</f>
        <v/>
      </c>
      <c r="C9" s="194" t="str">
        <f>IF('Formulario PPGR4'!$G9="","",'Formulario PPGR1'!#REF!)</f>
        <v/>
      </c>
      <c r="D9" s="194" t="str">
        <f>IF('Formulario PPGR4'!$G9="","",'Formulario PPGR1'!#REF!)</f>
        <v/>
      </c>
      <c r="E9" s="194" t="str">
        <f>IF('Formulario PPGR4'!$G9="","",'Formulario PPGR1'!#REF!)</f>
        <v/>
      </c>
      <c r="F9" s="194" t="str">
        <f>IF('Formulario PPGR4'!$G9="","",'Formulario PPGR1'!#REF!)</f>
        <v/>
      </c>
      <c r="G9" s="191"/>
      <c r="H9" s="192"/>
      <c r="I9" s="193"/>
      <c r="J9" s="193"/>
      <c r="K9" s="193" t="str">
        <f>IFERROR(VLOOKUP('Formulario PPGR4'!$J9,Prov!$A$2:$B$156,2,FALSE),"")</f>
        <v/>
      </c>
      <c r="L9" s="194"/>
      <c r="M9" s="194"/>
      <c r="N9" s="194"/>
      <c r="O9" s="197" t="str">
        <f>IFERROR(VLOOKUP($G9,Catalogo!$G$20:$H$25,2,FALSE),"")</f>
        <v/>
      </c>
      <c r="P9" s="199"/>
    </row>
    <row r="10" spans="2:29" x14ac:dyDescent="0.3">
      <c r="B10" s="194" t="str">
        <f>IF('Formulario PPGR4'!$G10="","",CONCATENATE('Formulario PPGR4'!$C10,".",'Formulario PPGR4'!$D10,".",'Formulario PPGR4'!$E10,".",'Formulario PPGR4'!$F10))</f>
        <v/>
      </c>
      <c r="C10" s="194" t="str">
        <f>IF('Formulario PPGR4'!$G10="","",'Formulario PPGR1'!#REF!)</f>
        <v/>
      </c>
      <c r="D10" s="194" t="str">
        <f>IF('Formulario PPGR4'!$G10="","",'Formulario PPGR1'!#REF!)</f>
        <v/>
      </c>
      <c r="E10" s="194" t="str">
        <f>IF('Formulario PPGR4'!$G10="","",'Formulario PPGR1'!#REF!)</f>
        <v/>
      </c>
      <c r="F10" s="194" t="str">
        <f>IF('Formulario PPGR4'!$G10="","",'Formulario PPGR1'!#REF!)</f>
        <v/>
      </c>
      <c r="G10" s="191"/>
      <c r="H10" s="192"/>
      <c r="I10" s="193"/>
      <c r="J10" s="193"/>
      <c r="K10" s="193" t="str">
        <f>IFERROR(VLOOKUP('Formulario PPGR4'!$J10,Prov!$A$2:$B$156,2,FALSE),"")</f>
        <v/>
      </c>
      <c r="L10" s="194"/>
      <c r="M10" s="194"/>
      <c r="N10" s="194"/>
      <c r="O10" s="197" t="str">
        <f>IFERROR(VLOOKUP($G10,Catalogo!$G$20:$H$25,2,FALSE),"")</f>
        <v/>
      </c>
      <c r="P10" s="199"/>
    </row>
    <row r="11" spans="2:29" x14ac:dyDescent="0.3">
      <c r="B11" s="194" t="str">
        <f>IF('Formulario PPGR4'!$G11="","",CONCATENATE('Formulario PPGR4'!$C11,".",'Formulario PPGR4'!$D11,".",'Formulario PPGR4'!$E11,".",'Formulario PPGR4'!$F11))</f>
        <v/>
      </c>
      <c r="C11" s="194" t="str">
        <f>IF('Formulario PPGR4'!$G11="","",'Formulario PPGR1'!#REF!)</f>
        <v/>
      </c>
      <c r="D11" s="194" t="str">
        <f>IF('Formulario PPGR4'!$G11="","",'Formulario PPGR1'!#REF!)</f>
        <v/>
      </c>
      <c r="E11" s="194" t="str">
        <f>IF('Formulario PPGR4'!$G11="","",'Formulario PPGR1'!#REF!)</f>
        <v/>
      </c>
      <c r="F11" s="194" t="str">
        <f>IF('Formulario PPGR4'!$G11="","",'Formulario PPGR1'!#REF!)</f>
        <v/>
      </c>
      <c r="G11" s="192"/>
      <c r="H11" s="192"/>
      <c r="I11" s="193"/>
      <c r="J11" s="193"/>
      <c r="K11" s="193" t="str">
        <f>IFERROR(VLOOKUP('Formulario PPGR4'!$J11,Prov!$A$2:$B$156,2,FALSE),"")</f>
        <v/>
      </c>
      <c r="L11" s="194"/>
      <c r="M11" s="194"/>
      <c r="N11" s="194"/>
      <c r="O11" s="197" t="str">
        <f>IFERROR(VLOOKUP($G11,Catalogo!$G$20:$H$25,2,FALSE),"")</f>
        <v/>
      </c>
      <c r="P11" s="199"/>
    </row>
    <row r="12" spans="2:29" x14ac:dyDescent="0.3">
      <c r="B12" s="194" t="str">
        <f>IF('Formulario PPGR4'!$G12="","",CONCATENATE('Formulario PPGR4'!$C12,".",'Formulario PPGR4'!$D12,".",'Formulario PPGR4'!$E12,".",'Formulario PPGR4'!$F12))</f>
        <v/>
      </c>
      <c r="C12" s="194" t="str">
        <f>IF('Formulario PPGR4'!$G12="","",'Formulario PPGR1'!#REF!)</f>
        <v/>
      </c>
      <c r="D12" s="194" t="str">
        <f>IF('Formulario PPGR4'!$G12="","",'Formulario PPGR1'!#REF!)</f>
        <v/>
      </c>
      <c r="E12" s="194" t="str">
        <f>IF('Formulario PPGR4'!$G12="","",'Formulario PPGR1'!#REF!)</f>
        <v/>
      </c>
      <c r="F12" s="194" t="str">
        <f>IF('Formulario PPGR4'!$G12="","",'Formulario PPGR1'!#REF!)</f>
        <v/>
      </c>
      <c r="G12" s="192"/>
      <c r="H12" s="192"/>
      <c r="I12" s="193"/>
      <c r="J12" s="193"/>
      <c r="K12" s="193" t="str">
        <f>IFERROR(VLOOKUP('Formulario PPGR4'!$J12,Prov!$A$2:$B$156,2,FALSE),"")</f>
        <v/>
      </c>
      <c r="L12" s="194"/>
      <c r="M12" s="194"/>
      <c r="N12" s="194"/>
      <c r="O12" s="197" t="str">
        <f>IFERROR(VLOOKUP($G12,Catalogo!$G$20:$H$25,2,FALSE),"")</f>
        <v/>
      </c>
      <c r="P12" s="199"/>
    </row>
    <row r="13" spans="2:29" x14ac:dyDescent="0.3">
      <c r="B13" s="194" t="str">
        <f>IF('Formulario PPGR4'!$G13="","",CONCATENATE('Formulario PPGR4'!$C13,".",'Formulario PPGR4'!$D13,".",'Formulario PPGR4'!$E13,".",'Formulario PPGR4'!$F13))</f>
        <v/>
      </c>
      <c r="C13" s="194" t="str">
        <f>IF('Formulario PPGR4'!$G13="","",'Formulario PPGR1'!#REF!)</f>
        <v/>
      </c>
      <c r="D13" s="194" t="str">
        <f>IF('Formulario PPGR4'!$G13="","",'Formulario PPGR1'!#REF!)</f>
        <v/>
      </c>
      <c r="E13" s="194" t="str">
        <f>IF('Formulario PPGR4'!$G13="","",'Formulario PPGR1'!#REF!)</f>
        <v/>
      </c>
      <c r="F13" s="194" t="str">
        <f>IF('Formulario PPGR4'!$G13="","",'Formulario PPGR1'!#REF!)</f>
        <v/>
      </c>
      <c r="G13" s="192"/>
      <c r="H13" s="192"/>
      <c r="I13" s="193"/>
      <c r="J13" s="193"/>
      <c r="K13" s="193" t="str">
        <f>IFERROR(VLOOKUP('Formulario PPGR4'!$J13,Prov!$A$2:$B$156,2,FALSE),"")</f>
        <v/>
      </c>
      <c r="L13" s="194"/>
      <c r="M13" s="194"/>
      <c r="N13" s="194"/>
      <c r="O13" s="197" t="str">
        <f>IFERROR(VLOOKUP($G13,Catalogo!$G$20:$H$25,2,FALSE),"")</f>
        <v/>
      </c>
      <c r="P13" s="199"/>
    </row>
    <row r="14" spans="2:29" x14ac:dyDescent="0.3">
      <c r="B14" s="194" t="str">
        <f>IF('Formulario PPGR4'!$G14="","",CONCATENATE('Formulario PPGR4'!$C14,".",'Formulario PPGR4'!$D14,".",'Formulario PPGR4'!$E14,".",'Formulario PPGR4'!$F14))</f>
        <v/>
      </c>
      <c r="C14" s="194" t="str">
        <f>IF('Formulario PPGR4'!$G14="","",'Formulario PPGR1'!#REF!)</f>
        <v/>
      </c>
      <c r="D14" s="194" t="str">
        <f>IF('Formulario PPGR4'!$G14="","",'Formulario PPGR1'!#REF!)</f>
        <v/>
      </c>
      <c r="E14" s="194" t="str">
        <f>IF('Formulario PPGR4'!$G14="","",'Formulario PPGR1'!#REF!)</f>
        <v/>
      </c>
      <c r="F14" s="194" t="str">
        <f>IF('Formulario PPGR4'!$G14="","",'Formulario PPGR1'!#REF!)</f>
        <v/>
      </c>
      <c r="G14" s="192"/>
      <c r="H14" s="192"/>
      <c r="I14" s="193"/>
      <c r="J14" s="193"/>
      <c r="K14" s="193" t="str">
        <f>IFERROR(VLOOKUP('Formulario PPGR4'!$J14,Prov!$A$2:$B$156,2,FALSE),"")</f>
        <v/>
      </c>
      <c r="L14" s="194"/>
      <c r="M14" s="194"/>
      <c r="N14" s="194"/>
      <c r="O14" s="197" t="str">
        <f>IFERROR(VLOOKUP($G14,Catalogo!$G$20:$H$25,2,FALSE),"")</f>
        <v/>
      </c>
      <c r="P14" s="199"/>
    </row>
    <row r="15" spans="2:29" x14ac:dyDescent="0.3">
      <c r="B15" s="194" t="str">
        <f>IF('Formulario PPGR4'!$G15="","",CONCATENATE('Formulario PPGR4'!$C15,".",'Formulario PPGR4'!$D15,".",'Formulario PPGR4'!$E15,".",'Formulario PPGR4'!$F15))</f>
        <v/>
      </c>
      <c r="C15" s="194" t="str">
        <f>IF('Formulario PPGR4'!$G15="","",'Formulario PPGR1'!#REF!)</f>
        <v/>
      </c>
      <c r="D15" s="194" t="str">
        <f>IF('Formulario PPGR4'!$G15="","",'Formulario PPGR1'!#REF!)</f>
        <v/>
      </c>
      <c r="E15" s="194" t="str">
        <f>IF('Formulario PPGR4'!$G15="","",'Formulario PPGR1'!#REF!)</f>
        <v/>
      </c>
      <c r="F15" s="194" t="str">
        <f>IF('Formulario PPGR4'!$G15="","",'Formulario PPGR1'!#REF!)</f>
        <v/>
      </c>
      <c r="G15" s="192"/>
      <c r="H15" s="192"/>
      <c r="I15" s="193"/>
      <c r="J15" s="193"/>
      <c r="K15" s="193" t="str">
        <f>IFERROR(VLOOKUP('Formulario PPGR4'!$J15,Prov!$A$2:$B$156,2,FALSE),"")</f>
        <v/>
      </c>
      <c r="L15" s="194"/>
      <c r="M15" s="194"/>
      <c r="N15" s="194"/>
      <c r="O15" s="197" t="str">
        <f>IFERROR(VLOOKUP($G15,Catalogo!$G$20:$H$25,2,FALSE),"")</f>
        <v/>
      </c>
      <c r="P15" s="199"/>
    </row>
    <row r="16" spans="2:29" x14ac:dyDescent="0.3">
      <c r="B16" s="194" t="str">
        <f>IF('Formulario PPGR4'!$G16="","",CONCATENATE('Formulario PPGR4'!$C16,".",'Formulario PPGR4'!$D16,".",'Formulario PPGR4'!$E16,".",'Formulario PPGR4'!$F16))</f>
        <v/>
      </c>
      <c r="C16" s="194" t="str">
        <f>IF('Formulario PPGR4'!$G16="","",'Formulario PPGR1'!#REF!)</f>
        <v/>
      </c>
      <c r="D16" s="194" t="str">
        <f>IF('Formulario PPGR4'!$G16="","",'Formulario PPGR1'!#REF!)</f>
        <v/>
      </c>
      <c r="E16" s="194" t="str">
        <f>IF('Formulario PPGR4'!$G16="","",'Formulario PPGR1'!#REF!)</f>
        <v/>
      </c>
      <c r="F16" s="194" t="str">
        <f>IF('Formulario PPGR4'!$G16="","",'Formulario PPGR1'!#REF!)</f>
        <v/>
      </c>
      <c r="G16" s="192"/>
      <c r="H16" s="192"/>
      <c r="I16" s="193"/>
      <c r="J16" s="193"/>
      <c r="K16" s="193" t="str">
        <f>IFERROR(VLOOKUP('Formulario PPGR4'!$J16,Prov!$A$2:$B$156,2,FALSE),"")</f>
        <v/>
      </c>
      <c r="L16" s="194"/>
      <c r="M16" s="194"/>
      <c r="N16" s="194"/>
      <c r="O16" s="197" t="str">
        <f>IFERROR(VLOOKUP($G16,Catalogo!$G$20:$H$25,2,FALSE),"")</f>
        <v/>
      </c>
      <c r="P16" s="199"/>
    </row>
    <row r="17" spans="2:16" x14ac:dyDescent="0.3">
      <c r="B17" s="194" t="str">
        <f>IF('Formulario PPGR4'!$G17="","",CONCATENATE('Formulario PPGR4'!$C17,".",'Formulario PPGR4'!$D17,".",'Formulario PPGR4'!$E17,".",'Formulario PPGR4'!$F17))</f>
        <v/>
      </c>
      <c r="C17" s="194" t="str">
        <f>IF('Formulario PPGR4'!$G17="","",'Formulario PPGR1'!#REF!)</f>
        <v/>
      </c>
      <c r="D17" s="194" t="str">
        <f>IF('Formulario PPGR4'!$G17="","",'Formulario PPGR1'!#REF!)</f>
        <v/>
      </c>
      <c r="E17" s="194" t="str">
        <f>IF('Formulario PPGR4'!$G17="","",'Formulario PPGR1'!#REF!)</f>
        <v/>
      </c>
      <c r="F17" s="194" t="str">
        <f>IF('Formulario PPGR4'!$G17="","",'Formulario PPGR1'!#REF!)</f>
        <v/>
      </c>
      <c r="G17" s="192"/>
      <c r="H17" s="192"/>
      <c r="I17" s="193"/>
      <c r="J17" s="193"/>
      <c r="K17" s="193" t="str">
        <f>IFERROR(VLOOKUP('Formulario PPGR4'!$J17,Prov!$A$2:$B$156,2,FALSE),"")</f>
        <v/>
      </c>
      <c r="L17" s="194"/>
      <c r="M17" s="194"/>
      <c r="N17" s="194"/>
      <c r="O17" s="197" t="str">
        <f>IFERROR(VLOOKUP($G17,Catalogo!$G$20:$H$25,2,FALSE),"")</f>
        <v/>
      </c>
      <c r="P17" s="199"/>
    </row>
    <row r="18" spans="2:16" x14ac:dyDescent="0.3">
      <c r="B18" s="194" t="str">
        <f>IF('Formulario PPGR4'!$G18="","",CONCATENATE('Formulario PPGR4'!$C18,".",'Formulario PPGR4'!$D18,".",'Formulario PPGR4'!$E18,".",'Formulario PPGR4'!$F18))</f>
        <v/>
      </c>
      <c r="C18" s="194" t="str">
        <f>IF('Formulario PPGR4'!$G18="","",'Formulario PPGR1'!#REF!)</f>
        <v/>
      </c>
      <c r="D18" s="194" t="str">
        <f>IF('Formulario PPGR4'!$G18="","",'Formulario PPGR1'!#REF!)</f>
        <v/>
      </c>
      <c r="E18" s="194" t="str">
        <f>IF('Formulario PPGR4'!$G18="","",'Formulario PPGR1'!#REF!)</f>
        <v/>
      </c>
      <c r="F18" s="194" t="str">
        <f>IF('Formulario PPGR4'!$G18="","",'Formulario PPGR1'!#REF!)</f>
        <v/>
      </c>
      <c r="G18" s="192"/>
      <c r="H18" s="192"/>
      <c r="I18" s="193"/>
      <c r="J18" s="193"/>
      <c r="K18" s="193" t="str">
        <f>IFERROR(VLOOKUP('Formulario PPGR4'!$J18,Prov!$A$2:$B$156,2,FALSE),"")</f>
        <v/>
      </c>
      <c r="L18" s="194"/>
      <c r="M18" s="194"/>
      <c r="N18" s="194"/>
      <c r="O18" s="197" t="str">
        <f>IFERROR(VLOOKUP($G18,Catalogo!$G$20:$H$25,2,FALSE),"")</f>
        <v/>
      </c>
      <c r="P18" s="199"/>
    </row>
    <row r="19" spans="2:16" x14ac:dyDescent="0.3">
      <c r="B19" s="194" t="str">
        <f>IF('Formulario PPGR4'!$G19="","",CONCATENATE('Formulario PPGR4'!$C19,".",'Formulario PPGR4'!$D19,".",'Formulario PPGR4'!$E19,".",'Formulario PPGR4'!$F19))</f>
        <v/>
      </c>
      <c r="C19" s="194" t="str">
        <f>IF('Formulario PPGR4'!$G19="","",'Formulario PPGR1'!#REF!)</f>
        <v/>
      </c>
      <c r="D19" s="194" t="str">
        <f>IF('Formulario PPGR4'!$G19="","",'Formulario PPGR1'!#REF!)</f>
        <v/>
      </c>
      <c r="E19" s="194" t="str">
        <f>IF('Formulario PPGR4'!$G19="","",'Formulario PPGR1'!#REF!)</f>
        <v/>
      </c>
      <c r="F19" s="194" t="str">
        <f>IF('Formulario PPGR4'!$G19="","",'Formulario PPGR1'!#REF!)</f>
        <v/>
      </c>
      <c r="G19" s="192"/>
      <c r="H19" s="192"/>
      <c r="I19" s="193"/>
      <c r="J19" s="193"/>
      <c r="K19" s="193" t="str">
        <f>IFERROR(VLOOKUP('Formulario PPGR4'!$J19,Prov!$A$2:$B$156,2,FALSE),"")</f>
        <v/>
      </c>
      <c r="L19" s="194"/>
      <c r="M19" s="194"/>
      <c r="N19" s="194"/>
      <c r="O19" s="197" t="str">
        <f>IFERROR(VLOOKUP($G19,Catalogo!$G$20:$H$25,2,FALSE),"")</f>
        <v/>
      </c>
      <c r="P19" s="199"/>
    </row>
    <row r="20" spans="2:16" x14ac:dyDescent="0.3">
      <c r="B20" s="194" t="str">
        <f>IF('Formulario PPGR4'!$G20="","",CONCATENATE('Formulario PPGR4'!$C20,".",'Formulario PPGR4'!$D20,".",'Formulario PPGR4'!$E20,".",'Formulario PPGR4'!$F20))</f>
        <v/>
      </c>
      <c r="C20" s="194" t="str">
        <f>IF('Formulario PPGR4'!$G20="","",'Formulario PPGR1'!#REF!)</f>
        <v/>
      </c>
      <c r="D20" s="194" t="str">
        <f>IF('Formulario PPGR4'!$G20="","",'Formulario PPGR1'!#REF!)</f>
        <v/>
      </c>
      <c r="E20" s="194" t="str">
        <f>IF('Formulario PPGR4'!$G20="","",'Formulario PPGR1'!#REF!)</f>
        <v/>
      </c>
      <c r="F20" s="194" t="str">
        <f>IF('Formulario PPGR4'!$G20="","",'Formulario PPGR1'!#REF!)</f>
        <v/>
      </c>
      <c r="G20" s="192"/>
      <c r="H20" s="192"/>
      <c r="I20" s="193"/>
      <c r="J20" s="193"/>
      <c r="K20" s="193" t="str">
        <f>IFERROR(VLOOKUP('Formulario PPGR4'!$J20,Prov!$A$2:$B$156,2,FALSE),"")</f>
        <v/>
      </c>
      <c r="L20" s="194"/>
      <c r="M20" s="194"/>
      <c r="N20" s="194"/>
      <c r="O20" s="197" t="str">
        <f>IFERROR(VLOOKUP($G20,Catalogo!$G$20:$H$25,2,FALSE),"")</f>
        <v/>
      </c>
      <c r="P20" s="199"/>
    </row>
    <row r="21" spans="2:16" x14ac:dyDescent="0.3">
      <c r="B21" s="194" t="str">
        <f>IF('Formulario PPGR4'!$G21="","",CONCATENATE('Formulario PPGR4'!$C21,".",'Formulario PPGR4'!$D21,".",'Formulario PPGR4'!$E21,".",'Formulario PPGR4'!$F21))</f>
        <v/>
      </c>
      <c r="C21" s="194" t="str">
        <f>IF('Formulario PPGR4'!$G21="","",'Formulario PPGR1'!#REF!)</f>
        <v/>
      </c>
      <c r="D21" s="194" t="str">
        <f>IF('Formulario PPGR4'!$G21="","",'Formulario PPGR1'!#REF!)</f>
        <v/>
      </c>
      <c r="E21" s="194" t="str">
        <f>IF('Formulario PPGR4'!$G21="","",'Formulario PPGR1'!#REF!)</f>
        <v/>
      </c>
      <c r="F21" s="194" t="str">
        <f>IF('Formulario PPGR4'!$G21="","",'Formulario PPGR1'!#REF!)</f>
        <v/>
      </c>
      <c r="G21" s="192"/>
      <c r="H21" s="192"/>
      <c r="I21" s="193"/>
      <c r="J21" s="193"/>
      <c r="K21" s="193" t="str">
        <f>IFERROR(VLOOKUP('Formulario PPGR4'!$J21,Prov!$A$2:$B$156,2,FALSE),"")</f>
        <v/>
      </c>
      <c r="L21" s="194"/>
      <c r="M21" s="194"/>
      <c r="N21" s="194"/>
      <c r="O21" s="197" t="str">
        <f>IFERROR(VLOOKUP($G21,Catalogo!$G$20:$H$25,2,FALSE),"")</f>
        <v/>
      </c>
      <c r="P21" s="199"/>
    </row>
    <row r="22" spans="2:16" x14ac:dyDescent="0.3">
      <c r="B22" s="194" t="str">
        <f>IF('Formulario PPGR4'!$G22="","",CONCATENATE('Formulario PPGR4'!$C22,".",'Formulario PPGR4'!$D22,".",'Formulario PPGR4'!$E22,".",'Formulario PPGR4'!$F22))</f>
        <v/>
      </c>
      <c r="C22" s="194" t="str">
        <f>IF('Formulario PPGR4'!$G22="","",'Formulario PPGR1'!#REF!)</f>
        <v/>
      </c>
      <c r="D22" s="194" t="str">
        <f>IF('Formulario PPGR4'!$G22="","",'Formulario PPGR1'!#REF!)</f>
        <v/>
      </c>
      <c r="E22" s="194" t="str">
        <f>IF('Formulario PPGR4'!$G22="","",'Formulario PPGR1'!#REF!)</f>
        <v/>
      </c>
      <c r="F22" s="194" t="str">
        <f>IF('Formulario PPGR4'!$G22="","",'Formulario PPGR1'!#REF!)</f>
        <v/>
      </c>
      <c r="G22" s="192"/>
      <c r="H22" s="192"/>
      <c r="I22" s="193"/>
      <c r="J22" s="193"/>
      <c r="K22" s="193" t="str">
        <f>IFERROR(VLOOKUP('Formulario PPGR4'!$J22,Prov!$A$2:$B$156,2,FALSE),"")</f>
        <v/>
      </c>
      <c r="L22" s="194"/>
      <c r="M22" s="194"/>
      <c r="N22" s="194"/>
      <c r="O22" s="197" t="str">
        <f>IFERROR(VLOOKUP($G22,Catalogo!$G$20:$H$25,2,FALSE),"")</f>
        <v/>
      </c>
      <c r="P22" s="199"/>
    </row>
    <row r="23" spans="2:16" x14ac:dyDescent="0.3">
      <c r="B23" s="194" t="str">
        <f>IF('Formulario PPGR4'!$G23="","",CONCATENATE('Formulario PPGR4'!$C23,".",'Formulario PPGR4'!$D23,".",'Formulario PPGR4'!$E23,".",'Formulario PPGR4'!$F23))</f>
        <v/>
      </c>
      <c r="C23" s="194" t="str">
        <f>IF('Formulario PPGR4'!$G23="","",'Formulario PPGR1'!#REF!)</f>
        <v/>
      </c>
      <c r="D23" s="194" t="str">
        <f>IF('Formulario PPGR4'!$G23="","",'Formulario PPGR1'!#REF!)</f>
        <v/>
      </c>
      <c r="E23" s="194" t="str">
        <f>IF('Formulario PPGR4'!$G23="","",'Formulario PPGR1'!#REF!)</f>
        <v/>
      </c>
      <c r="F23" s="194" t="str">
        <f>IF('Formulario PPGR4'!$G23="","",'Formulario PPGR1'!#REF!)</f>
        <v/>
      </c>
      <c r="G23" s="192"/>
      <c r="H23" s="192"/>
      <c r="I23" s="193"/>
      <c r="J23" s="193"/>
      <c r="K23" s="193" t="str">
        <f>IFERROR(VLOOKUP('Formulario PPGR4'!$J23,Prov!$A$2:$B$156,2,FALSE),"")</f>
        <v/>
      </c>
      <c r="L23" s="194"/>
      <c r="M23" s="194"/>
      <c r="N23" s="194"/>
      <c r="O23" s="197" t="str">
        <f>IFERROR(VLOOKUP($G23,Catalogo!$G$20:$H$25,2,FALSE),"")</f>
        <v/>
      </c>
      <c r="P23" s="199"/>
    </row>
    <row r="24" spans="2:16" x14ac:dyDescent="0.3">
      <c r="B24" s="194" t="str">
        <f>IF('Formulario PPGR4'!$G24="","",CONCATENATE('Formulario PPGR4'!$C24,".",'Formulario PPGR4'!$D24,".",'Formulario PPGR4'!$E24,".",'Formulario PPGR4'!$F24))</f>
        <v/>
      </c>
      <c r="C24" s="194" t="str">
        <f>IF('Formulario PPGR4'!$G24="","",'Formulario PPGR1'!#REF!)</f>
        <v/>
      </c>
      <c r="D24" s="194" t="str">
        <f>IF('Formulario PPGR4'!$G24="","",'Formulario PPGR1'!#REF!)</f>
        <v/>
      </c>
      <c r="E24" s="194" t="str">
        <f>IF('Formulario PPGR4'!$G24="","",'Formulario PPGR1'!#REF!)</f>
        <v/>
      </c>
      <c r="F24" s="194" t="str">
        <f>IF('Formulario PPGR4'!$G24="","",'Formulario PPGR1'!#REF!)</f>
        <v/>
      </c>
      <c r="G24" s="191"/>
      <c r="H24" s="192"/>
      <c r="I24" s="193"/>
      <c r="J24" s="193"/>
      <c r="K24" s="193"/>
      <c r="L24" s="194"/>
      <c r="M24" s="194"/>
      <c r="N24" s="194"/>
      <c r="O24" s="197" t="str">
        <f>IFERROR(VLOOKUP($G24,Catalogo!$G$20:$H$25,2,FALSE),"")</f>
        <v/>
      </c>
      <c r="P24" s="199"/>
    </row>
    <row r="25" spans="2:16" x14ac:dyDescent="0.3">
      <c r="B25" s="194" t="str">
        <f>IF('Formulario PPGR4'!$G25="","",CONCATENATE('Formulario PPGR4'!$C25,".",'Formulario PPGR4'!$D25,".",'Formulario PPGR4'!$E25,".",'Formulario PPGR4'!$F25))</f>
        <v/>
      </c>
      <c r="C25" s="194" t="str">
        <f>IF('Formulario PPGR4'!$G25="","",'Formulario PPGR1'!#REF!)</f>
        <v/>
      </c>
      <c r="D25" s="194" t="str">
        <f>IF('Formulario PPGR4'!$G25="","",'Formulario PPGR1'!#REF!)</f>
        <v/>
      </c>
      <c r="E25" s="194" t="str">
        <f>IF('Formulario PPGR4'!$G25="","",'Formulario PPGR1'!#REF!)</f>
        <v/>
      </c>
      <c r="F25" s="194" t="str">
        <f>IF('Formulario PPGR4'!$G25="","",'Formulario PPGR1'!#REF!)</f>
        <v/>
      </c>
      <c r="G25" s="191"/>
      <c r="H25" s="192"/>
      <c r="I25" s="193"/>
      <c r="J25" s="193"/>
      <c r="K25" s="193" t="str">
        <f>IFERROR(VLOOKUP('Formulario PPGR4'!$J25,Prov!$A$2:$B$156,2,FALSE),"")</f>
        <v/>
      </c>
      <c r="L25" s="194"/>
      <c r="M25" s="194"/>
      <c r="N25" s="194"/>
      <c r="O25" s="197" t="str">
        <f>IFERROR(VLOOKUP($G25,Catalogo!$G$20:$H$25,2,FALSE),"")</f>
        <v/>
      </c>
      <c r="P25" s="199"/>
    </row>
    <row r="26" spans="2:16" x14ac:dyDescent="0.3">
      <c r="B26" s="194" t="str">
        <f>IF('Formulario PPGR4'!$G26="","",CONCATENATE('Formulario PPGR4'!$C26,".",'Formulario PPGR4'!$D26,".",'Formulario PPGR4'!$E26,".",'Formulario PPGR4'!$F26))</f>
        <v/>
      </c>
      <c r="C26" s="194" t="str">
        <f>IF('Formulario PPGR4'!$G26="","",'Formulario PPGR1'!#REF!)</f>
        <v/>
      </c>
      <c r="D26" s="194" t="str">
        <f>IF('Formulario PPGR4'!$G26="","",'Formulario PPGR1'!#REF!)</f>
        <v/>
      </c>
      <c r="E26" s="194" t="str">
        <f>IF('Formulario PPGR4'!$G26="","",'Formulario PPGR1'!#REF!)</f>
        <v/>
      </c>
      <c r="F26" s="194" t="str">
        <f>IF('Formulario PPGR4'!$G26="","",'Formulario PPGR1'!#REF!)</f>
        <v/>
      </c>
      <c r="G26" s="192"/>
      <c r="H26" s="192"/>
      <c r="I26" s="193"/>
      <c r="J26" s="193"/>
      <c r="K26" s="193" t="str">
        <f>IFERROR(VLOOKUP('Formulario PPGR4'!$J26,Prov!$A$2:$B$156,2,FALSE),"")</f>
        <v/>
      </c>
      <c r="L26" s="194"/>
      <c r="M26" s="194"/>
      <c r="N26" s="194"/>
      <c r="O26" s="197"/>
      <c r="P26" s="199"/>
    </row>
    <row r="27" spans="2:16" ht="15" customHeight="1" x14ac:dyDescent="0.3">
      <c r="B27" s="194" t="str">
        <f>IF('Formulario PPGR4'!$G27="","",CONCATENATE('Formulario PPGR4'!$C27,".",'Formulario PPGR4'!$D27,".",'Formulario PPGR4'!$E27,".",'Formulario PPGR4'!$F27))</f>
        <v/>
      </c>
      <c r="C27" s="194" t="str">
        <f>IF('Formulario PPGR4'!$G27="","",'Formulario PPGR1'!#REF!)</f>
        <v/>
      </c>
      <c r="D27" s="194" t="str">
        <f>IF('Formulario PPGR4'!$G27="","",'Formulario PPGR1'!#REF!)</f>
        <v/>
      </c>
      <c r="E27" s="194" t="str">
        <f>IF('Formulario PPGR4'!$G27="","",'Formulario PPGR1'!#REF!)</f>
        <v/>
      </c>
      <c r="F27" s="194" t="str">
        <f>IF('Formulario PPGR4'!$G27="","",'Formulario PPGR1'!#REF!)</f>
        <v/>
      </c>
      <c r="G27" s="192"/>
      <c r="H27" s="192"/>
      <c r="I27" s="193"/>
      <c r="J27" s="193"/>
      <c r="K27" s="193" t="str">
        <f>IFERROR(VLOOKUP('Formulario PPGR4'!$J27,Prov!$A$2:$B$156,2,FALSE),"")</f>
        <v/>
      </c>
      <c r="L27" s="194"/>
      <c r="M27" s="194"/>
      <c r="N27" s="194"/>
      <c r="O27" s="197" t="str">
        <f>IFERROR(VLOOKUP($G27,Catalogo!$G$20:$H$25,2,FALSE),"")</f>
        <v/>
      </c>
      <c r="P27" s="199"/>
    </row>
    <row r="28" spans="2:16" x14ac:dyDescent="0.3">
      <c r="B28" s="194" t="str">
        <f>IF('Formulario PPGR4'!$G28="","",CONCATENATE('Formulario PPGR4'!$C28,".",'Formulario PPGR4'!$D28,".",'Formulario PPGR4'!$E28,".",'Formulario PPGR4'!$F28))</f>
        <v/>
      </c>
      <c r="C28" s="194" t="str">
        <f>IF('Formulario PPGR4'!$G28="","",'Formulario PPGR1'!#REF!)</f>
        <v/>
      </c>
      <c r="D28" s="194" t="str">
        <f>IF('Formulario PPGR4'!$G28="","",'Formulario PPGR1'!#REF!)</f>
        <v/>
      </c>
      <c r="E28" s="194" t="str">
        <f>IF('Formulario PPGR4'!$G28="","",'Formulario PPGR1'!#REF!)</f>
        <v/>
      </c>
      <c r="F28" s="194" t="str">
        <f>IF('Formulario PPGR4'!$G28="","",'Formulario PPGR1'!#REF!)</f>
        <v/>
      </c>
      <c r="G28" s="192"/>
      <c r="H28" s="192"/>
      <c r="I28" s="193"/>
      <c r="J28" s="193"/>
      <c r="K28" s="193" t="str">
        <f>IFERROR(VLOOKUP('Formulario PPGR4'!$J28,Prov!$A$2:$B$156,2,FALSE),"")</f>
        <v/>
      </c>
      <c r="L28" s="194"/>
      <c r="M28" s="194"/>
      <c r="N28" s="194"/>
      <c r="O28" s="197" t="str">
        <f>IFERROR(VLOOKUP($G28,Catalogo!$G$20:$H$25,2,FALSE),"")</f>
        <v/>
      </c>
      <c r="P28" s="199"/>
    </row>
    <row r="29" spans="2:16" ht="15" customHeight="1" x14ac:dyDescent="0.3">
      <c r="B29" s="194" t="str">
        <f>IF('Formulario PPGR4'!$G29="","",CONCATENATE('Formulario PPGR4'!$C29,".",'Formulario PPGR4'!$D29,".",'Formulario PPGR4'!$E29,".",'Formulario PPGR4'!$F29))</f>
        <v/>
      </c>
      <c r="C29" s="194" t="str">
        <f>IF('Formulario PPGR4'!$G29="","",'Formulario PPGR1'!#REF!)</f>
        <v/>
      </c>
      <c r="D29" s="194" t="str">
        <f>IF('Formulario PPGR4'!$G29="","",'Formulario PPGR1'!#REF!)</f>
        <v/>
      </c>
      <c r="E29" s="194" t="str">
        <f>IF('Formulario PPGR4'!$G29="","",'Formulario PPGR1'!#REF!)</f>
        <v/>
      </c>
      <c r="F29" s="194" t="str">
        <f>IF('Formulario PPGR4'!$G29="","",'Formulario PPGR1'!#REF!)</f>
        <v/>
      </c>
      <c r="G29" s="192"/>
      <c r="H29" s="192"/>
      <c r="I29" s="193"/>
      <c r="J29" s="193"/>
      <c r="K29" s="193" t="str">
        <f>IFERROR(VLOOKUP('Formulario PPGR4'!$J29,Prov!$A$2:$B$156,2,FALSE),"")</f>
        <v/>
      </c>
      <c r="L29" s="194"/>
      <c r="M29" s="194"/>
      <c r="N29" s="194"/>
      <c r="O29" s="197" t="str">
        <f>IFERROR(VLOOKUP($G29,Catalogo!$G$20:$H$25,2,FALSE),"")</f>
        <v/>
      </c>
      <c r="P29" s="199"/>
    </row>
    <row r="30" spans="2:16" ht="15" customHeight="1" x14ac:dyDescent="0.3">
      <c r="B30" s="194" t="str">
        <f>IF('Formulario PPGR4'!$G30="","",CONCATENATE('Formulario PPGR4'!$C30,".",'Formulario PPGR4'!$D30,".",'Formulario PPGR4'!$E30,".",'Formulario PPGR4'!$F30))</f>
        <v/>
      </c>
      <c r="C30" s="194" t="str">
        <f>IF('Formulario PPGR4'!$G30="","",'Formulario PPGR1'!#REF!)</f>
        <v/>
      </c>
      <c r="D30" s="194" t="str">
        <f>IF('Formulario PPGR4'!$G30="","",'Formulario PPGR1'!#REF!)</f>
        <v/>
      </c>
      <c r="E30" s="194" t="str">
        <f>IF('Formulario PPGR4'!$G30="","",'Formulario PPGR1'!#REF!)</f>
        <v/>
      </c>
      <c r="F30" s="194" t="str">
        <f>IF('Formulario PPGR4'!$G30="","",'Formulario PPGR1'!#REF!)</f>
        <v/>
      </c>
      <c r="G30" s="192"/>
      <c r="H30" s="192"/>
      <c r="I30" s="193"/>
      <c r="J30" s="193"/>
      <c r="K30" s="193" t="str">
        <f>IFERROR(VLOOKUP('Formulario PPGR4'!$J30,Prov!$A$2:$B$156,2,FALSE),"")</f>
        <v/>
      </c>
      <c r="L30" s="194"/>
      <c r="M30" s="194"/>
      <c r="N30" s="194"/>
      <c r="O30" s="197" t="str">
        <f>IFERROR(VLOOKUP($G30,Catalogo!$G$20:$H$25,2,FALSE),"")</f>
        <v/>
      </c>
      <c r="P30" s="199"/>
    </row>
    <row r="31" spans="2:16" ht="15" customHeight="1" x14ac:dyDescent="0.3">
      <c r="B31" s="194" t="str">
        <f>IF('Formulario PPGR4'!$G31="","",CONCATENATE('Formulario PPGR4'!$C31,".",'Formulario PPGR4'!$D31,".",'Formulario PPGR4'!$E31,".",'Formulario PPGR4'!$F31))</f>
        <v/>
      </c>
      <c r="C31" s="194" t="str">
        <f>IF('Formulario PPGR4'!$G31="","",'Formulario PPGR1'!#REF!)</f>
        <v/>
      </c>
      <c r="D31" s="194" t="str">
        <f>IF('Formulario PPGR4'!$G31="","",'Formulario PPGR1'!#REF!)</f>
        <v/>
      </c>
      <c r="E31" s="194" t="str">
        <f>IF('Formulario PPGR4'!$G31="","",'Formulario PPGR1'!#REF!)</f>
        <v/>
      </c>
      <c r="F31" s="194" t="str">
        <f>IF('Formulario PPGR4'!$G31="","",'Formulario PPGR1'!#REF!)</f>
        <v/>
      </c>
      <c r="G31" s="192"/>
      <c r="H31" s="192"/>
      <c r="I31" s="193"/>
      <c r="J31" s="193"/>
      <c r="K31" s="193" t="str">
        <f>IFERROR(VLOOKUP('Formulario PPGR4'!$J31,Prov!$A$2:$B$156,2,FALSE),"")</f>
        <v/>
      </c>
      <c r="L31" s="194"/>
      <c r="M31" s="194"/>
      <c r="N31" s="194"/>
      <c r="O31" s="197" t="str">
        <f>IFERROR(VLOOKUP(#REF!,Catalogo!$G$20:$H$25,2,FALSE),"")</f>
        <v/>
      </c>
      <c r="P31" s="199"/>
    </row>
    <row r="32" spans="2:16" ht="15" customHeight="1" x14ac:dyDescent="0.3">
      <c r="B32" s="194" t="str">
        <f>IF('Formulario PPGR4'!$G32="","",CONCATENATE('Formulario PPGR4'!$C32,".",'Formulario PPGR4'!$D32,".",'Formulario PPGR4'!$E32,".",'Formulario PPGR4'!$F32))</f>
        <v/>
      </c>
      <c r="C32" s="194" t="str">
        <f>IF('Formulario PPGR4'!$G32="","",'Formulario PPGR1'!#REF!)</f>
        <v/>
      </c>
      <c r="D32" s="194" t="str">
        <f>IF('Formulario PPGR4'!$G32="","",'Formulario PPGR1'!#REF!)</f>
        <v/>
      </c>
      <c r="E32" s="194" t="str">
        <f>IF('Formulario PPGR4'!$G32="","",'Formulario PPGR1'!#REF!)</f>
        <v/>
      </c>
      <c r="F32" s="194" t="str">
        <f>IF('Formulario PPGR4'!$G32="","",'Formulario PPGR1'!#REF!)</f>
        <v/>
      </c>
      <c r="G32" s="207"/>
      <c r="H32" s="192"/>
      <c r="I32" s="193"/>
      <c r="J32" s="193"/>
      <c r="K32" s="193" t="str">
        <f>IFERROR(VLOOKUP('Formulario PPGR4'!$J32,Prov!$A$2:$B$156,2,FALSE),"")</f>
        <v/>
      </c>
      <c r="L32" s="194"/>
      <c r="M32" s="194"/>
      <c r="N32" s="194"/>
      <c r="O32" s="197" t="str">
        <f>IFERROR(VLOOKUP($G31,Catalogo!$G$20:$H$25,2,FALSE),"")</f>
        <v/>
      </c>
      <c r="P32" s="199"/>
    </row>
    <row r="33" spans="2:16" ht="15" customHeight="1" x14ac:dyDescent="0.3">
      <c r="B33" s="194" t="str">
        <f>IF('Formulario PPGR4'!$G33="","",CONCATENATE('Formulario PPGR4'!$C33,".",'Formulario PPGR4'!$D33,".",'Formulario PPGR4'!$E33,".",'Formulario PPGR4'!$F33))</f>
        <v/>
      </c>
      <c r="C33" s="194" t="str">
        <f>IF('Formulario PPGR4'!$G33="","",'Formulario PPGR1'!#REF!)</f>
        <v/>
      </c>
      <c r="D33" s="194" t="str">
        <f>IF('Formulario PPGR4'!$G33="","",'Formulario PPGR1'!#REF!)</f>
        <v/>
      </c>
      <c r="E33" s="194" t="str">
        <f>IF('Formulario PPGR4'!$G33="","",'Formulario PPGR1'!#REF!)</f>
        <v/>
      </c>
      <c r="F33" s="194" t="str">
        <f>IF('Formulario PPGR4'!$G33="","",'Formulario PPGR1'!#REF!)</f>
        <v/>
      </c>
      <c r="G33" s="192"/>
      <c r="H33" s="192"/>
      <c r="I33" s="193"/>
      <c r="J33" s="193"/>
      <c r="K33" s="193" t="str">
        <f>IFERROR(VLOOKUP('Formulario PPGR4'!$J33,Prov!$A$2:$B$156,2,FALSE),"")</f>
        <v/>
      </c>
      <c r="L33" s="194"/>
      <c r="M33" s="194"/>
      <c r="N33" s="194"/>
      <c r="O33" s="197" t="str">
        <f>IFERROR(VLOOKUP($G33,Catalogo!$G$20:$H$25,2,FALSE),"")</f>
        <v/>
      </c>
      <c r="P33" s="199"/>
    </row>
    <row r="34" spans="2:16" ht="15" customHeight="1" x14ac:dyDescent="0.3">
      <c r="B34" s="194" t="str">
        <f>IF('Formulario PPGR4'!$G34="","",CONCATENATE('Formulario PPGR4'!$C34,".",'Formulario PPGR4'!$D34,".",'Formulario PPGR4'!$E34,".",'Formulario PPGR4'!$F34))</f>
        <v/>
      </c>
      <c r="C34" s="194" t="str">
        <f>IF('Formulario PPGR4'!$G34="","",'Formulario PPGR1'!#REF!)</f>
        <v/>
      </c>
      <c r="D34" s="194" t="str">
        <f>IF('Formulario PPGR4'!$G34="","",'Formulario PPGR1'!#REF!)</f>
        <v/>
      </c>
      <c r="E34" s="194" t="str">
        <f>IF('Formulario PPGR4'!$G34="","",'Formulario PPGR1'!#REF!)</f>
        <v/>
      </c>
      <c r="F34" s="194" t="str">
        <f>IF('Formulario PPGR4'!$G34="","",'Formulario PPGR1'!#REF!)</f>
        <v/>
      </c>
      <c r="G34" s="192"/>
      <c r="H34" s="192"/>
      <c r="I34" s="193"/>
      <c r="J34" s="193"/>
      <c r="K34" s="193" t="str">
        <f>IFERROR(VLOOKUP('Formulario PPGR4'!$J34,Prov!$A$2:$B$156,2,FALSE),"")</f>
        <v/>
      </c>
      <c r="L34" s="194"/>
      <c r="M34" s="194"/>
      <c r="N34" s="194"/>
      <c r="O34" s="197" t="str">
        <f>IFERROR(VLOOKUP($G34,Catalogo!$G$20:$H$25,2,FALSE),"")</f>
        <v/>
      </c>
      <c r="P34" s="199"/>
    </row>
    <row r="35" spans="2:16" ht="15" customHeight="1" x14ac:dyDescent="0.3">
      <c r="B35" s="194" t="str">
        <f>IF('Formulario PPGR4'!$G35="","",CONCATENATE('Formulario PPGR4'!$C35,".",'Formulario PPGR4'!$D35,".",'Formulario PPGR4'!$E35,".",'Formulario PPGR4'!$F35))</f>
        <v/>
      </c>
      <c r="C35" s="194" t="str">
        <f>IF('Formulario PPGR4'!$G35="","",'Formulario PPGR1'!#REF!)</f>
        <v/>
      </c>
      <c r="D35" s="194" t="str">
        <f>IF('Formulario PPGR4'!$G35="","",'Formulario PPGR1'!#REF!)</f>
        <v/>
      </c>
      <c r="E35" s="194" t="str">
        <f>IF('Formulario PPGR4'!$G35="","",'Formulario PPGR1'!#REF!)</f>
        <v/>
      </c>
      <c r="F35" s="194" t="str">
        <f>IF('Formulario PPGR4'!$G35="","",'Formulario PPGR1'!#REF!)</f>
        <v/>
      </c>
      <c r="G35" s="192"/>
      <c r="H35" s="192"/>
      <c r="I35" s="193"/>
      <c r="J35" s="193"/>
      <c r="K35" s="193" t="str">
        <f>IFERROR(VLOOKUP('Formulario PPGR4'!$J35,Prov!$A$2:$B$156,2,FALSE),"")</f>
        <v/>
      </c>
      <c r="L35" s="194"/>
      <c r="M35" s="194"/>
      <c r="N35" s="194"/>
      <c r="O35" s="197" t="str">
        <f>IFERROR(VLOOKUP($G35,Catalogo!$G$20:$H$25,2,FALSE),"")</f>
        <v/>
      </c>
      <c r="P35" s="199"/>
    </row>
    <row r="36" spans="2:16" ht="15" customHeight="1" x14ac:dyDescent="0.3">
      <c r="B36" s="194" t="str">
        <f>IF('Formulario PPGR4'!$G36="","",CONCATENATE('Formulario PPGR4'!$C36,".",'Formulario PPGR4'!$D36,".",'Formulario PPGR4'!$E36,".",'Formulario PPGR4'!$F36))</f>
        <v/>
      </c>
      <c r="C36" s="194" t="str">
        <f>IF('Formulario PPGR4'!$G36="","",'Formulario PPGR1'!#REF!)</f>
        <v/>
      </c>
      <c r="D36" s="194" t="str">
        <f>IF('Formulario PPGR4'!$G36="","",'Formulario PPGR1'!#REF!)</f>
        <v/>
      </c>
      <c r="E36" s="194" t="str">
        <f>IF('Formulario PPGR4'!$G36="","",'Formulario PPGR1'!#REF!)</f>
        <v/>
      </c>
      <c r="F36" s="194" t="str">
        <f>IF('Formulario PPGR4'!$G36="","",'Formulario PPGR1'!#REF!)</f>
        <v/>
      </c>
      <c r="G36" s="192"/>
      <c r="H36" s="192"/>
      <c r="I36" s="193"/>
      <c r="J36" s="193"/>
      <c r="K36" s="193" t="str">
        <f>IFERROR(VLOOKUP('Formulario PPGR4'!$J36,Prov!$A$2:$B$156,2,FALSE),"")</f>
        <v/>
      </c>
      <c r="L36" s="194"/>
      <c r="M36" s="194"/>
      <c r="N36" s="194"/>
      <c r="O36" s="197" t="str">
        <f>IFERROR(VLOOKUP($G36,Catalogo!$G$20:$H$25,2,FALSE),"")</f>
        <v/>
      </c>
      <c r="P36" s="199"/>
    </row>
    <row r="37" spans="2:16" ht="15" customHeight="1" x14ac:dyDescent="0.3">
      <c r="B37" s="194" t="str">
        <f>IF('Formulario PPGR4'!$G37="","",CONCATENATE('Formulario PPGR4'!$C37,".",'Formulario PPGR4'!$D37,".",'Formulario PPGR4'!$E37,".",'Formulario PPGR4'!$F37))</f>
        <v/>
      </c>
      <c r="C37" s="194" t="str">
        <f>IF('Formulario PPGR4'!$G37="","",'Formulario PPGR1'!#REF!)</f>
        <v/>
      </c>
      <c r="D37" s="194" t="str">
        <f>IF('Formulario PPGR4'!$G37="","",'Formulario PPGR1'!#REF!)</f>
        <v/>
      </c>
      <c r="E37" s="194" t="str">
        <f>IF('Formulario PPGR4'!$G37="","",'Formulario PPGR1'!#REF!)</f>
        <v/>
      </c>
      <c r="F37" s="194" t="str">
        <f>IF('Formulario PPGR4'!$G37="","",'Formulario PPGR1'!#REF!)</f>
        <v/>
      </c>
      <c r="G37" s="192"/>
      <c r="H37" s="192"/>
      <c r="I37" s="193"/>
      <c r="J37" s="193"/>
      <c r="K37" s="193" t="str">
        <f>IFERROR(VLOOKUP('Formulario PPGR4'!$J37,Prov!$A$2:$B$156,2,FALSE),"")</f>
        <v/>
      </c>
      <c r="L37" s="194"/>
      <c r="M37" s="194"/>
      <c r="N37" s="194"/>
      <c r="O37" s="197" t="str">
        <f>IFERROR(VLOOKUP($G37,Catalogo!$G$20:$H$25,2,FALSE),"")</f>
        <v/>
      </c>
      <c r="P37" s="199"/>
    </row>
  </sheetData>
  <sheetProtection sheet="1" objects="1" scenarios="1"/>
  <dataValidations count="6">
    <dataValidation type="list" allowBlank="1" showInputMessage="1" showErrorMessage="1" sqref="J9:J37" xr:uid="{00000000-0002-0000-0400-000000000000}">
      <formula1>Provincias</formula1>
    </dataValidation>
    <dataValidation type="list" allowBlank="1" showInputMessage="1" showErrorMessage="1" sqref="H9:H37" xr:uid="{00000000-0002-0000-0400-000001000000}">
      <formula1>LsTipoEESS</formula1>
    </dataValidation>
    <dataValidation type="list" allowBlank="1" showInputMessage="1" showErrorMessage="1" sqref="G9:G31 G33:G37" xr:uid="{00000000-0002-0000-0400-000002000000}">
      <formula1>lsTipoIntervencion</formula1>
    </dataValidation>
    <dataValidation type="list" allowBlank="1" showInputMessage="1" showErrorMessage="1" sqref="P9:P37" xr:uid="{00000000-0002-0000-0400-000003000000}">
      <formula1>lsFuentesFinanciamiento</formula1>
    </dataValidation>
    <dataValidation type="list" allowBlank="1" showInputMessage="1" showErrorMessage="1" sqref="L9:L37" xr:uid="{00000000-0002-0000-0400-000004000000}">
      <formula1>INDIRECT($K9)</formula1>
    </dataValidation>
    <dataValidation type="whole" allowBlank="1" showInputMessage="1" showErrorMessage="1" sqref="N9:N37" xr:uid="{00000000-0002-0000-0400-000005000000}">
      <formula1>0</formula1>
      <formula2>1000000</formula2>
    </dataValidation>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99060</xdr:rowOff>
              </from>
              <to>
                <xdr:col>6</xdr:col>
                <xdr:colOff>1493520</xdr:colOff>
                <xdr:row>6</xdr:row>
                <xdr:rowOff>205740</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E66"/>
  <sheetViews>
    <sheetView showGridLines="0" zoomScaleNormal="100" workbookViewId="0">
      <selection activeCell="G10" sqref="G10"/>
    </sheetView>
  </sheetViews>
  <sheetFormatPr baseColWidth="10" defaultColWidth="9.109375" defaultRowHeight="13.8" x14ac:dyDescent="0.3"/>
  <cols>
    <col min="1" max="1" width="3.88671875" style="2" customWidth="1"/>
    <col min="2" max="4" width="6.5546875" style="2" hidden="1" customWidth="1"/>
    <col min="5" max="5" width="8" style="2" hidden="1" customWidth="1"/>
    <col min="6" max="6" width="6.5546875" style="2" hidden="1" customWidth="1"/>
    <col min="7" max="7" width="30.6640625" style="4" customWidth="1"/>
    <col min="8" max="8" width="28.44140625" style="4" customWidth="1"/>
    <col min="9" max="9" width="16.6640625" style="4" hidden="1" customWidth="1"/>
    <col min="10" max="10" width="16.6640625" style="4" customWidth="1"/>
    <col min="11" max="11" width="17.109375" style="4" customWidth="1"/>
    <col min="12" max="12" width="16.44140625" style="4" customWidth="1"/>
    <col min="13" max="13" width="17.88671875" style="4" customWidth="1"/>
    <col min="14" max="14" width="19" style="4" customWidth="1"/>
    <col min="15" max="15" width="11.44140625" style="4" hidden="1" customWidth="1"/>
    <col min="16" max="16" width="16.5546875" style="4" customWidth="1"/>
    <col min="17" max="19" width="18" style="4" customWidth="1"/>
    <col min="20" max="20" width="18.109375" style="4" customWidth="1"/>
    <col min="21" max="21" width="17.88671875" style="4" customWidth="1"/>
    <col min="22" max="22" width="25.88671875" style="2" customWidth="1"/>
    <col min="23" max="16384" width="9.109375" style="2"/>
  </cols>
  <sheetData>
    <row r="1" spans="2:31" ht="15" customHeight="1" x14ac:dyDescent="0.3">
      <c r="G1" s="175"/>
      <c r="H1" s="175"/>
      <c r="I1" s="175"/>
      <c r="J1" s="175"/>
      <c r="K1" s="175"/>
      <c r="L1" s="175"/>
      <c r="M1" s="175"/>
      <c r="N1" s="175"/>
      <c r="O1" s="175"/>
      <c r="P1" s="175"/>
      <c r="Q1" s="175"/>
      <c r="R1" s="2"/>
      <c r="S1" s="2"/>
      <c r="T1" s="2"/>
      <c r="U1" s="2"/>
      <c r="W1" s="176"/>
      <c r="X1" s="176"/>
      <c r="Y1" s="176"/>
      <c r="Z1" s="176"/>
      <c r="AA1" s="176"/>
      <c r="AB1" s="176"/>
      <c r="AC1" s="176"/>
      <c r="AD1" s="176"/>
      <c r="AE1"/>
    </row>
    <row r="2" spans="2:31" customFormat="1" ht="15.6" x14ac:dyDescent="0.3">
      <c r="H2" s="172" t="str">
        <f>'Formulario PPGR1'!G2</f>
        <v>Servicio Nacional de Salud</v>
      </c>
      <c r="I2" s="172"/>
      <c r="L2" s="1"/>
      <c r="M2" s="1"/>
      <c r="N2" s="1"/>
      <c r="O2" s="1"/>
      <c r="P2" s="1"/>
      <c r="Q2" s="1"/>
      <c r="R2" s="1"/>
      <c r="S2" s="1"/>
      <c r="T2" s="1"/>
      <c r="U2" s="1"/>
      <c r="V2" s="1"/>
      <c r="W2" s="131"/>
      <c r="X2" s="129"/>
      <c r="Y2" s="129"/>
      <c r="Z2" s="129"/>
      <c r="AA2" s="130"/>
    </row>
    <row r="3" spans="2:31" customFormat="1" ht="14.4" x14ac:dyDescent="0.3">
      <c r="H3" s="173" t="str">
        <f>'Formulario PPGR1'!G3</f>
        <v>Dirección de Planificación y Desarrollo</v>
      </c>
      <c r="I3" s="173"/>
      <c r="L3" s="1"/>
      <c r="M3" s="1"/>
      <c r="N3" s="1"/>
      <c r="O3" s="1"/>
      <c r="P3" s="1"/>
      <c r="Q3" s="1"/>
      <c r="R3" s="1"/>
      <c r="S3" s="1"/>
      <c r="T3" s="1"/>
      <c r="U3" s="1"/>
      <c r="V3" s="1"/>
      <c r="W3" s="131"/>
      <c r="X3" s="129"/>
      <c r="Y3" s="129"/>
      <c r="Z3" s="129"/>
      <c r="AA3" s="130"/>
    </row>
    <row r="4" spans="2:31" customFormat="1" ht="14.4" x14ac:dyDescent="0.3">
      <c r="H4" s="174" t="str">
        <f>'Formulario PPGR1'!G4</f>
        <v xml:space="preserve">Plan Operativo Anual </v>
      </c>
      <c r="I4" s="174"/>
      <c r="L4" s="1"/>
      <c r="M4" s="1"/>
      <c r="N4" s="1"/>
      <c r="O4" s="1"/>
      <c r="P4" s="1"/>
      <c r="Q4" s="1"/>
      <c r="R4" s="1"/>
      <c r="S4" s="1"/>
      <c r="T4" s="1"/>
      <c r="U4" s="1"/>
      <c r="V4" s="1"/>
      <c r="W4" s="131"/>
      <c r="X4" s="129"/>
      <c r="Y4" s="129"/>
      <c r="Z4" s="129"/>
      <c r="AA4" s="130"/>
    </row>
    <row r="5" spans="2:31" customFormat="1" ht="14.4" x14ac:dyDescent="0.3">
      <c r="H5" s="174" t="s">
        <v>1126</v>
      </c>
      <c r="I5" s="174"/>
      <c r="L5" s="1"/>
      <c r="M5" s="1"/>
      <c r="N5" s="1"/>
      <c r="O5" s="1"/>
      <c r="P5" s="1"/>
      <c r="Q5" s="1"/>
      <c r="R5" s="1"/>
      <c r="S5" s="1"/>
      <c r="T5" s="1"/>
      <c r="U5" s="1"/>
      <c r="V5" s="1"/>
      <c r="W5" s="131"/>
      <c r="X5" s="129"/>
      <c r="Y5" s="129"/>
      <c r="Z5" s="129"/>
      <c r="AA5" s="130"/>
    </row>
    <row r="6" spans="2:31" ht="14.4" x14ac:dyDescent="0.3">
      <c r="G6" s="177"/>
      <c r="H6" s="121" t="str">
        <f>'Formulario PPGR1'!$M$3</f>
        <v>SNS - Dirección Central</v>
      </c>
      <c r="I6" s="121"/>
      <c r="J6" s="2"/>
      <c r="K6" s="2"/>
      <c r="L6" s="1"/>
      <c r="M6" s="1"/>
      <c r="N6" s="1"/>
      <c r="O6" s="1"/>
      <c r="P6" s="1"/>
      <c r="Q6" s="1"/>
      <c r="R6" s="1"/>
      <c r="S6" s="1"/>
      <c r="T6" s="2"/>
      <c r="U6" s="2"/>
      <c r="W6" s="176"/>
      <c r="X6" s="176"/>
      <c r="Y6" s="176"/>
      <c r="Z6" s="176"/>
      <c r="AA6" s="176"/>
      <c r="AB6" s="176"/>
      <c r="AC6" s="176"/>
      <c r="AD6" s="176"/>
      <c r="AE6"/>
    </row>
    <row r="8" spans="2:31" ht="27.6" x14ac:dyDescent="0.25">
      <c r="B8" s="204" t="s">
        <v>94</v>
      </c>
      <c r="C8" s="205" t="s">
        <v>95</v>
      </c>
      <c r="D8" s="205" t="s">
        <v>96</v>
      </c>
      <c r="E8" s="205" t="s">
        <v>97</v>
      </c>
      <c r="F8" s="206" t="s">
        <v>353</v>
      </c>
      <c r="G8" s="178" t="s">
        <v>1127</v>
      </c>
      <c r="H8" s="178" t="s">
        <v>1128</v>
      </c>
      <c r="I8" s="189" t="s">
        <v>1039</v>
      </c>
      <c r="J8" s="178" t="s">
        <v>1129</v>
      </c>
      <c r="K8" s="178" t="s">
        <v>1040</v>
      </c>
      <c r="L8" s="178" t="s">
        <v>1120</v>
      </c>
      <c r="M8" s="178" t="s">
        <v>1121</v>
      </c>
      <c r="N8" s="178" t="s">
        <v>1122</v>
      </c>
      <c r="O8" s="178" t="s">
        <v>1123</v>
      </c>
      <c r="P8" s="178" t="s">
        <v>1124</v>
      </c>
      <c r="Q8" s="180" t="s">
        <v>1041</v>
      </c>
      <c r="R8" s="180" t="s">
        <v>1042</v>
      </c>
      <c r="S8" s="180" t="s">
        <v>1043</v>
      </c>
      <c r="T8" s="179" t="s">
        <v>1130</v>
      </c>
      <c r="U8" s="180" t="s">
        <v>1045</v>
      </c>
      <c r="V8" s="181" t="s">
        <v>1046</v>
      </c>
      <c r="W8" s="180" t="s">
        <v>1131</v>
      </c>
    </row>
    <row r="9" spans="2:31" x14ac:dyDescent="0.25">
      <c r="B9" s="205" t="str">
        <f>IF('Formulario PPGR5'!$G9="","",CONCATENATE('Formulario PPGR5'!$C9,".",'Formulario PPGR5'!$D9,".",'Formulario PPGR5'!$E9,".",'Formulario PPGR5'!$F9))</f>
        <v/>
      </c>
      <c r="C9" s="205" t="str">
        <f>IF('Formulario PPGR5'!$G9="","",'Formulario PPGR1'!#REF!)</f>
        <v/>
      </c>
      <c r="D9" s="205" t="str">
        <f>IF('Formulario PPGR5'!$G9="","",'Formulario PPGR1'!#REF!)</f>
        <v/>
      </c>
      <c r="E9" s="205" t="str">
        <f>IF('Formulario PPGR5'!$G9="","",'Formulario PPGR1'!#REF!)</f>
        <v/>
      </c>
      <c r="F9" s="205" t="str">
        <f>IF('Formulario PPGR5'!$G9="","",'Formulario PPGR1'!#REF!)</f>
        <v/>
      </c>
      <c r="G9" s="191"/>
      <c r="H9" s="208"/>
      <c r="I9" s="209" t="s">
        <v>1132</v>
      </c>
      <c r="J9" s="208"/>
      <c r="K9" s="208"/>
      <c r="L9" s="191"/>
      <c r="M9" s="210"/>
      <c r="N9" s="210"/>
      <c r="O9" s="211"/>
      <c r="P9" s="211"/>
      <c r="Q9" s="212"/>
      <c r="R9" s="212"/>
      <c r="S9" s="212"/>
      <c r="T9" s="213"/>
      <c r="U9" s="213"/>
      <c r="V9" s="214"/>
      <c r="W9" s="215"/>
    </row>
    <row r="10" spans="2:31" x14ac:dyDescent="0.25">
      <c r="B10" s="205" t="str">
        <f>IF('Formulario PPGR5'!$G10="","",CONCATENATE('Formulario PPGR5'!$C10,".",'Formulario PPGR5'!$D10,".",'Formulario PPGR5'!$E10,".",'Formulario PPGR5'!$F10))</f>
        <v/>
      </c>
      <c r="C10" s="205" t="str">
        <f>IF('Formulario PPGR5'!$G10="","",'Formulario PPGR1'!#REF!)</f>
        <v/>
      </c>
      <c r="D10" s="205" t="str">
        <f>IF('Formulario PPGR5'!$G10="","",'Formulario PPGR1'!#REF!)</f>
        <v/>
      </c>
      <c r="E10" s="205" t="str">
        <f>IF('Formulario PPGR5'!$G10="","",'Formulario PPGR1'!#REF!)</f>
        <v/>
      </c>
      <c r="F10" s="205" t="str">
        <f>IF('Formulario PPGR5'!$G10="","",'Formulario PPGR1'!#REF!)</f>
        <v/>
      </c>
      <c r="G10" s="191"/>
      <c r="H10" s="208"/>
      <c r="I10" s="209" t="s">
        <v>1132</v>
      </c>
      <c r="J10" s="208"/>
      <c r="K10" s="208"/>
      <c r="L10" s="191"/>
      <c r="M10" s="210"/>
      <c r="N10" s="210"/>
      <c r="O10" s="211"/>
      <c r="P10" s="211"/>
      <c r="Q10" s="212"/>
      <c r="R10" s="212"/>
      <c r="S10" s="212"/>
      <c r="T10" s="213"/>
      <c r="U10" s="213"/>
      <c r="V10" s="214"/>
      <c r="W10" s="215"/>
    </row>
    <row r="11" spans="2:31" x14ac:dyDescent="0.25">
      <c r="B11" s="205" t="str">
        <f>IF('Formulario PPGR5'!$G11="","",CONCATENATE('Formulario PPGR5'!$C11,".",'Formulario PPGR5'!$D11,".",'Formulario PPGR5'!$E11,".",'Formulario PPGR5'!$F11))</f>
        <v/>
      </c>
      <c r="C11" s="205" t="str">
        <f>IF('Formulario PPGR5'!$G11="","",'Formulario PPGR1'!#REF!)</f>
        <v/>
      </c>
      <c r="D11" s="205" t="str">
        <f>IF('Formulario PPGR5'!$G11="","",'Formulario PPGR1'!#REF!)</f>
        <v/>
      </c>
      <c r="E11" s="205" t="str">
        <f>IF('Formulario PPGR5'!$G11="","",'Formulario PPGR1'!#REF!)</f>
        <v/>
      </c>
      <c r="F11" s="205" t="str">
        <f>IF('Formulario PPGR5'!$G11="","",'Formulario PPGR1'!#REF!)</f>
        <v/>
      </c>
      <c r="G11" s="191"/>
      <c r="H11" s="208"/>
      <c r="I11" s="209" t="s">
        <v>1132</v>
      </c>
      <c r="J11" s="208"/>
      <c r="K11" s="208"/>
      <c r="L11" s="191"/>
      <c r="M11" s="210"/>
      <c r="N11" s="210"/>
      <c r="O11" s="211"/>
      <c r="P11" s="211"/>
      <c r="Q11" s="212"/>
      <c r="R11" s="212"/>
      <c r="S11" s="212"/>
      <c r="T11" s="213"/>
      <c r="U11" s="213"/>
      <c r="V11" s="214"/>
      <c r="W11" s="215"/>
    </row>
    <row r="12" spans="2:31" x14ac:dyDescent="0.25">
      <c r="B12" s="205" t="str">
        <f>IF('Formulario PPGR5'!$G12="","",CONCATENATE('Formulario PPGR5'!$C12,".",'Formulario PPGR5'!$D12,".",'Formulario PPGR5'!$E12,".",'Formulario PPGR5'!$F12))</f>
        <v/>
      </c>
      <c r="C12" s="205" t="str">
        <f>IF('Formulario PPGR5'!$G12="","",'Formulario PPGR1'!#REF!)</f>
        <v/>
      </c>
      <c r="D12" s="205" t="str">
        <f>IF('Formulario PPGR5'!$G12="","",'Formulario PPGR1'!#REF!)</f>
        <v/>
      </c>
      <c r="E12" s="205" t="str">
        <f>IF('Formulario PPGR5'!$G12="","",'Formulario PPGR1'!#REF!)</f>
        <v/>
      </c>
      <c r="F12" s="205" t="str">
        <f>IF('Formulario PPGR5'!$G12="","",'Formulario PPGR1'!#REF!)</f>
        <v/>
      </c>
      <c r="G12" s="191"/>
      <c r="H12" s="208"/>
      <c r="I12" s="209" t="s">
        <v>1132</v>
      </c>
      <c r="J12" s="208"/>
      <c r="K12" s="208"/>
      <c r="L12" s="208"/>
      <c r="M12" s="210"/>
      <c r="N12" s="210"/>
      <c r="O12" s="210"/>
      <c r="P12" s="211"/>
      <c r="Q12" s="212"/>
      <c r="R12" s="194"/>
      <c r="S12" s="194"/>
      <c r="T12" s="194"/>
      <c r="U12" s="180"/>
      <c r="V12" s="215"/>
      <c r="W12" s="215"/>
    </row>
    <row r="13" spans="2:31" x14ac:dyDescent="0.25">
      <c r="B13" s="205" t="str">
        <f>IF('Formulario PPGR5'!$G13="","",CONCATENATE('Formulario PPGR5'!$C13,".",'Formulario PPGR5'!$D13,".",'Formulario PPGR5'!$E13,".",'Formulario PPGR5'!$F13))</f>
        <v/>
      </c>
      <c r="C13" s="205" t="str">
        <f>IF('Formulario PPGR5'!$G13="","",'Formulario PPGR1'!#REF!)</f>
        <v/>
      </c>
      <c r="D13" s="205" t="str">
        <f>IF('Formulario PPGR5'!$G13="","",'Formulario PPGR1'!#REF!)</f>
        <v/>
      </c>
      <c r="E13" s="205" t="str">
        <f>IF('Formulario PPGR5'!$G13="","",'Formulario PPGR1'!#REF!)</f>
        <v/>
      </c>
      <c r="F13" s="205" t="str">
        <f>IF('Formulario PPGR5'!$G13="","",'Formulario PPGR1'!#REF!)</f>
        <v/>
      </c>
      <c r="G13" s="191"/>
      <c r="H13" s="208"/>
      <c r="I13" s="209" t="s">
        <v>1132</v>
      </c>
      <c r="J13" s="208"/>
      <c r="K13" s="208"/>
      <c r="L13" s="208"/>
      <c r="M13" s="210"/>
      <c r="N13" s="210"/>
      <c r="O13" s="210"/>
      <c r="P13" s="211"/>
      <c r="Q13" s="212"/>
      <c r="R13" s="194"/>
      <c r="S13" s="194"/>
      <c r="T13" s="194"/>
      <c r="U13" s="180"/>
      <c r="V13" s="215"/>
      <c r="W13" s="215"/>
    </row>
    <row r="14" spans="2:31" x14ac:dyDescent="0.25">
      <c r="B14" s="205" t="str">
        <f>IF('Formulario PPGR5'!$G14="","",CONCATENATE('Formulario PPGR5'!$C14,".",'Formulario PPGR5'!$D14,".",'Formulario PPGR5'!$E14,".",'Formulario PPGR5'!$F14))</f>
        <v/>
      </c>
      <c r="C14" s="205" t="str">
        <f>IF('Formulario PPGR5'!$G14="","",'Formulario PPGR1'!#REF!)</f>
        <v/>
      </c>
      <c r="D14" s="205" t="str">
        <f>IF('Formulario PPGR5'!$G14="","",'Formulario PPGR1'!#REF!)</f>
        <v/>
      </c>
      <c r="E14" s="205" t="str">
        <f>IF('Formulario PPGR5'!$G14="","",'Formulario PPGR1'!#REF!)</f>
        <v/>
      </c>
      <c r="F14" s="205" t="str">
        <f>IF('Formulario PPGR5'!$G14="","",'Formulario PPGR1'!#REF!)</f>
        <v/>
      </c>
      <c r="G14" s="191"/>
      <c r="H14" s="208"/>
      <c r="I14" s="209" t="s">
        <v>1132</v>
      </c>
      <c r="J14" s="208"/>
      <c r="K14" s="208"/>
      <c r="L14" s="208"/>
      <c r="M14" s="210"/>
      <c r="N14" s="210"/>
      <c r="O14" s="210"/>
      <c r="P14" s="211"/>
      <c r="Q14" s="212"/>
      <c r="R14" s="194"/>
      <c r="S14" s="194"/>
      <c r="T14" s="194"/>
      <c r="U14" s="180"/>
      <c r="V14" s="215"/>
      <c r="W14" s="215"/>
    </row>
    <row r="15" spans="2:31" x14ac:dyDescent="0.25">
      <c r="B15" s="205" t="str">
        <f>IF('Formulario PPGR5'!$G15="","",CONCATENATE('Formulario PPGR5'!$C15,".",'Formulario PPGR5'!$D15,".",'Formulario PPGR5'!$E15,".",'Formulario PPGR5'!$F15))</f>
        <v/>
      </c>
      <c r="C15" s="205" t="str">
        <f>IF('Formulario PPGR5'!$G15="","",'Formulario PPGR1'!#REF!)</f>
        <v/>
      </c>
      <c r="D15" s="205" t="str">
        <f>IF('Formulario PPGR5'!$G15="","",'Formulario PPGR1'!#REF!)</f>
        <v/>
      </c>
      <c r="E15" s="205" t="str">
        <f>IF('Formulario PPGR5'!$G15="","",'Formulario PPGR1'!#REF!)</f>
        <v/>
      </c>
      <c r="F15" s="205" t="str">
        <f>IF('Formulario PPGR5'!$G15="","",'Formulario PPGR1'!#REF!)</f>
        <v/>
      </c>
      <c r="G15" s="191"/>
      <c r="H15" s="208"/>
      <c r="I15" s="209" t="s">
        <v>1132</v>
      </c>
      <c r="J15" s="208"/>
      <c r="K15" s="208"/>
      <c r="L15" s="208"/>
      <c r="M15" s="210"/>
      <c r="N15" s="210"/>
      <c r="O15" s="210"/>
      <c r="P15" s="211"/>
      <c r="Q15" s="212"/>
      <c r="R15" s="194"/>
      <c r="S15" s="194"/>
      <c r="T15" s="194"/>
      <c r="U15" s="180"/>
      <c r="V15" s="215"/>
      <c r="W15" s="215"/>
    </row>
    <row r="16" spans="2:31" x14ac:dyDescent="0.25">
      <c r="B16" s="205" t="str">
        <f>IF('Formulario PPGR5'!$G16="","",CONCATENATE('Formulario PPGR5'!$C16,".",'Formulario PPGR5'!$D16,".",'Formulario PPGR5'!$E16,".",'Formulario PPGR5'!$F16))</f>
        <v/>
      </c>
      <c r="C16" s="205" t="str">
        <f>IF('Formulario PPGR5'!$G16="","",'Formulario PPGR1'!#REF!)</f>
        <v/>
      </c>
      <c r="D16" s="205" t="str">
        <f>IF('Formulario PPGR5'!$G16="","",'Formulario PPGR1'!#REF!)</f>
        <v/>
      </c>
      <c r="E16" s="205" t="str">
        <f>IF('Formulario PPGR5'!$G16="","",'Formulario PPGR1'!#REF!)</f>
        <v/>
      </c>
      <c r="F16" s="205" t="str">
        <f>IF('Formulario PPGR5'!$G16="","",'Formulario PPGR1'!#REF!)</f>
        <v/>
      </c>
      <c r="G16" s="191"/>
      <c r="H16" s="208"/>
      <c r="I16" s="209" t="s">
        <v>1132</v>
      </c>
      <c r="J16" s="208"/>
      <c r="K16" s="208"/>
      <c r="L16" s="208"/>
      <c r="M16" s="210"/>
      <c r="N16" s="210"/>
      <c r="O16" s="210"/>
      <c r="P16" s="211"/>
      <c r="Q16" s="212"/>
      <c r="R16" s="194"/>
      <c r="S16" s="194"/>
      <c r="T16" s="194"/>
      <c r="U16" s="180"/>
      <c r="V16" s="215"/>
      <c r="W16" s="215"/>
    </row>
    <row r="17" spans="2:23" x14ac:dyDescent="0.25">
      <c r="B17" s="205" t="str">
        <f>IF('Formulario PPGR5'!$G17="","",CONCATENATE('Formulario PPGR5'!$C17,".",'Formulario PPGR5'!$D17,".",'Formulario PPGR5'!$E17,".",'Formulario PPGR5'!$F17))</f>
        <v/>
      </c>
      <c r="C17" s="205" t="str">
        <f>IF('Formulario PPGR5'!$G17="","",'Formulario PPGR1'!#REF!)</f>
        <v/>
      </c>
      <c r="D17" s="205" t="str">
        <f>IF('Formulario PPGR5'!$G17="","",'Formulario PPGR1'!#REF!)</f>
        <v/>
      </c>
      <c r="E17" s="205" t="str">
        <f>IF('Formulario PPGR5'!$G17="","",'Formulario PPGR1'!#REF!)</f>
        <v/>
      </c>
      <c r="F17" s="205" t="str">
        <f>IF('Formulario PPGR5'!$G17="","",'Formulario PPGR1'!#REF!)</f>
        <v/>
      </c>
      <c r="G17" s="191"/>
      <c r="H17" s="208"/>
      <c r="I17" s="209" t="s">
        <v>1132</v>
      </c>
      <c r="J17" s="208"/>
      <c r="K17" s="208"/>
      <c r="L17" s="208"/>
      <c r="M17" s="210"/>
      <c r="N17" s="210"/>
      <c r="O17" s="210"/>
      <c r="P17" s="211"/>
      <c r="Q17" s="212"/>
      <c r="R17" s="194"/>
      <c r="S17" s="194"/>
      <c r="T17" s="194"/>
      <c r="U17" s="180"/>
      <c r="V17" s="215"/>
      <c r="W17" s="215"/>
    </row>
    <row r="18" spans="2:23" x14ac:dyDescent="0.25">
      <c r="B18" s="205" t="str">
        <f>IF('Formulario PPGR5'!$G18="","",CONCATENATE('Formulario PPGR5'!$C18,".",'Formulario PPGR5'!$D18,".",'Formulario PPGR5'!$E18,".",'Formulario PPGR5'!$F18))</f>
        <v/>
      </c>
      <c r="C18" s="205" t="str">
        <f>IF('Formulario PPGR5'!$G18="","",'Formulario PPGR1'!#REF!)</f>
        <v/>
      </c>
      <c r="D18" s="205" t="str">
        <f>IF('Formulario PPGR5'!$G18="","",'Formulario PPGR1'!#REF!)</f>
        <v/>
      </c>
      <c r="E18" s="205" t="str">
        <f>IF('Formulario PPGR5'!$G18="","",'Formulario PPGR1'!#REF!)</f>
        <v/>
      </c>
      <c r="F18" s="205" t="str">
        <f>IF('Formulario PPGR5'!$G18="","",'Formulario PPGR1'!#REF!)</f>
        <v/>
      </c>
      <c r="G18" s="191"/>
      <c r="H18" s="208"/>
      <c r="I18" s="209" t="s">
        <v>1132</v>
      </c>
      <c r="J18" s="208"/>
      <c r="K18" s="208"/>
      <c r="L18" s="208"/>
      <c r="M18" s="210"/>
      <c r="N18" s="210"/>
      <c r="O18" s="210"/>
      <c r="P18" s="211"/>
      <c r="Q18" s="212"/>
      <c r="R18" s="194"/>
      <c r="S18" s="194"/>
      <c r="T18" s="194"/>
      <c r="U18" s="180"/>
      <c r="V18" s="215"/>
      <c r="W18" s="215"/>
    </row>
    <row r="19" spans="2:23" x14ac:dyDescent="0.25">
      <c r="B19" s="205" t="str">
        <f>IF('Formulario PPGR5'!$G19="","",CONCATENATE('Formulario PPGR5'!$C19,".",'Formulario PPGR5'!$D19,".",'Formulario PPGR5'!$E19,".",'Formulario PPGR5'!$F19))</f>
        <v/>
      </c>
      <c r="C19" s="205" t="str">
        <f>IF('Formulario PPGR5'!$G19="","",'Formulario PPGR1'!#REF!)</f>
        <v/>
      </c>
      <c r="D19" s="205" t="str">
        <f>IF('Formulario PPGR5'!$G19="","",'Formulario PPGR1'!#REF!)</f>
        <v/>
      </c>
      <c r="E19" s="205" t="str">
        <f>IF('Formulario PPGR5'!$G19="","",'Formulario PPGR1'!#REF!)</f>
        <v/>
      </c>
      <c r="F19" s="205" t="str">
        <f>IF('Formulario PPGR5'!$G19="","",'Formulario PPGR1'!#REF!)</f>
        <v/>
      </c>
      <c r="G19" s="191"/>
      <c r="H19" s="208"/>
      <c r="I19" s="209" t="s">
        <v>1132</v>
      </c>
      <c r="J19" s="208"/>
      <c r="K19" s="208"/>
      <c r="L19" s="208"/>
      <c r="M19" s="210"/>
      <c r="N19" s="210"/>
      <c r="O19" s="210"/>
      <c r="P19" s="211"/>
      <c r="Q19" s="212"/>
      <c r="R19" s="194"/>
      <c r="S19" s="194"/>
      <c r="T19" s="194"/>
      <c r="U19" s="180"/>
      <c r="V19" s="215"/>
      <c r="W19" s="215"/>
    </row>
    <row r="20" spans="2:23" x14ac:dyDescent="0.25">
      <c r="B20" s="205" t="str">
        <f>IF('Formulario PPGR5'!$G20="","",CONCATENATE('Formulario PPGR5'!$C20,".",'Formulario PPGR5'!$D20,".",'Formulario PPGR5'!$E20,".",'Formulario PPGR5'!$F20))</f>
        <v/>
      </c>
      <c r="C20" s="205" t="str">
        <f>IF('Formulario PPGR5'!$G20="","",'Formulario PPGR1'!#REF!)</f>
        <v/>
      </c>
      <c r="D20" s="205" t="str">
        <f>IF('Formulario PPGR5'!$G20="","",'Formulario PPGR1'!#REF!)</f>
        <v/>
      </c>
      <c r="E20" s="205" t="str">
        <f>IF('Formulario PPGR5'!$G20="","",'Formulario PPGR1'!#REF!)</f>
        <v/>
      </c>
      <c r="F20" s="205" t="str">
        <f>IF('Formulario PPGR5'!$G20="","",'Formulario PPGR1'!#REF!)</f>
        <v/>
      </c>
      <c r="G20" s="191"/>
      <c r="H20" s="208"/>
      <c r="I20" s="209" t="s">
        <v>1132</v>
      </c>
      <c r="J20" s="208"/>
      <c r="K20" s="208"/>
      <c r="L20" s="191"/>
      <c r="M20" s="210"/>
      <c r="N20" s="210"/>
      <c r="O20" s="211"/>
      <c r="P20" s="211"/>
      <c r="Q20" s="194"/>
      <c r="R20" s="194"/>
      <c r="S20" s="216"/>
      <c r="T20" s="180"/>
      <c r="U20" s="180"/>
      <c r="V20" s="199"/>
      <c r="W20" s="215"/>
    </row>
    <row r="21" spans="2:23" x14ac:dyDescent="0.25">
      <c r="B21" s="205" t="str">
        <f>IF('Formulario PPGR5'!$G21="","",CONCATENATE('Formulario PPGR5'!$C21,".",'Formulario PPGR5'!$D21,".",'Formulario PPGR5'!$E21,".",'Formulario PPGR5'!$F21))</f>
        <v/>
      </c>
      <c r="C21" s="205" t="str">
        <f>IF('Formulario PPGR5'!$G21="","",'Formulario PPGR1'!#REF!)</f>
        <v/>
      </c>
      <c r="D21" s="205" t="str">
        <f>IF('Formulario PPGR5'!$G21="","",'Formulario PPGR1'!#REF!)</f>
        <v/>
      </c>
      <c r="E21" s="205" t="str">
        <f>IF('Formulario PPGR5'!$G21="","",'Formulario PPGR1'!#REF!)</f>
        <v/>
      </c>
      <c r="F21" s="205" t="str">
        <f>IF('Formulario PPGR5'!$G21="","",'Formulario PPGR1'!#REF!)</f>
        <v/>
      </c>
      <c r="G21" s="191"/>
      <c r="H21" s="208"/>
      <c r="I21" s="209" t="s">
        <v>1132</v>
      </c>
      <c r="J21" s="208"/>
      <c r="K21" s="208"/>
      <c r="L21" s="191"/>
      <c r="M21" s="210"/>
      <c r="N21" s="210"/>
      <c r="O21" s="211"/>
      <c r="P21" s="211"/>
      <c r="Q21" s="194"/>
      <c r="R21" s="194"/>
      <c r="S21" s="216"/>
      <c r="T21" s="180"/>
      <c r="U21" s="180"/>
      <c r="V21" s="199"/>
      <c r="W21" s="215"/>
    </row>
    <row r="22" spans="2:23" x14ac:dyDescent="0.25">
      <c r="B22" s="205" t="str">
        <f>IF('Formulario PPGR5'!$G22="","",CONCATENATE('Formulario PPGR5'!$C22,".",'Formulario PPGR5'!$D22,".",'Formulario PPGR5'!$E22,".",'Formulario PPGR5'!$F22))</f>
        <v/>
      </c>
      <c r="C22" s="205" t="str">
        <f>IF('Formulario PPGR5'!$G22="","",'Formulario PPGR1'!#REF!)</f>
        <v/>
      </c>
      <c r="D22" s="205" t="str">
        <f>IF('Formulario PPGR5'!$G22="","",'Formulario PPGR1'!#REF!)</f>
        <v/>
      </c>
      <c r="E22" s="205" t="str">
        <f>IF('Formulario PPGR5'!$G22="","",'Formulario PPGR1'!#REF!)</f>
        <v/>
      </c>
      <c r="F22" s="205" t="str">
        <f>IF('Formulario PPGR5'!$G22="","",'Formulario PPGR1'!#REF!)</f>
        <v/>
      </c>
      <c r="G22" s="191"/>
      <c r="H22" s="208"/>
      <c r="I22" s="209" t="s">
        <v>1132</v>
      </c>
      <c r="J22" s="208"/>
      <c r="K22" s="208"/>
      <c r="L22" s="191"/>
      <c r="M22" s="210"/>
      <c r="N22" s="210"/>
      <c r="O22" s="211"/>
      <c r="P22" s="211"/>
      <c r="Q22" s="194"/>
      <c r="R22" s="194"/>
      <c r="S22" s="194"/>
      <c r="T22" s="180"/>
      <c r="U22" s="180"/>
      <c r="V22" s="199"/>
      <c r="W22" s="215"/>
    </row>
    <row r="23" spans="2:23" x14ac:dyDescent="0.25">
      <c r="B23" s="205" t="str">
        <f>IF('Formulario PPGR5'!$G23="","",CONCATENATE('Formulario PPGR5'!$C23,".",'Formulario PPGR5'!$D23,".",'Formulario PPGR5'!$E23,".",'Formulario PPGR5'!$F23))</f>
        <v/>
      </c>
      <c r="C23" s="205" t="str">
        <f>IF('Formulario PPGR5'!$G23="","",'Formulario PPGR1'!#REF!)</f>
        <v/>
      </c>
      <c r="D23" s="205" t="str">
        <f>IF('Formulario PPGR5'!$G23="","",'Formulario PPGR1'!#REF!)</f>
        <v/>
      </c>
      <c r="E23" s="205" t="str">
        <f>IF('Formulario PPGR5'!$G23="","",'Formulario PPGR1'!#REF!)</f>
        <v/>
      </c>
      <c r="F23" s="205" t="str">
        <f>IF('Formulario PPGR5'!$G23="","",'Formulario PPGR1'!#REF!)</f>
        <v/>
      </c>
      <c r="G23" s="191"/>
      <c r="H23" s="208"/>
      <c r="I23" s="209" t="s">
        <v>1132</v>
      </c>
      <c r="J23" s="208"/>
      <c r="K23" s="208"/>
      <c r="L23" s="191"/>
      <c r="M23" s="210"/>
      <c r="N23" s="210"/>
      <c r="O23" s="211"/>
      <c r="P23" s="211"/>
      <c r="Q23" s="194"/>
      <c r="R23" s="194"/>
      <c r="S23" s="216"/>
      <c r="T23" s="180"/>
      <c r="U23" s="180"/>
      <c r="V23" s="199"/>
      <c r="W23" s="215"/>
    </row>
    <row r="24" spans="2:23" x14ac:dyDescent="0.25">
      <c r="B24" s="205" t="str">
        <f>IF('Formulario PPGR5'!$G24="","",CONCATENATE('Formulario PPGR5'!$C24,".",'Formulario PPGR5'!$D24,".",'Formulario PPGR5'!$E24,".",'Formulario PPGR5'!$F24))</f>
        <v/>
      </c>
      <c r="C24" s="205" t="str">
        <f>IF('Formulario PPGR5'!$G24="","",'Formulario PPGR1'!#REF!)</f>
        <v/>
      </c>
      <c r="D24" s="205" t="str">
        <f>IF('Formulario PPGR5'!$G24="","",'Formulario PPGR1'!#REF!)</f>
        <v/>
      </c>
      <c r="E24" s="205" t="str">
        <f>IF('Formulario PPGR5'!$G24="","",'Formulario PPGR1'!#REF!)</f>
        <v/>
      </c>
      <c r="F24" s="205" t="str">
        <f>IF('Formulario PPGR5'!$G24="","",'Formulario PPGR1'!#REF!)</f>
        <v/>
      </c>
      <c r="G24" s="191"/>
      <c r="H24" s="208"/>
      <c r="I24" s="209" t="s">
        <v>1132</v>
      </c>
      <c r="J24" s="208"/>
      <c r="K24" s="208"/>
      <c r="L24" s="191"/>
      <c r="M24" s="210"/>
      <c r="N24" s="210"/>
      <c r="O24" s="211"/>
      <c r="P24" s="211"/>
      <c r="Q24" s="194"/>
      <c r="R24" s="194"/>
      <c r="S24" s="216"/>
      <c r="T24" s="180"/>
      <c r="U24" s="180"/>
      <c r="V24" s="199"/>
      <c r="W24" s="215"/>
    </row>
    <row r="25" spans="2:23" x14ac:dyDescent="0.25">
      <c r="B25" s="205" t="str">
        <f>IF('Formulario PPGR5'!$G25="","",CONCATENATE('Formulario PPGR5'!$C25,".",'Formulario PPGR5'!$D25,".",'Formulario PPGR5'!$E25,".",'Formulario PPGR5'!$F25))</f>
        <v/>
      </c>
      <c r="C25" s="205" t="str">
        <f>IF('Formulario PPGR5'!$G25="","",'Formulario PPGR1'!#REF!)</f>
        <v/>
      </c>
      <c r="D25" s="205" t="str">
        <f>IF('Formulario PPGR5'!$G25="","",'Formulario PPGR1'!#REF!)</f>
        <v/>
      </c>
      <c r="E25" s="205" t="str">
        <f>IF('Formulario PPGR5'!$G25="","",'Formulario PPGR1'!#REF!)</f>
        <v/>
      </c>
      <c r="F25" s="205" t="str">
        <f>IF('Formulario PPGR5'!$G25="","",'Formulario PPGR1'!#REF!)</f>
        <v/>
      </c>
      <c r="G25" s="191"/>
      <c r="H25" s="208"/>
      <c r="I25" s="209" t="s">
        <v>1132</v>
      </c>
      <c r="J25" s="208"/>
      <c r="K25" s="208"/>
      <c r="L25" s="191"/>
      <c r="M25" s="210"/>
      <c r="N25" s="210"/>
      <c r="O25" s="211"/>
      <c r="P25" s="211"/>
      <c r="Q25" s="194"/>
      <c r="R25" s="194"/>
      <c r="S25" s="216"/>
      <c r="T25" s="180"/>
      <c r="U25" s="180"/>
      <c r="V25" s="199"/>
      <c r="W25" s="215"/>
    </row>
    <row r="26" spans="2:23" x14ac:dyDescent="0.25">
      <c r="B26" s="205" t="str">
        <f>IF('Formulario PPGR5'!$G26="","",CONCATENATE('Formulario PPGR5'!$C26,".",'Formulario PPGR5'!$D26,".",'Formulario PPGR5'!$E26,".",'Formulario PPGR5'!$F26))</f>
        <v/>
      </c>
      <c r="C26" s="205" t="str">
        <f>IF('Formulario PPGR5'!$G26="","",'Formulario PPGR1'!#REF!)</f>
        <v/>
      </c>
      <c r="D26" s="205" t="str">
        <f>IF('Formulario PPGR5'!$G26="","",'Formulario PPGR1'!#REF!)</f>
        <v/>
      </c>
      <c r="E26" s="205" t="str">
        <f>IF('Formulario PPGR5'!$G26="","",'Formulario PPGR1'!#REF!)</f>
        <v/>
      </c>
      <c r="F26" s="205" t="str">
        <f>IF('Formulario PPGR5'!$G26="","",'Formulario PPGR1'!#REF!)</f>
        <v/>
      </c>
      <c r="G26" s="191"/>
      <c r="H26" s="208"/>
      <c r="I26" s="209" t="s">
        <v>1132</v>
      </c>
      <c r="J26" s="208"/>
      <c r="K26" s="208"/>
      <c r="L26" s="191"/>
      <c r="M26" s="210"/>
      <c r="N26" s="210"/>
      <c r="O26" s="211"/>
      <c r="P26" s="211"/>
      <c r="Q26" s="194"/>
      <c r="R26" s="194"/>
      <c r="S26" s="194"/>
      <c r="T26" s="180"/>
      <c r="U26" s="180"/>
      <c r="V26" s="199"/>
      <c r="W26" s="215"/>
    </row>
    <row r="27" spans="2:23" x14ac:dyDescent="0.25">
      <c r="B27" s="205" t="str">
        <f>IF('Formulario PPGR5'!$G27="","",CONCATENATE('Formulario PPGR5'!$C27,".",'Formulario PPGR5'!$D27,".",'Formulario PPGR5'!$E27,".",'Formulario PPGR5'!$F27))</f>
        <v/>
      </c>
      <c r="C27" s="205" t="str">
        <f>IF('Formulario PPGR5'!$G27="","",'Formulario PPGR1'!#REF!)</f>
        <v/>
      </c>
      <c r="D27" s="205" t="str">
        <f>IF('Formulario PPGR5'!$G27="","",'Formulario PPGR1'!#REF!)</f>
        <v/>
      </c>
      <c r="E27" s="205" t="str">
        <f>IF('Formulario PPGR5'!$G27="","",'Formulario PPGR1'!#REF!)</f>
        <v/>
      </c>
      <c r="F27" s="205" t="str">
        <f>IF('Formulario PPGR5'!$G27="","",'Formulario PPGR1'!#REF!)</f>
        <v/>
      </c>
      <c r="G27" s="191"/>
      <c r="H27" s="208"/>
      <c r="I27" s="209" t="s">
        <v>1132</v>
      </c>
      <c r="J27" s="208"/>
      <c r="K27" s="208"/>
      <c r="L27" s="191"/>
      <c r="M27" s="210"/>
      <c r="N27" s="210"/>
      <c r="O27" s="211"/>
      <c r="P27" s="211"/>
      <c r="Q27" s="194"/>
      <c r="R27" s="194"/>
      <c r="S27" s="216"/>
      <c r="T27" s="180"/>
      <c r="U27" s="180"/>
      <c r="V27" s="199"/>
      <c r="W27" s="215"/>
    </row>
    <row r="28" spans="2:23" x14ac:dyDescent="0.25">
      <c r="B28" s="205" t="str">
        <f>IF('Formulario PPGR5'!$G28="","",CONCATENATE('Formulario PPGR5'!$C28,".",'Formulario PPGR5'!$D28,".",'Formulario PPGR5'!$E28,".",'Formulario PPGR5'!$F28))</f>
        <v/>
      </c>
      <c r="C28" s="205" t="str">
        <f>IF('Formulario PPGR5'!$G28="","",'Formulario PPGR1'!#REF!)</f>
        <v/>
      </c>
      <c r="D28" s="205" t="str">
        <f>IF('Formulario PPGR5'!$G28="","",'Formulario PPGR1'!#REF!)</f>
        <v/>
      </c>
      <c r="E28" s="205" t="str">
        <f>IF('Formulario PPGR5'!$G28="","",'Formulario PPGR1'!#REF!)</f>
        <v/>
      </c>
      <c r="F28" s="205" t="str">
        <f>IF('Formulario PPGR5'!$G28="","",'Formulario PPGR1'!#REF!)</f>
        <v/>
      </c>
      <c r="G28" s="191"/>
      <c r="H28" s="208"/>
      <c r="I28" s="209" t="s">
        <v>1132</v>
      </c>
      <c r="J28" s="208"/>
      <c r="K28" s="208"/>
      <c r="L28" s="191"/>
      <c r="M28" s="210"/>
      <c r="N28" s="210"/>
      <c r="O28" s="211"/>
      <c r="P28" s="211"/>
      <c r="Q28" s="194"/>
      <c r="R28" s="194"/>
      <c r="S28" s="194"/>
      <c r="T28" s="180"/>
      <c r="U28" s="180"/>
      <c r="V28" s="199"/>
      <c r="W28" s="215"/>
    </row>
    <row r="29" spans="2:23" x14ac:dyDescent="0.25">
      <c r="B29" s="205" t="str">
        <f>IF('Formulario PPGR5'!$G29="","",CONCATENATE('Formulario PPGR5'!$C29,".",'Formulario PPGR5'!$D29,".",'Formulario PPGR5'!$E29,".",'Formulario PPGR5'!$F29))</f>
        <v/>
      </c>
      <c r="C29" s="205" t="str">
        <f>IF('Formulario PPGR5'!$G29="","",'Formulario PPGR1'!#REF!)</f>
        <v/>
      </c>
      <c r="D29" s="205" t="str">
        <f>IF('Formulario PPGR5'!$G29="","",'Formulario PPGR1'!#REF!)</f>
        <v/>
      </c>
      <c r="E29" s="205" t="str">
        <f>IF('Formulario PPGR5'!$G29="","",'Formulario PPGR1'!#REF!)</f>
        <v/>
      </c>
      <c r="F29" s="205" t="str">
        <f>IF('Formulario PPGR5'!$G29="","",'Formulario PPGR1'!#REF!)</f>
        <v/>
      </c>
      <c r="G29" s="191"/>
      <c r="H29" s="208"/>
      <c r="I29" s="209" t="s">
        <v>1132</v>
      </c>
      <c r="J29" s="208"/>
      <c r="K29" s="208"/>
      <c r="L29" s="191"/>
      <c r="M29" s="210"/>
      <c r="N29" s="210"/>
      <c r="O29" s="211"/>
      <c r="P29" s="211"/>
      <c r="Q29" s="194"/>
      <c r="R29" s="194"/>
      <c r="S29" s="194"/>
      <c r="T29" s="180"/>
      <c r="U29" s="180"/>
      <c r="V29" s="199"/>
      <c r="W29" s="215"/>
    </row>
    <row r="30" spans="2:23" x14ac:dyDescent="0.25">
      <c r="B30" s="205" t="str">
        <f>IF('Formulario PPGR5'!$G30="","",CONCATENATE('Formulario PPGR5'!$C30,".",'Formulario PPGR5'!$D30,".",'Formulario PPGR5'!$E30,".",'Formulario PPGR5'!$F30))</f>
        <v/>
      </c>
      <c r="C30" s="205" t="str">
        <f>IF('Formulario PPGR5'!$G30="","",'Formulario PPGR1'!#REF!)</f>
        <v/>
      </c>
      <c r="D30" s="205" t="str">
        <f>IF('Formulario PPGR5'!$G30="","",'Formulario PPGR1'!#REF!)</f>
        <v/>
      </c>
      <c r="E30" s="205" t="str">
        <f>IF('Formulario PPGR5'!$G30="","",'Formulario PPGR1'!#REF!)</f>
        <v/>
      </c>
      <c r="F30" s="205" t="str">
        <f>IF('Formulario PPGR5'!$G30="","",'Formulario PPGR1'!#REF!)</f>
        <v/>
      </c>
      <c r="G30" s="191"/>
      <c r="H30" s="208"/>
      <c r="I30" s="209" t="s">
        <v>1132</v>
      </c>
      <c r="J30" s="208"/>
      <c r="K30" s="208"/>
      <c r="L30" s="191"/>
      <c r="M30" s="210"/>
      <c r="N30" s="210"/>
      <c r="O30" s="211"/>
      <c r="P30" s="211"/>
      <c r="Q30" s="194"/>
      <c r="R30" s="194"/>
      <c r="S30" s="194"/>
      <c r="T30" s="180"/>
      <c r="U30" s="180"/>
      <c r="V30" s="199"/>
      <c r="W30" s="215"/>
    </row>
    <row r="31" spans="2:23" x14ac:dyDescent="0.25">
      <c r="B31" s="205" t="str">
        <f>IF('Formulario PPGR5'!$G31="","",CONCATENATE('Formulario PPGR5'!$C31,".",'Formulario PPGR5'!$D31,".",'Formulario PPGR5'!$E31,".",'Formulario PPGR5'!$F31))</f>
        <v/>
      </c>
      <c r="C31" s="205" t="str">
        <f>IF('Formulario PPGR5'!$G31="","",'Formulario PPGR1'!#REF!)</f>
        <v/>
      </c>
      <c r="D31" s="205" t="str">
        <f>IF('Formulario PPGR5'!$G31="","",'Formulario PPGR1'!#REF!)</f>
        <v/>
      </c>
      <c r="E31" s="205" t="str">
        <f>IF('Formulario PPGR5'!$G31="","",'Formulario PPGR1'!#REF!)</f>
        <v/>
      </c>
      <c r="F31" s="205" t="str">
        <f>IF('Formulario PPGR5'!$G31="","",'Formulario PPGR1'!#REF!)</f>
        <v/>
      </c>
      <c r="G31" s="191"/>
      <c r="H31" s="208"/>
      <c r="I31" s="209" t="s">
        <v>1132</v>
      </c>
      <c r="J31" s="208"/>
      <c r="K31" s="208"/>
      <c r="L31" s="191"/>
      <c r="M31" s="210"/>
      <c r="N31" s="210"/>
      <c r="O31" s="211"/>
      <c r="P31" s="211"/>
      <c r="Q31" s="194"/>
      <c r="R31" s="194"/>
      <c r="S31" s="194"/>
      <c r="T31" s="180"/>
      <c r="U31" s="180"/>
      <c r="V31" s="199"/>
      <c r="W31" s="215"/>
    </row>
    <row r="32" spans="2:23" x14ac:dyDescent="0.25">
      <c r="B32" s="205" t="str">
        <f>IF('Formulario PPGR5'!$G32="","",CONCATENATE('Formulario PPGR5'!$C32,".",'Formulario PPGR5'!$D32,".",'Formulario PPGR5'!$E32,".",'Formulario PPGR5'!$F32))</f>
        <v/>
      </c>
      <c r="C32" s="205" t="str">
        <f>IF('Formulario PPGR5'!$G32="","",'Formulario PPGR1'!#REF!)</f>
        <v/>
      </c>
      <c r="D32" s="205" t="str">
        <f>IF('Formulario PPGR5'!$G32="","",'Formulario PPGR1'!#REF!)</f>
        <v/>
      </c>
      <c r="E32" s="205" t="str">
        <f>IF('Formulario PPGR5'!$G32="","",'Formulario PPGR1'!#REF!)</f>
        <v/>
      </c>
      <c r="F32" s="205" t="str">
        <f>IF('Formulario PPGR5'!$G32="","",'Formulario PPGR1'!#REF!)</f>
        <v/>
      </c>
      <c r="G32" s="191"/>
      <c r="H32" s="208"/>
      <c r="I32" s="209" t="s">
        <v>1132</v>
      </c>
      <c r="J32" s="208"/>
      <c r="K32" s="208"/>
      <c r="L32" s="191"/>
      <c r="M32" s="210"/>
      <c r="N32" s="210"/>
      <c r="O32" s="211"/>
      <c r="P32" s="211"/>
      <c r="Q32" s="194"/>
      <c r="R32" s="194"/>
      <c r="S32" s="194"/>
      <c r="T32" s="180"/>
      <c r="U32" s="180"/>
      <c r="V32" s="199"/>
      <c r="W32" s="215"/>
    </row>
    <row r="33" spans="2:23" x14ac:dyDescent="0.25">
      <c r="B33" s="205" t="str">
        <f>IF('Formulario PPGR5'!$G33="","",CONCATENATE('Formulario PPGR5'!$C33,".",'Formulario PPGR5'!$D33,".",'Formulario PPGR5'!$E33,".",'Formulario PPGR5'!$F33))</f>
        <v/>
      </c>
      <c r="C33" s="205" t="str">
        <f>IF('Formulario PPGR5'!$G33="","",'Formulario PPGR1'!#REF!)</f>
        <v/>
      </c>
      <c r="D33" s="205" t="str">
        <f>IF('Formulario PPGR5'!$G33="","",'Formulario PPGR1'!#REF!)</f>
        <v/>
      </c>
      <c r="E33" s="205" t="str">
        <f>IF('Formulario PPGR5'!$G33="","",'Formulario PPGR1'!#REF!)</f>
        <v/>
      </c>
      <c r="F33" s="205" t="str">
        <f>IF('Formulario PPGR5'!$G33="","",'Formulario PPGR1'!#REF!)</f>
        <v/>
      </c>
      <c r="G33" s="191"/>
      <c r="H33" s="208"/>
      <c r="I33" s="209" t="s">
        <v>1132</v>
      </c>
      <c r="J33" s="208"/>
      <c r="K33" s="208"/>
      <c r="L33" s="191"/>
      <c r="M33" s="210"/>
      <c r="N33" s="210"/>
      <c r="O33" s="211"/>
      <c r="P33" s="211"/>
      <c r="Q33" s="194"/>
      <c r="R33" s="194"/>
      <c r="S33" s="194"/>
      <c r="T33" s="180"/>
      <c r="U33" s="180"/>
      <c r="V33" s="199"/>
      <c r="W33" s="215"/>
    </row>
    <row r="34" spans="2:23" x14ac:dyDescent="0.25">
      <c r="B34" s="205" t="str">
        <f>IF('Formulario PPGR5'!$G34="","",CONCATENATE('Formulario PPGR5'!$C34,".",'Formulario PPGR5'!$D34,".",'Formulario PPGR5'!$E34,".",'Formulario PPGR5'!$F34))</f>
        <v/>
      </c>
      <c r="C34" s="205" t="str">
        <f>IF('Formulario PPGR5'!$G34="","",'Formulario PPGR1'!#REF!)</f>
        <v/>
      </c>
      <c r="D34" s="205" t="str">
        <f>IF('Formulario PPGR5'!$G34="","",'Formulario PPGR1'!#REF!)</f>
        <v/>
      </c>
      <c r="E34" s="205" t="str">
        <f>IF('Formulario PPGR5'!$G34="","",'Formulario PPGR1'!#REF!)</f>
        <v/>
      </c>
      <c r="F34" s="205" t="str">
        <f>IF('Formulario PPGR5'!$G34="","",'Formulario PPGR1'!#REF!)</f>
        <v/>
      </c>
      <c r="G34" s="191"/>
      <c r="H34" s="208"/>
      <c r="I34" s="209" t="s">
        <v>1132</v>
      </c>
      <c r="J34" s="208"/>
      <c r="K34" s="208"/>
      <c r="L34" s="191"/>
      <c r="M34" s="210"/>
      <c r="N34" s="210"/>
      <c r="O34" s="211"/>
      <c r="P34" s="211"/>
      <c r="Q34" s="194"/>
      <c r="R34" s="194"/>
      <c r="S34" s="194"/>
      <c r="T34" s="180"/>
      <c r="U34" s="180"/>
      <c r="V34" s="199"/>
      <c r="W34" s="215"/>
    </row>
    <row r="35" spans="2:23" x14ac:dyDescent="0.25">
      <c r="B35" s="205" t="str">
        <f>IF('Formulario PPGR5'!$G35="","",CONCATENATE('Formulario PPGR5'!$C35,".",'Formulario PPGR5'!$D35,".",'Formulario PPGR5'!$E35,".",'Formulario PPGR5'!$F35))</f>
        <v/>
      </c>
      <c r="C35" s="205" t="str">
        <f>IF('Formulario PPGR5'!$G35="","",'Formulario PPGR1'!#REF!)</f>
        <v/>
      </c>
      <c r="D35" s="205" t="str">
        <f>IF('Formulario PPGR5'!$G35="","",'Formulario PPGR1'!#REF!)</f>
        <v/>
      </c>
      <c r="E35" s="205" t="str">
        <f>IF('Formulario PPGR5'!$G35="","",'Formulario PPGR1'!#REF!)</f>
        <v/>
      </c>
      <c r="F35" s="205" t="str">
        <f>IF('Formulario PPGR5'!$G35="","",'Formulario PPGR1'!#REF!)</f>
        <v/>
      </c>
      <c r="G35" s="191"/>
      <c r="H35" s="208"/>
      <c r="I35" s="209" t="s">
        <v>1132</v>
      </c>
      <c r="J35" s="208"/>
      <c r="K35" s="208"/>
      <c r="L35" s="191"/>
      <c r="M35" s="210"/>
      <c r="N35" s="210"/>
      <c r="O35" s="211"/>
      <c r="P35" s="211"/>
      <c r="Q35" s="194"/>
      <c r="R35" s="194"/>
      <c r="S35" s="194"/>
      <c r="T35" s="180"/>
      <c r="U35" s="180"/>
      <c r="V35" s="199"/>
      <c r="W35" s="215"/>
    </row>
    <row r="36" spans="2:23" x14ac:dyDescent="0.25">
      <c r="B36" s="205" t="str">
        <f>IF('Formulario PPGR5'!$G36="","",CONCATENATE('Formulario PPGR5'!$C36,".",'Formulario PPGR5'!$D36,".",'Formulario PPGR5'!$E36,".",'Formulario PPGR5'!$F36))</f>
        <v/>
      </c>
      <c r="C36" s="205" t="str">
        <f>IF('Formulario PPGR5'!$G36="","",'Formulario PPGR1'!#REF!)</f>
        <v/>
      </c>
      <c r="D36" s="205" t="str">
        <f>IF('Formulario PPGR5'!$G36="","",'Formulario PPGR1'!#REF!)</f>
        <v/>
      </c>
      <c r="E36" s="205" t="str">
        <f>IF('Formulario PPGR5'!$G36="","",'Formulario PPGR1'!#REF!)</f>
        <v/>
      </c>
      <c r="F36" s="205" t="str">
        <f>IF('Formulario PPGR5'!$G36="","",'Formulario PPGR1'!#REF!)</f>
        <v/>
      </c>
      <c r="G36" s="191"/>
      <c r="H36" s="208"/>
      <c r="I36" s="209" t="s">
        <v>1132</v>
      </c>
      <c r="J36" s="208"/>
      <c r="K36" s="208"/>
      <c r="L36" s="191"/>
      <c r="M36" s="210"/>
      <c r="N36" s="210"/>
      <c r="O36" s="211"/>
      <c r="P36" s="211"/>
      <c r="Q36" s="194"/>
      <c r="R36" s="194"/>
      <c r="S36" s="210"/>
      <c r="T36" s="180"/>
      <c r="U36" s="180"/>
      <c r="V36" s="199"/>
      <c r="W36" s="215"/>
    </row>
    <row r="37" spans="2:23" x14ac:dyDescent="0.25">
      <c r="B37" s="205" t="str">
        <f>IF('Formulario PPGR5'!$G37="","",CONCATENATE('Formulario PPGR5'!$C37,".",'Formulario PPGR5'!$D37,".",'Formulario PPGR5'!$E37,".",'Formulario PPGR5'!$F37))</f>
        <v/>
      </c>
      <c r="C37" s="205" t="str">
        <f>IF('Formulario PPGR5'!$G37="","",'Formulario PPGR1'!#REF!)</f>
        <v/>
      </c>
      <c r="D37" s="205" t="str">
        <f>IF('Formulario PPGR5'!$G37="","",'Formulario PPGR1'!#REF!)</f>
        <v/>
      </c>
      <c r="E37" s="205" t="str">
        <f>IF('Formulario PPGR5'!$G37="","",'Formulario PPGR1'!#REF!)</f>
        <v/>
      </c>
      <c r="F37" s="205" t="str">
        <f>IF('Formulario PPGR5'!$G37="","",'Formulario PPGR1'!#REF!)</f>
        <v/>
      </c>
      <c r="G37" s="191"/>
      <c r="H37" s="208"/>
      <c r="I37" s="209" t="s">
        <v>1132</v>
      </c>
      <c r="J37" s="208"/>
      <c r="K37" s="208"/>
      <c r="L37" s="191"/>
      <c r="M37" s="210"/>
      <c r="N37" s="210"/>
      <c r="O37" s="211"/>
      <c r="P37" s="211"/>
      <c r="Q37" s="194"/>
      <c r="R37" s="194"/>
      <c r="S37" s="194"/>
      <c r="T37" s="180"/>
      <c r="U37" s="180"/>
      <c r="V37" s="199"/>
      <c r="W37" s="215"/>
    </row>
    <row r="38" spans="2:23" x14ac:dyDescent="0.25">
      <c r="B38" s="205" t="str">
        <f>IF('Formulario PPGR5'!$G38="","",CONCATENATE('Formulario PPGR5'!$C38,".",'Formulario PPGR5'!$D38,".",'Formulario PPGR5'!$E38,".",'Formulario PPGR5'!$F38))</f>
        <v/>
      </c>
      <c r="C38" s="205" t="str">
        <f>IF('Formulario PPGR5'!$G38="","",'Formulario PPGR1'!#REF!)</f>
        <v/>
      </c>
      <c r="D38" s="205" t="str">
        <f>IF('Formulario PPGR5'!$G38="","",'Formulario PPGR1'!#REF!)</f>
        <v/>
      </c>
      <c r="E38" s="205" t="str">
        <f>IF('Formulario PPGR5'!$G38="","",'Formulario PPGR1'!#REF!)</f>
        <v/>
      </c>
      <c r="F38" s="205" t="str">
        <f>IF('Formulario PPGR5'!$G38="","",'Formulario PPGR1'!#REF!)</f>
        <v/>
      </c>
      <c r="G38" s="191"/>
      <c r="H38" s="208"/>
      <c r="I38" s="209" t="s">
        <v>1132</v>
      </c>
      <c r="J38" s="208"/>
      <c r="K38" s="208"/>
      <c r="L38" s="191"/>
      <c r="M38" s="210"/>
      <c r="N38" s="210"/>
      <c r="O38" s="211"/>
      <c r="P38" s="211"/>
      <c r="Q38" s="194"/>
      <c r="R38" s="194"/>
      <c r="S38" s="194"/>
      <c r="T38" s="180"/>
      <c r="U38" s="180"/>
      <c r="V38" s="199"/>
      <c r="W38" s="215"/>
    </row>
    <row r="39" spans="2:23" x14ac:dyDescent="0.25">
      <c r="B39" s="205" t="str">
        <f>IF('Formulario PPGR5'!$G39="","",CONCATENATE('Formulario PPGR5'!$C39,".",'Formulario PPGR5'!$D39,".",'Formulario PPGR5'!$E39,".",'Formulario PPGR5'!$F39))</f>
        <v/>
      </c>
      <c r="C39" s="205" t="str">
        <f>IF('Formulario PPGR5'!$G39="","",'Formulario PPGR1'!#REF!)</f>
        <v/>
      </c>
      <c r="D39" s="205" t="str">
        <f>IF('Formulario PPGR5'!$G39="","",'Formulario PPGR1'!#REF!)</f>
        <v/>
      </c>
      <c r="E39" s="205" t="str">
        <f>IF('Formulario PPGR5'!$G39="","",'Formulario PPGR1'!#REF!)</f>
        <v/>
      </c>
      <c r="F39" s="205" t="str">
        <f>IF('Formulario PPGR5'!$G39="","",'Formulario PPGR1'!#REF!)</f>
        <v/>
      </c>
      <c r="G39" s="191"/>
      <c r="H39" s="208"/>
      <c r="I39" s="209" t="s">
        <v>1132</v>
      </c>
      <c r="J39" s="208"/>
      <c r="K39" s="208"/>
      <c r="L39" s="191"/>
      <c r="M39" s="210"/>
      <c r="N39" s="210"/>
      <c r="O39" s="211"/>
      <c r="P39" s="211"/>
      <c r="Q39" s="194"/>
      <c r="R39" s="194"/>
      <c r="S39" s="194"/>
      <c r="T39" s="180"/>
      <c r="U39" s="180"/>
      <c r="V39" s="199"/>
      <c r="W39" s="215"/>
    </row>
    <row r="40" spans="2:23" x14ac:dyDescent="0.25">
      <c r="B40" s="205" t="str">
        <f>IF('Formulario PPGR5'!$G40="","",CONCATENATE('Formulario PPGR5'!$C40,".",'Formulario PPGR5'!$D40,".",'Formulario PPGR5'!$E40,".",'Formulario PPGR5'!$F40))</f>
        <v/>
      </c>
      <c r="C40" s="205" t="str">
        <f>IF('Formulario PPGR5'!$G40="","",'Formulario PPGR1'!#REF!)</f>
        <v/>
      </c>
      <c r="D40" s="205" t="str">
        <f>IF('Formulario PPGR5'!$G40="","",'Formulario PPGR1'!#REF!)</f>
        <v/>
      </c>
      <c r="E40" s="205" t="str">
        <f>IF('Formulario PPGR5'!$G40="","",'Formulario PPGR1'!#REF!)</f>
        <v/>
      </c>
      <c r="F40" s="205" t="str">
        <f>IF('Formulario PPGR5'!$G40="","",'Formulario PPGR1'!#REF!)</f>
        <v/>
      </c>
      <c r="G40" s="191"/>
      <c r="H40" s="208"/>
      <c r="I40" s="209" t="s">
        <v>1132</v>
      </c>
      <c r="J40" s="191"/>
      <c r="K40" s="208"/>
      <c r="L40" s="191"/>
      <c r="M40" s="210"/>
      <c r="N40" s="210"/>
      <c r="O40" s="211"/>
      <c r="P40" s="211"/>
      <c r="Q40" s="194"/>
      <c r="R40" s="194"/>
      <c r="S40" s="194"/>
      <c r="T40" s="180"/>
      <c r="U40" s="180"/>
      <c r="V40" s="199"/>
      <c r="W40" s="215"/>
    </row>
    <row r="41" spans="2:23" x14ac:dyDescent="0.25">
      <c r="B41" s="205" t="str">
        <f>IF('Formulario PPGR5'!$G41="","",CONCATENATE('Formulario PPGR5'!$C41,".",'Formulario PPGR5'!$D41,".",'Formulario PPGR5'!$E41,".",'Formulario PPGR5'!$F41))</f>
        <v/>
      </c>
      <c r="C41" s="205" t="str">
        <f>IF('Formulario PPGR5'!$G41="","",'Formulario PPGR1'!#REF!)</f>
        <v/>
      </c>
      <c r="D41" s="205" t="str">
        <f>IF('Formulario PPGR5'!$G41="","",'Formulario PPGR1'!#REF!)</f>
        <v/>
      </c>
      <c r="E41" s="205" t="str">
        <f>IF('Formulario PPGR5'!$G41="","",'Formulario PPGR1'!#REF!)</f>
        <v/>
      </c>
      <c r="F41" s="205" t="str">
        <f>IF('Formulario PPGR5'!$G41="","",'Formulario PPGR1'!#REF!)</f>
        <v/>
      </c>
      <c r="G41" s="191"/>
      <c r="H41" s="208"/>
      <c r="I41" s="209" t="s">
        <v>1132</v>
      </c>
      <c r="J41" s="208"/>
      <c r="K41" s="208"/>
      <c r="L41" s="208"/>
      <c r="M41" s="210"/>
      <c r="N41" s="210"/>
      <c r="O41" s="211"/>
      <c r="P41" s="211"/>
      <c r="Q41" s="194"/>
      <c r="R41" s="194"/>
      <c r="S41" s="180"/>
      <c r="T41" s="180"/>
      <c r="U41" s="199"/>
      <c r="V41" s="215"/>
      <c r="W41" s="215"/>
    </row>
    <row r="42" spans="2:23" x14ac:dyDescent="0.25">
      <c r="B42" s="205" t="str">
        <f>IF('Formulario PPGR5'!$G42="","",CONCATENATE('Formulario PPGR5'!$C42,".",'Formulario PPGR5'!$D42,".",'Formulario PPGR5'!$E42,".",'Formulario PPGR5'!$F42))</f>
        <v/>
      </c>
      <c r="C42" s="205" t="str">
        <f>IF('Formulario PPGR5'!$G42="","",'Formulario PPGR1'!#REF!)</f>
        <v/>
      </c>
      <c r="D42" s="205" t="str">
        <f>IF('Formulario PPGR5'!$G42="","",'Formulario PPGR1'!#REF!)</f>
        <v/>
      </c>
      <c r="E42" s="205" t="str">
        <f>IF('Formulario PPGR5'!$G42="","",'Formulario PPGR1'!#REF!)</f>
        <v/>
      </c>
      <c r="F42" s="205" t="str">
        <f>IF('Formulario PPGR5'!$G42="","",'Formulario PPGR1'!#REF!)</f>
        <v/>
      </c>
      <c r="G42" s="191"/>
      <c r="H42" s="208"/>
      <c r="I42" s="209" t="s">
        <v>1132</v>
      </c>
      <c r="J42" s="208"/>
      <c r="K42" s="208"/>
      <c r="L42" s="208"/>
      <c r="M42" s="210"/>
      <c r="N42" s="210"/>
      <c r="O42" s="211"/>
      <c r="P42" s="211"/>
      <c r="Q42" s="194"/>
      <c r="R42" s="194"/>
      <c r="S42" s="180"/>
      <c r="T42" s="180"/>
      <c r="U42" s="199"/>
      <c r="V42" s="215"/>
      <c r="W42" s="215"/>
    </row>
    <row r="43" spans="2:23" x14ac:dyDescent="0.25">
      <c r="B43" s="205" t="str">
        <f>IF('Formulario PPGR5'!$G43="","",CONCATENATE('Formulario PPGR5'!$C43,".",'Formulario PPGR5'!$D43,".",'Formulario PPGR5'!$E43,".",'Formulario PPGR5'!$F43))</f>
        <v/>
      </c>
      <c r="C43" s="205" t="str">
        <f>IF('Formulario PPGR5'!$G43="","",'Formulario PPGR1'!#REF!)</f>
        <v/>
      </c>
      <c r="D43" s="205" t="str">
        <f>IF('Formulario PPGR5'!$G43="","",'Formulario PPGR1'!#REF!)</f>
        <v/>
      </c>
      <c r="E43" s="205" t="str">
        <f>IF('Formulario PPGR5'!$G43="","",'Formulario PPGR1'!#REF!)</f>
        <v/>
      </c>
      <c r="F43" s="205" t="str">
        <f>IF('Formulario PPGR5'!$G43="","",'Formulario PPGR1'!#REF!)</f>
        <v/>
      </c>
      <c r="G43" s="191"/>
      <c r="H43" s="208"/>
      <c r="I43" s="209" t="s">
        <v>1132</v>
      </c>
      <c r="J43" s="208"/>
      <c r="K43" s="208"/>
      <c r="L43" s="208"/>
      <c r="M43" s="210"/>
      <c r="N43" s="210"/>
      <c r="O43" s="211"/>
      <c r="P43" s="211"/>
      <c r="Q43" s="194"/>
      <c r="R43" s="194"/>
      <c r="S43" s="180"/>
      <c r="T43" s="180"/>
      <c r="U43" s="199"/>
      <c r="V43" s="215"/>
      <c r="W43" s="215"/>
    </row>
    <row r="44" spans="2:23" x14ac:dyDescent="0.25">
      <c r="B44" s="205" t="str">
        <f>IF('Formulario PPGR5'!$G44="","",CONCATENATE('Formulario PPGR5'!$C44,".",'Formulario PPGR5'!$D44,".",'Formulario PPGR5'!$E44,".",'Formulario PPGR5'!$F44))</f>
        <v/>
      </c>
      <c r="C44" s="205" t="str">
        <f>IF('Formulario PPGR5'!$G44="","",'Formulario PPGR1'!#REF!)</f>
        <v/>
      </c>
      <c r="D44" s="205" t="str">
        <f>IF('Formulario PPGR5'!$G44="","",'Formulario PPGR1'!#REF!)</f>
        <v/>
      </c>
      <c r="E44" s="205" t="str">
        <f>IF('Formulario PPGR5'!$G44="","",'Formulario PPGR1'!#REF!)</f>
        <v/>
      </c>
      <c r="F44" s="205" t="str">
        <f>IF('Formulario PPGR5'!$G44="","",'Formulario PPGR1'!#REF!)</f>
        <v/>
      </c>
      <c r="G44" s="191"/>
      <c r="H44" s="208"/>
      <c r="I44" s="209" t="s">
        <v>1132</v>
      </c>
      <c r="J44" s="208"/>
      <c r="K44" s="208"/>
      <c r="L44" s="208"/>
      <c r="M44" s="210"/>
      <c r="N44" s="210"/>
      <c r="O44" s="211"/>
      <c r="P44" s="211"/>
      <c r="Q44" s="194"/>
      <c r="R44" s="194"/>
      <c r="S44" s="180"/>
      <c r="T44" s="180"/>
      <c r="U44" s="199"/>
      <c r="V44" s="215"/>
      <c r="W44" s="215"/>
    </row>
    <row r="45" spans="2:23" x14ac:dyDescent="0.25">
      <c r="B45" s="205" t="str">
        <f>IF('Formulario PPGR5'!$G45="","",CONCATENATE('Formulario PPGR5'!$C45,".",'Formulario PPGR5'!$D45,".",'Formulario PPGR5'!$E45,".",'Formulario PPGR5'!$F45))</f>
        <v/>
      </c>
      <c r="C45" s="205" t="str">
        <f>IF('Formulario PPGR5'!$G45="","",'Formulario PPGR1'!#REF!)</f>
        <v/>
      </c>
      <c r="D45" s="205" t="str">
        <f>IF('Formulario PPGR5'!$G45="","",'Formulario PPGR1'!#REF!)</f>
        <v/>
      </c>
      <c r="E45" s="205" t="str">
        <f>IF('Formulario PPGR5'!$G45="","",'Formulario PPGR1'!#REF!)</f>
        <v/>
      </c>
      <c r="F45" s="205" t="str">
        <f>IF('Formulario PPGR5'!$G45="","",'Formulario PPGR1'!#REF!)</f>
        <v/>
      </c>
      <c r="G45" s="191"/>
      <c r="H45" s="208"/>
      <c r="I45" s="209" t="s">
        <v>1132</v>
      </c>
      <c r="J45" s="208"/>
      <c r="K45" s="208"/>
      <c r="L45" s="191"/>
      <c r="M45" s="210"/>
      <c r="N45" s="210"/>
      <c r="O45" s="211"/>
      <c r="P45" s="211"/>
      <c r="Q45" s="194"/>
      <c r="R45" s="194"/>
      <c r="S45" s="194"/>
      <c r="T45" s="180"/>
      <c r="U45" s="180"/>
      <c r="V45" s="199"/>
      <c r="W45" s="215"/>
    </row>
    <row r="46" spans="2:23" x14ac:dyDescent="0.25">
      <c r="B46" s="205" t="str">
        <f>IF('Formulario PPGR5'!$G46="","",CONCATENATE('Formulario PPGR5'!$C46,".",'Formulario PPGR5'!$D46,".",'Formulario PPGR5'!$E46,".",'Formulario PPGR5'!$F46))</f>
        <v/>
      </c>
      <c r="C46" s="205" t="str">
        <f>IF('Formulario PPGR5'!$G46="","",'Formulario PPGR1'!#REF!)</f>
        <v/>
      </c>
      <c r="D46" s="205" t="str">
        <f>IF('Formulario PPGR5'!$G46="","",'Formulario PPGR1'!#REF!)</f>
        <v/>
      </c>
      <c r="E46" s="205" t="str">
        <f>IF('Formulario PPGR5'!$G46="","",'Formulario PPGR1'!#REF!)</f>
        <v/>
      </c>
      <c r="F46" s="205" t="str">
        <f>IF('Formulario PPGR5'!$G46="","",'Formulario PPGR1'!#REF!)</f>
        <v/>
      </c>
      <c r="G46" s="191"/>
      <c r="H46" s="208"/>
      <c r="I46" s="209" t="s">
        <v>1132</v>
      </c>
      <c r="J46" s="208"/>
      <c r="K46" s="208"/>
      <c r="L46" s="191"/>
      <c r="M46" s="210"/>
      <c r="N46" s="210"/>
      <c r="O46" s="211"/>
      <c r="P46" s="211"/>
      <c r="Q46" s="194"/>
      <c r="R46" s="194"/>
      <c r="S46" s="194"/>
      <c r="T46" s="180"/>
      <c r="U46" s="180"/>
      <c r="V46" s="199"/>
      <c r="W46" s="215"/>
    </row>
    <row r="47" spans="2:23" x14ac:dyDescent="0.25">
      <c r="B47" s="205" t="str">
        <f>IF('Formulario PPGR5'!$G47="","",CONCATENATE('Formulario PPGR5'!$C47,".",'Formulario PPGR5'!$D47,".",'Formulario PPGR5'!$E47,".",'Formulario PPGR5'!$F47))</f>
        <v/>
      </c>
      <c r="C47" s="205" t="str">
        <f>IF('Formulario PPGR5'!$G47="","",'Formulario PPGR1'!#REF!)</f>
        <v/>
      </c>
      <c r="D47" s="205" t="str">
        <f>IF('Formulario PPGR5'!$G47="","",'Formulario PPGR1'!#REF!)</f>
        <v/>
      </c>
      <c r="E47" s="205" t="str">
        <f>IF('Formulario PPGR5'!$G47="","",'Formulario PPGR1'!#REF!)</f>
        <v/>
      </c>
      <c r="F47" s="205" t="str">
        <f>IF('Formulario PPGR5'!$G47="","",'Formulario PPGR1'!#REF!)</f>
        <v/>
      </c>
      <c r="G47" s="191"/>
      <c r="H47" s="208"/>
      <c r="I47" s="209" t="s">
        <v>1132</v>
      </c>
      <c r="J47" s="208"/>
      <c r="K47" s="208"/>
      <c r="L47" s="191"/>
      <c r="M47" s="210"/>
      <c r="N47" s="210"/>
      <c r="O47" s="211"/>
      <c r="P47" s="211"/>
      <c r="Q47" s="194"/>
      <c r="R47" s="194"/>
      <c r="S47" s="194"/>
      <c r="T47" s="180"/>
      <c r="U47" s="180"/>
      <c r="V47" s="199"/>
      <c r="W47" s="215"/>
    </row>
    <row r="48" spans="2:23" x14ac:dyDescent="0.25">
      <c r="B48" s="205" t="str">
        <f>IF('Formulario PPGR5'!$G48="","",CONCATENATE('Formulario PPGR5'!$C48,".",'Formulario PPGR5'!$D48,".",'Formulario PPGR5'!$E48,".",'Formulario PPGR5'!$F48))</f>
        <v/>
      </c>
      <c r="C48" s="205" t="str">
        <f>IF('Formulario PPGR5'!$G48="","",'Formulario PPGR1'!#REF!)</f>
        <v/>
      </c>
      <c r="D48" s="205" t="str">
        <f>IF('Formulario PPGR5'!$G48="","",'Formulario PPGR1'!#REF!)</f>
        <v/>
      </c>
      <c r="E48" s="205" t="str">
        <f>IF('Formulario PPGR5'!$G48="","",'Formulario PPGR1'!#REF!)</f>
        <v/>
      </c>
      <c r="F48" s="205" t="str">
        <f>IF('Formulario PPGR5'!$G48="","",'Formulario PPGR1'!#REF!)</f>
        <v/>
      </c>
      <c r="G48" s="191"/>
      <c r="H48" s="208"/>
      <c r="I48" s="209" t="s">
        <v>1132</v>
      </c>
      <c r="J48" s="208"/>
      <c r="K48" s="208"/>
      <c r="L48" s="191"/>
      <c r="M48" s="210"/>
      <c r="N48" s="210"/>
      <c r="O48" s="211"/>
      <c r="P48" s="211"/>
      <c r="Q48" s="194"/>
      <c r="R48" s="194"/>
      <c r="S48" s="194"/>
      <c r="T48" s="180"/>
      <c r="U48" s="180"/>
      <c r="V48" s="199"/>
      <c r="W48" s="215"/>
    </row>
    <row r="49" spans="2:23" x14ac:dyDescent="0.25">
      <c r="B49" s="205" t="str">
        <f>IF('Formulario PPGR5'!$G49="","",CONCATENATE('Formulario PPGR5'!$C49,".",'Formulario PPGR5'!$D49,".",'Formulario PPGR5'!$E49,".",'Formulario PPGR5'!$F49))</f>
        <v/>
      </c>
      <c r="C49" s="205" t="str">
        <f>IF('Formulario PPGR5'!$G49="","",'Formulario PPGR1'!#REF!)</f>
        <v/>
      </c>
      <c r="D49" s="205" t="str">
        <f>IF('Formulario PPGR5'!$G49="","",'Formulario PPGR1'!#REF!)</f>
        <v/>
      </c>
      <c r="E49" s="205" t="str">
        <f>IF('Formulario PPGR5'!$G49="","",'Formulario PPGR1'!#REF!)</f>
        <v/>
      </c>
      <c r="F49" s="205" t="str">
        <f>IF('Formulario PPGR5'!$G49="","",'Formulario PPGR1'!#REF!)</f>
        <v/>
      </c>
      <c r="G49" s="191"/>
      <c r="H49" s="208"/>
      <c r="I49" s="209" t="s">
        <v>1132</v>
      </c>
      <c r="J49" s="208"/>
      <c r="K49" s="208"/>
      <c r="L49" s="191"/>
      <c r="M49" s="210"/>
      <c r="N49" s="210"/>
      <c r="O49" s="211"/>
      <c r="P49" s="211"/>
      <c r="Q49" s="194"/>
      <c r="R49" s="194"/>
      <c r="S49" s="194"/>
      <c r="T49" s="180"/>
      <c r="U49" s="180"/>
      <c r="V49" s="199"/>
      <c r="W49" s="215"/>
    </row>
    <row r="50" spans="2:23" x14ac:dyDescent="0.25">
      <c r="B50" s="205" t="str">
        <f>IF('Formulario PPGR5'!$G50="","",CONCATENATE('Formulario PPGR5'!$C50,".",'Formulario PPGR5'!$D50,".",'Formulario PPGR5'!$E50,".",'Formulario PPGR5'!$F50))</f>
        <v/>
      </c>
      <c r="C50" s="205" t="str">
        <f>IF('Formulario PPGR5'!$G50="","",'Formulario PPGR1'!#REF!)</f>
        <v/>
      </c>
      <c r="D50" s="205" t="str">
        <f>IF('Formulario PPGR5'!$G50="","",'Formulario PPGR1'!#REF!)</f>
        <v/>
      </c>
      <c r="E50" s="205" t="str">
        <f>IF('Formulario PPGR5'!$G50="","",'Formulario PPGR1'!#REF!)</f>
        <v/>
      </c>
      <c r="F50" s="205" t="str">
        <f>IF('Formulario PPGR5'!$G50="","",'Formulario PPGR1'!#REF!)</f>
        <v/>
      </c>
      <c r="G50" s="191"/>
      <c r="H50" s="208"/>
      <c r="I50" s="209" t="s">
        <v>1132</v>
      </c>
      <c r="J50" s="208"/>
      <c r="K50" s="208"/>
      <c r="L50" s="191"/>
      <c r="M50" s="210"/>
      <c r="N50" s="210"/>
      <c r="O50" s="211"/>
      <c r="P50" s="211"/>
      <c r="Q50" s="194"/>
      <c r="R50" s="194"/>
      <c r="S50" s="194"/>
      <c r="T50" s="180"/>
      <c r="U50" s="180"/>
      <c r="V50" s="199"/>
      <c r="W50" s="215"/>
    </row>
    <row r="51" spans="2:23" x14ac:dyDescent="0.25">
      <c r="B51" s="205" t="str">
        <f>IF('Formulario PPGR5'!$G51="","",CONCATENATE('Formulario PPGR5'!$C51,".",'Formulario PPGR5'!$D51,".",'Formulario PPGR5'!$E51,".",'Formulario PPGR5'!$F51))</f>
        <v/>
      </c>
      <c r="C51" s="205" t="str">
        <f>IF('Formulario PPGR5'!$G51="","",'Formulario PPGR1'!#REF!)</f>
        <v/>
      </c>
      <c r="D51" s="205" t="str">
        <f>IF('Formulario PPGR5'!$G51="","",'Formulario PPGR1'!#REF!)</f>
        <v/>
      </c>
      <c r="E51" s="205" t="str">
        <f>IF('Formulario PPGR5'!$G51="","",'Formulario PPGR1'!#REF!)</f>
        <v/>
      </c>
      <c r="F51" s="205" t="str">
        <f>IF('Formulario PPGR5'!$G51="","",'Formulario PPGR1'!#REF!)</f>
        <v/>
      </c>
      <c r="G51" s="191"/>
      <c r="H51" s="208"/>
      <c r="I51" s="209" t="s">
        <v>1132</v>
      </c>
      <c r="J51" s="208"/>
      <c r="K51" s="208"/>
      <c r="L51" s="191"/>
      <c r="M51" s="210"/>
      <c r="N51" s="210"/>
      <c r="O51" s="211"/>
      <c r="P51" s="211"/>
      <c r="Q51" s="194"/>
      <c r="R51" s="194"/>
      <c r="S51" s="194"/>
      <c r="T51" s="180"/>
      <c r="U51" s="180"/>
      <c r="V51" s="199"/>
      <c r="W51" s="215"/>
    </row>
    <row r="52" spans="2:23" x14ac:dyDescent="0.25">
      <c r="B52" s="205" t="str">
        <f>IF('Formulario PPGR5'!$G52="","",CONCATENATE('Formulario PPGR5'!$C52,".",'Formulario PPGR5'!$D52,".",'Formulario PPGR5'!$E52,".",'Formulario PPGR5'!$F52))</f>
        <v/>
      </c>
      <c r="C52" s="205" t="str">
        <f>IF('Formulario PPGR5'!$G52="","",'Formulario PPGR1'!#REF!)</f>
        <v/>
      </c>
      <c r="D52" s="205" t="str">
        <f>IF('Formulario PPGR5'!$G52="","",'Formulario PPGR1'!#REF!)</f>
        <v/>
      </c>
      <c r="E52" s="205" t="str">
        <f>IF('Formulario PPGR5'!$G52="","",'Formulario PPGR1'!#REF!)</f>
        <v/>
      </c>
      <c r="F52" s="205" t="str">
        <f>IF('Formulario PPGR5'!$G52="","",'Formulario PPGR1'!#REF!)</f>
        <v/>
      </c>
      <c r="G52" s="191"/>
      <c r="H52" s="208"/>
      <c r="I52" s="209" t="s">
        <v>1132</v>
      </c>
      <c r="J52" s="208"/>
      <c r="K52" s="208"/>
      <c r="L52" s="191"/>
      <c r="M52" s="210"/>
      <c r="N52" s="210"/>
      <c r="O52" s="211"/>
      <c r="P52" s="211"/>
      <c r="Q52" s="194"/>
      <c r="R52" s="194"/>
      <c r="S52" s="194"/>
      <c r="T52" s="180"/>
      <c r="U52" s="180"/>
      <c r="V52" s="199"/>
      <c r="W52" s="215"/>
    </row>
    <row r="53" spans="2:23" x14ac:dyDescent="0.25">
      <c r="B53" s="205" t="str">
        <f>IF('Formulario PPGR5'!$G53="","",CONCATENATE('Formulario PPGR5'!$C53,".",'Formulario PPGR5'!$D53,".",'Formulario PPGR5'!$E53,".",'Formulario PPGR5'!$F53))</f>
        <v/>
      </c>
      <c r="C53" s="205" t="str">
        <f>IF('Formulario PPGR5'!$G53="","",'Formulario PPGR1'!#REF!)</f>
        <v/>
      </c>
      <c r="D53" s="205" t="str">
        <f>IF('Formulario PPGR5'!$G53="","",'Formulario PPGR1'!#REF!)</f>
        <v/>
      </c>
      <c r="E53" s="205" t="str">
        <f>IF('Formulario PPGR5'!$G53="","",'Formulario PPGR1'!#REF!)</f>
        <v/>
      </c>
      <c r="F53" s="205" t="str">
        <f>IF('Formulario PPGR5'!$G53="","",'Formulario PPGR1'!#REF!)</f>
        <v/>
      </c>
      <c r="G53" s="191"/>
      <c r="H53" s="208"/>
      <c r="I53" s="209" t="s">
        <v>1132</v>
      </c>
      <c r="J53" s="208"/>
      <c r="K53" s="208"/>
      <c r="L53" s="191"/>
      <c r="M53" s="210"/>
      <c r="N53" s="210"/>
      <c r="O53" s="211"/>
      <c r="P53" s="211"/>
      <c r="Q53" s="194"/>
      <c r="R53" s="194"/>
      <c r="S53" s="194"/>
      <c r="T53" s="180"/>
      <c r="U53" s="180"/>
      <c r="V53" s="199"/>
      <c r="W53" s="215"/>
    </row>
    <row r="54" spans="2:23" x14ac:dyDescent="0.25">
      <c r="B54" s="205" t="str">
        <f>IF('Formulario PPGR5'!$G54="","",CONCATENATE('Formulario PPGR5'!$C54,".",'Formulario PPGR5'!$D54,".",'Formulario PPGR5'!$E54,".",'Formulario PPGR5'!$F54))</f>
        <v/>
      </c>
      <c r="C54" s="205" t="str">
        <f>IF('Formulario PPGR5'!$G54="","",'Formulario PPGR1'!#REF!)</f>
        <v/>
      </c>
      <c r="D54" s="205" t="str">
        <f>IF('Formulario PPGR5'!$G54="","",'Formulario PPGR1'!#REF!)</f>
        <v/>
      </c>
      <c r="E54" s="205" t="str">
        <f>IF('Formulario PPGR5'!$G54="","",'Formulario PPGR1'!#REF!)</f>
        <v/>
      </c>
      <c r="F54" s="205" t="str">
        <f>IF('Formulario PPGR5'!$G54="","",'Formulario PPGR1'!#REF!)</f>
        <v/>
      </c>
      <c r="G54" s="191"/>
      <c r="H54" s="208"/>
      <c r="I54" s="209" t="s">
        <v>1132</v>
      </c>
      <c r="J54" s="208"/>
      <c r="K54" s="208"/>
      <c r="L54" s="191"/>
      <c r="M54" s="210"/>
      <c r="N54" s="210"/>
      <c r="O54" s="211"/>
      <c r="P54" s="211"/>
      <c r="Q54" s="194"/>
      <c r="R54" s="194"/>
      <c r="S54" s="194"/>
      <c r="T54" s="180"/>
      <c r="U54" s="180"/>
      <c r="V54" s="199"/>
      <c r="W54" s="215"/>
    </row>
    <row r="55" spans="2:23" x14ac:dyDescent="0.25">
      <c r="B55" s="205" t="str">
        <f>IF('Formulario PPGR5'!$G55="","",CONCATENATE('Formulario PPGR5'!$C55,".",'Formulario PPGR5'!$D55,".",'Formulario PPGR5'!$E55,".",'Formulario PPGR5'!$F55))</f>
        <v/>
      </c>
      <c r="C55" s="205" t="str">
        <f>IF('Formulario PPGR5'!$G55="","",'Formulario PPGR1'!#REF!)</f>
        <v/>
      </c>
      <c r="D55" s="205" t="str">
        <f>IF('Formulario PPGR5'!$G55="","",'Formulario PPGR1'!#REF!)</f>
        <v/>
      </c>
      <c r="E55" s="205" t="str">
        <f>IF('Formulario PPGR5'!$G55="","",'Formulario PPGR1'!#REF!)</f>
        <v/>
      </c>
      <c r="F55" s="205" t="str">
        <f>IF('Formulario PPGR5'!$G55="","",'Formulario PPGR1'!#REF!)</f>
        <v/>
      </c>
      <c r="G55" s="191"/>
      <c r="H55" s="208"/>
      <c r="I55" s="209" t="s">
        <v>1132</v>
      </c>
      <c r="J55" s="208"/>
      <c r="K55" s="208"/>
      <c r="L55" s="191"/>
      <c r="M55" s="210"/>
      <c r="N55" s="210"/>
      <c r="O55" s="211"/>
      <c r="P55" s="211"/>
      <c r="Q55" s="194"/>
      <c r="R55" s="194"/>
      <c r="S55" s="194"/>
      <c r="T55" s="180"/>
      <c r="U55" s="180"/>
      <c r="V55" s="199"/>
      <c r="W55" s="215"/>
    </row>
    <row r="56" spans="2:23" x14ac:dyDescent="0.25">
      <c r="B56" s="205" t="str">
        <f>IF('Formulario PPGR5'!$G56="","",CONCATENATE('Formulario PPGR5'!$C56,".",'Formulario PPGR5'!$D56,".",'Formulario PPGR5'!$E56,".",'Formulario PPGR5'!$F56))</f>
        <v/>
      </c>
      <c r="C56" s="205" t="str">
        <f>IF('Formulario PPGR5'!$G56="","",'Formulario PPGR1'!#REF!)</f>
        <v/>
      </c>
      <c r="D56" s="205" t="str">
        <f>IF('Formulario PPGR5'!$G56="","",'Formulario PPGR1'!#REF!)</f>
        <v/>
      </c>
      <c r="E56" s="205" t="str">
        <f>IF('Formulario PPGR5'!$G56="","",'Formulario PPGR1'!#REF!)</f>
        <v/>
      </c>
      <c r="F56" s="205" t="str">
        <f>IF('Formulario PPGR5'!$G56="","",'Formulario PPGR1'!#REF!)</f>
        <v/>
      </c>
      <c r="G56" s="191"/>
      <c r="H56" s="208"/>
      <c r="I56" s="209" t="s">
        <v>1132</v>
      </c>
      <c r="J56" s="208"/>
      <c r="K56" s="208"/>
      <c r="L56" s="191"/>
      <c r="M56" s="210"/>
      <c r="N56" s="210"/>
      <c r="O56" s="211"/>
      <c r="P56" s="211"/>
      <c r="Q56" s="194"/>
      <c r="R56" s="194"/>
      <c r="S56" s="194"/>
      <c r="T56" s="180"/>
      <c r="U56" s="180"/>
      <c r="V56" s="199"/>
      <c r="W56" s="215"/>
    </row>
    <row r="57" spans="2:23" x14ac:dyDescent="0.25">
      <c r="B57" s="205" t="str">
        <f>IF('Formulario PPGR5'!$G57="","",CONCATENATE('Formulario PPGR5'!$C57,".",'Formulario PPGR5'!$D57,".",'Formulario PPGR5'!$E57,".",'Formulario PPGR5'!$F57))</f>
        <v/>
      </c>
      <c r="C57" s="205" t="str">
        <f>IF('Formulario PPGR5'!$G57="","",'Formulario PPGR1'!#REF!)</f>
        <v/>
      </c>
      <c r="D57" s="205" t="str">
        <f>IF('Formulario PPGR5'!$G57="","",'Formulario PPGR1'!#REF!)</f>
        <v/>
      </c>
      <c r="E57" s="205" t="str">
        <f>IF('Formulario PPGR5'!$G57="","",'Formulario PPGR1'!#REF!)</f>
        <v/>
      </c>
      <c r="F57" s="205" t="str">
        <f>IF('Formulario PPGR5'!$G57="","",'Formulario PPGR1'!#REF!)</f>
        <v/>
      </c>
      <c r="G57" s="191"/>
      <c r="H57" s="208"/>
      <c r="I57" s="209" t="s">
        <v>1132</v>
      </c>
      <c r="J57" s="208"/>
      <c r="K57" s="208"/>
      <c r="L57" s="191"/>
      <c r="M57" s="210"/>
      <c r="N57" s="210"/>
      <c r="O57" s="211"/>
      <c r="P57" s="211"/>
      <c r="Q57" s="194"/>
      <c r="R57" s="194"/>
      <c r="S57" s="194"/>
      <c r="T57" s="180"/>
      <c r="U57" s="180"/>
      <c r="V57" s="199"/>
      <c r="W57" s="215"/>
    </row>
    <row r="58" spans="2:23" x14ac:dyDescent="0.25">
      <c r="B58" s="205" t="str">
        <f>IF('Formulario PPGR5'!$G58="","",CONCATENATE('Formulario PPGR5'!$C58,".",'Formulario PPGR5'!$D58,".",'Formulario PPGR5'!$E58,".",'Formulario PPGR5'!$F58))</f>
        <v/>
      </c>
      <c r="C58" s="205" t="str">
        <f>IF('Formulario PPGR5'!$G58="","",'Formulario PPGR1'!#REF!)</f>
        <v/>
      </c>
      <c r="D58" s="205" t="str">
        <f>IF('Formulario PPGR5'!$G58="","",'Formulario PPGR1'!#REF!)</f>
        <v/>
      </c>
      <c r="E58" s="205" t="str">
        <f>IF('Formulario PPGR5'!$G58="","",'Formulario PPGR1'!#REF!)</f>
        <v/>
      </c>
      <c r="F58" s="205" t="str">
        <f>IF('Formulario PPGR5'!$G58="","",'Formulario PPGR1'!#REF!)</f>
        <v/>
      </c>
      <c r="G58" s="191"/>
      <c r="H58" s="208"/>
      <c r="I58" s="209" t="s">
        <v>1132</v>
      </c>
      <c r="J58" s="208"/>
      <c r="K58" s="208"/>
      <c r="L58" s="191"/>
      <c r="M58" s="210"/>
      <c r="N58" s="210"/>
      <c r="O58" s="211"/>
      <c r="P58" s="211"/>
      <c r="Q58" s="194"/>
      <c r="R58" s="194"/>
      <c r="S58" s="194"/>
      <c r="T58" s="180"/>
      <c r="U58" s="180"/>
      <c r="V58" s="199"/>
      <c r="W58" s="215"/>
    </row>
    <row r="59" spans="2:23" x14ac:dyDescent="0.25">
      <c r="B59" s="205" t="str">
        <f>IF('Formulario PPGR5'!$G59="","",CONCATENATE('Formulario PPGR5'!$C59,".",'Formulario PPGR5'!$D59,".",'Formulario PPGR5'!$E59,".",'Formulario PPGR5'!$F59))</f>
        <v/>
      </c>
      <c r="C59" s="205" t="str">
        <f>IF('Formulario PPGR5'!$G59="","",'Formulario PPGR1'!#REF!)</f>
        <v/>
      </c>
      <c r="D59" s="205" t="str">
        <f>IF('Formulario PPGR5'!$G59="","",'Formulario PPGR1'!#REF!)</f>
        <v/>
      </c>
      <c r="E59" s="205" t="str">
        <f>IF('Formulario PPGR5'!$G59="","",'Formulario PPGR1'!#REF!)</f>
        <v/>
      </c>
      <c r="F59" s="205" t="str">
        <f>IF('Formulario PPGR5'!$G59="","",'Formulario PPGR1'!#REF!)</f>
        <v/>
      </c>
      <c r="G59" s="191"/>
      <c r="H59" s="208"/>
      <c r="I59" s="209" t="s">
        <v>1132</v>
      </c>
      <c r="J59" s="208"/>
      <c r="K59" s="208"/>
      <c r="L59" s="191"/>
      <c r="M59" s="210"/>
      <c r="N59" s="210"/>
      <c r="O59" s="211"/>
      <c r="P59" s="211"/>
      <c r="Q59" s="194"/>
      <c r="R59" s="194"/>
      <c r="S59" s="194"/>
      <c r="T59" s="180"/>
      <c r="U59" s="180"/>
      <c r="V59" s="199"/>
      <c r="W59" s="215"/>
    </row>
    <row r="60" spans="2:23" x14ac:dyDescent="0.25">
      <c r="B60" s="205" t="str">
        <f>IF('Formulario PPGR5'!$G60="","",CONCATENATE('Formulario PPGR5'!$C60,".",'Formulario PPGR5'!$D60,".",'Formulario PPGR5'!$E60,".",'Formulario PPGR5'!$F60))</f>
        <v/>
      </c>
      <c r="C60" s="205" t="str">
        <f>IF('Formulario PPGR5'!$G60="","",'Formulario PPGR1'!#REF!)</f>
        <v/>
      </c>
      <c r="D60" s="205" t="str">
        <f>IF('Formulario PPGR5'!$G60="","",'Formulario PPGR1'!#REF!)</f>
        <v/>
      </c>
      <c r="E60" s="205" t="str">
        <f>IF('Formulario PPGR5'!$G60="","",'Formulario PPGR1'!#REF!)</f>
        <v/>
      </c>
      <c r="F60" s="205" t="str">
        <f>IF('Formulario PPGR5'!$G60="","",'Formulario PPGR1'!#REF!)</f>
        <v/>
      </c>
      <c r="G60" s="191"/>
      <c r="H60" s="208"/>
      <c r="I60" s="209" t="s">
        <v>1132</v>
      </c>
      <c r="J60" s="208"/>
      <c r="K60" s="208"/>
      <c r="L60" s="191"/>
      <c r="M60" s="210"/>
      <c r="N60" s="210"/>
      <c r="O60" s="211"/>
      <c r="P60" s="211"/>
      <c r="Q60" s="194"/>
      <c r="R60" s="194"/>
      <c r="S60" s="194"/>
      <c r="T60" s="180"/>
      <c r="U60" s="180"/>
      <c r="V60" s="199"/>
      <c r="W60" s="215"/>
    </row>
    <row r="61" spans="2:23" x14ac:dyDescent="0.25">
      <c r="B61" s="205" t="str">
        <f>IF('Formulario PPGR5'!$G61="","",CONCATENATE('Formulario PPGR5'!$C61,".",'Formulario PPGR5'!$D61,".",'Formulario PPGR5'!$E61,".",'Formulario PPGR5'!$F61))</f>
        <v/>
      </c>
      <c r="C61" s="205" t="str">
        <f>IF('Formulario PPGR5'!$G61="","",'Formulario PPGR1'!#REF!)</f>
        <v/>
      </c>
      <c r="D61" s="205" t="str">
        <f>IF('Formulario PPGR5'!$G61="","",'Formulario PPGR1'!#REF!)</f>
        <v/>
      </c>
      <c r="E61" s="205" t="str">
        <f>IF('Formulario PPGR5'!$G61="","",'Formulario PPGR1'!#REF!)</f>
        <v/>
      </c>
      <c r="F61" s="205" t="str">
        <f>IF('Formulario PPGR5'!$G61="","",'Formulario PPGR1'!#REF!)</f>
        <v/>
      </c>
      <c r="G61" s="191"/>
      <c r="H61" s="208"/>
      <c r="I61" s="209" t="s">
        <v>1132</v>
      </c>
      <c r="J61" s="208"/>
      <c r="K61" s="208"/>
      <c r="L61" s="191"/>
      <c r="M61" s="210"/>
      <c r="N61" s="210"/>
      <c r="O61" s="211"/>
      <c r="P61" s="211"/>
      <c r="Q61" s="194"/>
      <c r="R61" s="194"/>
      <c r="S61" s="194"/>
      <c r="T61" s="180"/>
      <c r="U61" s="180"/>
      <c r="V61" s="199"/>
      <c r="W61" s="215"/>
    </row>
    <row r="62" spans="2:23" x14ac:dyDescent="0.25">
      <c r="B62" s="205" t="str">
        <f>IF('Formulario PPGR5'!$G62="","",CONCATENATE('Formulario PPGR5'!$C62,".",'Formulario PPGR5'!$D62,".",'Formulario PPGR5'!$E62,".",'Formulario PPGR5'!$F62))</f>
        <v/>
      </c>
      <c r="C62" s="205" t="str">
        <f>IF('Formulario PPGR5'!$G62="","",'Formulario PPGR1'!#REF!)</f>
        <v/>
      </c>
      <c r="D62" s="205" t="str">
        <f>IF('Formulario PPGR5'!$G62="","",'Formulario PPGR1'!#REF!)</f>
        <v/>
      </c>
      <c r="E62" s="205" t="str">
        <f>IF('Formulario PPGR5'!$G62="","",'Formulario PPGR1'!#REF!)</f>
        <v/>
      </c>
      <c r="F62" s="205" t="str">
        <f>IF('Formulario PPGR5'!$G62="","",'Formulario PPGR1'!#REF!)</f>
        <v/>
      </c>
      <c r="G62" s="191"/>
      <c r="H62" s="208"/>
      <c r="I62" s="209" t="s">
        <v>1132</v>
      </c>
      <c r="J62" s="208"/>
      <c r="K62" s="208"/>
      <c r="L62" s="191"/>
      <c r="M62" s="210"/>
      <c r="N62" s="210"/>
      <c r="O62" s="211"/>
      <c r="P62" s="211"/>
      <c r="Q62" s="194"/>
      <c r="R62" s="194"/>
      <c r="S62" s="194"/>
      <c r="T62" s="180"/>
      <c r="U62" s="180"/>
      <c r="V62" s="199"/>
      <c r="W62" s="215"/>
    </row>
    <row r="63" spans="2:23" x14ac:dyDescent="0.25">
      <c r="B63" s="205" t="str">
        <f>IF('Formulario PPGR5'!$G63="","",CONCATENATE('Formulario PPGR5'!$C63,".",'Formulario PPGR5'!$D63,".",'Formulario PPGR5'!$E63,".",'Formulario PPGR5'!$F63))</f>
        <v/>
      </c>
      <c r="C63" s="205" t="str">
        <f>IF('Formulario PPGR5'!$G63="","",'Formulario PPGR1'!#REF!)</f>
        <v/>
      </c>
      <c r="D63" s="205" t="str">
        <f>IF('Formulario PPGR5'!$G63="","",'Formulario PPGR1'!#REF!)</f>
        <v/>
      </c>
      <c r="E63" s="205" t="str">
        <f>IF('Formulario PPGR5'!$G63="","",'Formulario PPGR1'!#REF!)</f>
        <v/>
      </c>
      <c r="F63" s="205" t="str">
        <f>IF('Formulario PPGR5'!$G63="","",'Formulario PPGR1'!#REF!)</f>
        <v/>
      </c>
      <c r="G63" s="191"/>
      <c r="H63" s="208"/>
      <c r="I63" s="209" t="s">
        <v>1132</v>
      </c>
      <c r="J63" s="208"/>
      <c r="K63" s="208"/>
      <c r="L63" s="191"/>
      <c r="M63" s="210"/>
      <c r="N63" s="210"/>
      <c r="O63" s="211"/>
      <c r="P63" s="211"/>
      <c r="Q63" s="194"/>
      <c r="R63" s="194"/>
      <c r="S63" s="194"/>
      <c r="T63" s="180"/>
      <c r="U63" s="180"/>
      <c r="V63" s="199"/>
      <c r="W63" s="215"/>
    </row>
    <row r="64" spans="2:23" x14ac:dyDescent="0.25">
      <c r="B64" s="205" t="str">
        <f>IF('Formulario PPGR5'!$G64="","",CONCATENATE('Formulario PPGR5'!$C64,".",'Formulario PPGR5'!$D64,".",'Formulario PPGR5'!$E64,".",'Formulario PPGR5'!$F64))</f>
        <v/>
      </c>
      <c r="C64" s="205" t="str">
        <f>IF('Formulario PPGR5'!$G64="","",'Formulario PPGR1'!#REF!)</f>
        <v/>
      </c>
      <c r="D64" s="205" t="str">
        <f>IF('Formulario PPGR5'!$G64="","",'Formulario PPGR1'!#REF!)</f>
        <v/>
      </c>
      <c r="E64" s="205" t="str">
        <f>IF('Formulario PPGR5'!$G64="","",'Formulario PPGR1'!#REF!)</f>
        <v/>
      </c>
      <c r="F64" s="205" t="str">
        <f>IF('Formulario PPGR5'!$G64="","",'Formulario PPGR1'!#REF!)</f>
        <v/>
      </c>
      <c r="G64" s="191"/>
      <c r="H64" s="208"/>
      <c r="I64" s="209" t="s">
        <v>1132</v>
      </c>
      <c r="J64" s="208"/>
      <c r="K64" s="208"/>
      <c r="L64" s="191"/>
      <c r="M64" s="210"/>
      <c r="N64" s="210"/>
      <c r="O64" s="211"/>
      <c r="P64" s="211"/>
      <c r="Q64" s="194"/>
      <c r="R64" s="194"/>
      <c r="S64" s="194"/>
      <c r="T64" s="180"/>
      <c r="U64" s="180"/>
      <c r="V64" s="199"/>
      <c r="W64" s="215"/>
    </row>
    <row r="65" spans="2:23" x14ac:dyDescent="0.25">
      <c r="B65" s="205" t="str">
        <f>IF('Formulario PPGR5'!$G65="","",CONCATENATE('Formulario PPGR5'!$C65,".",'Formulario PPGR5'!$D65,".",'Formulario PPGR5'!$E65,".",'Formulario PPGR5'!$F65))</f>
        <v/>
      </c>
      <c r="C65" s="205" t="str">
        <f>IF('Formulario PPGR5'!$G65="","",'Formulario PPGR1'!#REF!)</f>
        <v/>
      </c>
      <c r="D65" s="205" t="str">
        <f>IF('Formulario PPGR5'!$G65="","",'Formulario PPGR1'!#REF!)</f>
        <v/>
      </c>
      <c r="E65" s="205" t="str">
        <f>IF('Formulario PPGR5'!$G65="","",'Formulario PPGR1'!#REF!)</f>
        <v/>
      </c>
      <c r="F65" s="205" t="str">
        <f>IF('Formulario PPGR5'!$G65="","",'Formulario PPGR1'!#REF!)</f>
        <v/>
      </c>
      <c r="G65" s="191"/>
      <c r="H65" s="208"/>
      <c r="I65" s="209" t="s">
        <v>1132</v>
      </c>
      <c r="J65" s="208"/>
      <c r="K65" s="208"/>
      <c r="L65" s="191"/>
      <c r="M65" s="210"/>
      <c r="N65" s="210"/>
      <c r="O65" s="211"/>
      <c r="P65" s="211"/>
      <c r="Q65" s="194"/>
      <c r="R65" s="194"/>
      <c r="S65" s="194"/>
      <c r="T65" s="180"/>
      <c r="U65" s="180"/>
      <c r="V65" s="199"/>
      <c r="W65" s="215"/>
    </row>
    <row r="66" spans="2:23" x14ac:dyDescent="0.25">
      <c r="B66" s="205" t="str">
        <f>IF('Formulario PPGR5'!$G66="","",CONCATENATE('Formulario PPGR5'!$C66,".",'Formulario PPGR5'!$D66,".",'Formulario PPGR5'!$E66,".",'Formulario PPGR5'!$F66))</f>
        <v/>
      </c>
      <c r="C66" s="205" t="str">
        <f>IF('Formulario PPGR5'!$G66="","",'Formulario PPGR1'!#REF!)</f>
        <v/>
      </c>
      <c r="D66" s="205" t="str">
        <f>IF('Formulario PPGR5'!$G66="","",'Formulario PPGR1'!#REF!)</f>
        <v/>
      </c>
      <c r="E66" s="205" t="str">
        <f>IF('Formulario PPGR5'!$G66="","",'Formulario PPGR1'!#REF!)</f>
        <v/>
      </c>
      <c r="F66" s="205" t="str">
        <f>IF('Formulario PPGR5'!$G66="","",'Formulario PPGR1'!#REF!)</f>
        <v/>
      </c>
      <c r="G66" s="191"/>
      <c r="H66" s="208"/>
      <c r="I66" s="209" t="s">
        <v>1132</v>
      </c>
      <c r="J66" s="208"/>
      <c r="K66" s="208"/>
      <c r="L66" s="191"/>
      <c r="M66" s="210"/>
      <c r="N66" s="210"/>
      <c r="O66" s="211"/>
      <c r="P66" s="211"/>
      <c r="Q66" s="194"/>
      <c r="R66" s="194"/>
      <c r="S66" s="194"/>
      <c r="T66" s="180"/>
      <c r="U66" s="180"/>
      <c r="V66" s="199"/>
      <c r="W66" s="215"/>
    </row>
  </sheetData>
  <dataValidations count="7">
    <dataValidation type="list" allowBlank="1" showInputMessage="1" showErrorMessage="1" sqref="L9:L11 L20:L40 L45:L66" xr:uid="{00000000-0002-0000-0500-000000000000}">
      <formula1>LsTipoEESS</formula1>
    </dataValidation>
    <dataValidation type="list" allowBlank="1" showInputMessage="1" showErrorMessage="1" sqref="W12:W19 V9:V40 U41:W44 V45:V66" xr:uid="{00000000-0002-0000-0500-000001000000}">
      <formula1>lsFuentesFinanciamiento</formula1>
    </dataValidation>
    <dataValidation type="list" allowBlank="1" showInputMessage="1" showErrorMessage="1" sqref="O9:O10 P9:P66 O12:O59 N9:N66" xr:uid="{00000000-0002-0000-0500-000002000000}">
      <formula1>Provincias</formula1>
    </dataValidation>
    <dataValidation type="list" allowBlank="1" showInputMessage="1" showErrorMessage="1" sqref="G9:G66" xr:uid="{00000000-0002-0000-0500-000003000000}">
      <formula1>ls_TiposAcciones</formula1>
    </dataValidation>
    <dataValidation type="list" allowBlank="1" showInputMessage="1" showErrorMessage="1" sqref="H9:H66" xr:uid="{00000000-0002-0000-0500-000004000000}">
      <formula1>lsInsumosEquipos</formula1>
    </dataValidation>
    <dataValidation type="list" allowBlank="1" showInputMessage="1" showErrorMessage="1" sqref="J9:J66" xr:uid="{00000000-0002-0000-0500-000005000000}">
      <formula1>INDIRECT($I9)</formula1>
    </dataValidation>
    <dataValidation type="list" allowBlank="1" showInputMessage="1" showErrorMessage="1" sqref="Q12:Q19" xr:uid="{00000000-0002-0000-0500-000006000000}">
      <formula1>INDIRECT($P12)</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152400</xdr:rowOff>
              </from>
              <to>
                <xdr:col>6</xdr:col>
                <xdr:colOff>1455420</xdr:colOff>
                <xdr:row>6</xdr:row>
                <xdr:rowOff>76200</xdr:rowOff>
              </to>
            </anchor>
          </controlPr>
        </control>
      </mc:Choice>
      <mc:Fallback>
        <control shapeId="44034"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BH212"/>
  <sheetViews>
    <sheetView showGridLines="0" zoomScaleNormal="100" workbookViewId="0">
      <selection activeCell="F18" sqref="F18"/>
    </sheetView>
  </sheetViews>
  <sheetFormatPr baseColWidth="10" defaultColWidth="9.109375" defaultRowHeight="14.4" x14ac:dyDescent="0.3"/>
  <cols>
    <col min="1" max="4" width="8.44140625" style="28" customWidth="1"/>
    <col min="5" max="5" width="53.44140625" style="28" customWidth="1"/>
    <col min="6" max="6" width="14.109375" style="28" customWidth="1"/>
    <col min="7" max="7" width="9.109375" style="28" customWidth="1"/>
    <col min="8" max="60" width="9.109375" style="92" customWidth="1"/>
    <col min="61" max="16384" width="9.109375" style="3"/>
  </cols>
  <sheetData>
    <row r="1" spans="1:49" customFormat="1" x14ac:dyDescent="0.3">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49" customFormat="1" ht="15.6" x14ac:dyDescent="0.3">
      <c r="C2" s="28"/>
      <c r="D2" s="1"/>
      <c r="E2" s="119" t="str">
        <f>'Formulario PPGR1'!G2</f>
        <v>Servicio Nacional de Salud</v>
      </c>
      <c r="F2" s="1"/>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49" customFormat="1" x14ac:dyDescent="0.3">
      <c r="C3" s="28"/>
      <c r="D3" s="1"/>
      <c r="E3" s="120" t="str">
        <f>'Formulario PPGR1'!G3</f>
        <v>Dirección de Planificación y Desarrollo</v>
      </c>
      <c r="F3" s="1"/>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49" customFormat="1" x14ac:dyDescent="0.3">
      <c r="C4" s="28"/>
      <c r="D4" s="1"/>
      <c r="E4" s="121" t="str">
        <f>'Formulario PPGR1'!G4</f>
        <v xml:space="preserve">Plan Operativo Anual </v>
      </c>
      <c r="F4" s="1"/>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49" customFormat="1" x14ac:dyDescent="0.3">
      <c r="C5" s="28"/>
      <c r="D5" s="1"/>
      <c r="E5" s="121" t="s">
        <v>1083</v>
      </c>
      <c r="F5" s="1"/>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49" customFormat="1" x14ac:dyDescent="0.3">
      <c r="C6" s="1"/>
      <c r="D6" s="1"/>
      <c r="E6" s="121" t="str">
        <f>'Formulario PPGR1'!$M$3</f>
        <v>SNS - Dirección Central</v>
      </c>
      <c r="F6" s="1"/>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49" ht="16.5" customHeight="1" x14ac:dyDescent="0.25">
      <c r="A7" s="92"/>
      <c r="B7" s="92"/>
      <c r="C7" s="92"/>
      <c r="D7" s="92"/>
      <c r="E7" s="92"/>
      <c r="F7" s="92"/>
      <c r="G7" s="92"/>
    </row>
    <row r="8" spans="1:49" ht="48" customHeight="1" x14ac:dyDescent="0.25">
      <c r="A8" s="5" t="s">
        <v>1084</v>
      </c>
      <c r="B8" s="5" t="s">
        <v>1085</v>
      </c>
      <c r="C8" s="5" t="s">
        <v>1086</v>
      </c>
      <c r="D8" s="5" t="s">
        <v>1087</v>
      </c>
      <c r="E8" s="6" t="s">
        <v>1088</v>
      </c>
      <c r="F8" s="7" t="s">
        <v>1089</v>
      </c>
      <c r="G8" s="7" t="s">
        <v>1090</v>
      </c>
    </row>
    <row r="9" spans="1:49" ht="13.2" x14ac:dyDescent="0.25">
      <c r="A9" s="8">
        <v>3</v>
      </c>
      <c r="B9" s="9"/>
      <c r="C9" s="9"/>
      <c r="D9" s="9"/>
      <c r="E9" s="10" t="s">
        <v>1091</v>
      </c>
      <c r="F9" s="11">
        <f>+F10</f>
        <v>0</v>
      </c>
      <c r="G9" s="328" t="str">
        <f>G10</f>
        <v>0.00</v>
      </c>
    </row>
    <row r="10" spans="1:49" ht="13.2" x14ac:dyDescent="0.25">
      <c r="A10" s="12"/>
      <c r="B10" s="12">
        <v>31</v>
      </c>
      <c r="C10" s="13"/>
      <c r="D10" s="13"/>
      <c r="E10" s="100" t="s">
        <v>1092</v>
      </c>
      <c r="F10" s="15">
        <f>SUM(F11:F11)</f>
        <v>0</v>
      </c>
      <c r="G10" s="329" t="str">
        <f>G11</f>
        <v>0.00</v>
      </c>
    </row>
    <row r="11" spans="1:49" ht="13.2" x14ac:dyDescent="0.25">
      <c r="A11" s="16"/>
      <c r="B11" s="16"/>
      <c r="C11" s="16">
        <v>312</v>
      </c>
      <c r="D11" s="17"/>
      <c r="E11" s="99" t="s">
        <v>1093</v>
      </c>
      <c r="F11" s="296">
        <v>0</v>
      </c>
      <c r="G11" s="19" t="str">
        <f>IFERROR(F11/$F$31*100,"0.00")</f>
        <v>0.00</v>
      </c>
    </row>
    <row r="12" spans="1:49" ht="13.2" x14ac:dyDescent="0.25">
      <c r="A12" s="20">
        <v>4</v>
      </c>
      <c r="B12" s="21"/>
      <c r="C12" s="21"/>
      <c r="D12" s="21"/>
      <c r="E12" s="22" t="s">
        <v>1094</v>
      </c>
      <c r="F12" s="23">
        <f>+F13+F19</f>
        <v>0</v>
      </c>
      <c r="G12" s="23">
        <f>G13+G19</f>
        <v>0</v>
      </c>
    </row>
    <row r="13" spans="1:49" ht="13.2" x14ac:dyDescent="0.25">
      <c r="A13" s="12"/>
      <c r="B13" s="12">
        <v>41</v>
      </c>
      <c r="C13" s="3"/>
      <c r="D13" s="13"/>
      <c r="E13" s="14" t="s">
        <v>1095</v>
      </c>
      <c r="F13" s="15">
        <f>SUM(F15:F18)</f>
        <v>0</v>
      </c>
      <c r="G13" s="24">
        <f>SUM(G15:G18)</f>
        <v>0</v>
      </c>
    </row>
    <row r="14" spans="1:49" ht="24" x14ac:dyDescent="0.25">
      <c r="A14" s="12"/>
      <c r="B14" s="12"/>
      <c r="C14" s="12">
        <v>413</v>
      </c>
      <c r="D14" s="13"/>
      <c r="E14" s="14" t="s">
        <v>1096</v>
      </c>
      <c r="F14" s="15">
        <f>SUM(F16:F19)</f>
        <v>0</v>
      </c>
      <c r="G14" s="24">
        <f>SUM(G16:G19)</f>
        <v>0</v>
      </c>
    </row>
    <row r="15" spans="1:49" ht="13.2" x14ac:dyDescent="0.25">
      <c r="A15" s="16"/>
      <c r="B15" s="16"/>
      <c r="C15" s="16">
        <v>413</v>
      </c>
      <c r="D15" s="17" t="s">
        <v>1097</v>
      </c>
      <c r="E15" s="99" t="s">
        <v>1098</v>
      </c>
      <c r="F15" s="296">
        <v>0</v>
      </c>
      <c r="G15" s="19" t="str">
        <f>IFERROR(F15/$F$31*100,"0.00")</f>
        <v>0.00</v>
      </c>
    </row>
    <row r="16" spans="1:49" ht="13.2" x14ac:dyDescent="0.25">
      <c r="A16" s="16"/>
      <c r="B16" s="16"/>
      <c r="C16" s="16">
        <v>413</v>
      </c>
      <c r="D16" s="17" t="s">
        <v>1099</v>
      </c>
      <c r="E16" s="99" t="s">
        <v>1100</v>
      </c>
      <c r="F16" s="296">
        <v>0</v>
      </c>
      <c r="G16" s="19" t="str">
        <f>IFERROR(F16/$F$31*100,"0.00")</f>
        <v>0.00</v>
      </c>
    </row>
    <row r="17" spans="1:7" ht="13.2" x14ac:dyDescent="0.25">
      <c r="A17" s="16"/>
      <c r="B17" s="16"/>
      <c r="C17" s="16">
        <v>413</v>
      </c>
      <c r="D17" s="17" t="s">
        <v>1101</v>
      </c>
      <c r="E17" s="99" t="s">
        <v>1102</v>
      </c>
      <c r="F17" s="296">
        <v>0</v>
      </c>
      <c r="G17" s="19" t="str">
        <f>IFERROR(F17/$F$31*100,"0.00")</f>
        <v>0.00</v>
      </c>
    </row>
    <row r="18" spans="1:7" ht="24" x14ac:dyDescent="0.25">
      <c r="A18" s="16"/>
      <c r="B18" s="16"/>
      <c r="C18" s="16">
        <v>414</v>
      </c>
      <c r="D18" s="17"/>
      <c r="E18" s="332" t="s">
        <v>1103</v>
      </c>
      <c r="F18" s="296">
        <v>0</v>
      </c>
      <c r="G18" s="19" t="str">
        <f>IFERROR(F18/$F$31*100,"0.00")</f>
        <v>0.00</v>
      </c>
    </row>
    <row r="19" spans="1:7" ht="13.2" x14ac:dyDescent="0.25">
      <c r="A19" s="12"/>
      <c r="B19" s="12">
        <v>42</v>
      </c>
      <c r="C19" s="12"/>
      <c r="D19" s="13"/>
      <c r="E19" s="100" t="s">
        <v>1104</v>
      </c>
      <c r="F19" s="15">
        <f>SUM(F21:F22)</f>
        <v>0</v>
      </c>
      <c r="G19" s="24">
        <f>G21+G22</f>
        <v>0</v>
      </c>
    </row>
    <row r="20" spans="1:7" ht="24" x14ac:dyDescent="0.25">
      <c r="A20" s="12"/>
      <c r="B20" s="12"/>
      <c r="C20" s="12">
        <v>423</v>
      </c>
      <c r="D20" s="13"/>
      <c r="E20" s="100" t="s">
        <v>1105</v>
      </c>
      <c r="F20" s="15">
        <f>+F21+F22</f>
        <v>0</v>
      </c>
      <c r="G20" s="19">
        <f>+G21+G22</f>
        <v>0</v>
      </c>
    </row>
    <row r="21" spans="1:7" ht="13.2" x14ac:dyDescent="0.25">
      <c r="A21" s="16"/>
      <c r="B21" s="16"/>
      <c r="C21" s="16">
        <v>423</v>
      </c>
      <c r="D21" s="17" t="s">
        <v>1097</v>
      </c>
      <c r="E21" s="99" t="s">
        <v>1106</v>
      </c>
      <c r="F21" s="296">
        <v>0</v>
      </c>
      <c r="G21" s="19" t="str">
        <f>IFERROR(F21/$F$31*100,"0.00")</f>
        <v>0.00</v>
      </c>
    </row>
    <row r="22" spans="1:7" ht="13.2" x14ac:dyDescent="0.25">
      <c r="A22" s="16"/>
      <c r="B22" s="16"/>
      <c r="C22" s="16">
        <v>423</v>
      </c>
      <c r="D22" s="17" t="s">
        <v>1099</v>
      </c>
      <c r="E22" s="99" t="s">
        <v>1107</v>
      </c>
      <c r="F22" s="296">
        <v>0</v>
      </c>
      <c r="G22" s="19" t="str">
        <f>IFERROR(F22/$F$31*100,"0.00")</f>
        <v>0.00</v>
      </c>
    </row>
    <row r="23" spans="1:7" ht="13.2" x14ac:dyDescent="0.25">
      <c r="A23" s="20">
        <v>5</v>
      </c>
      <c r="B23" s="21"/>
      <c r="C23" s="21"/>
      <c r="D23" s="21"/>
      <c r="E23" s="22" t="s">
        <v>1108</v>
      </c>
      <c r="F23" s="23">
        <f>+F24</f>
        <v>0</v>
      </c>
      <c r="G23" s="23">
        <f>G24</f>
        <v>0</v>
      </c>
    </row>
    <row r="24" spans="1:7" ht="13.2" x14ac:dyDescent="0.25">
      <c r="A24" s="12"/>
      <c r="B24" s="12">
        <v>51</v>
      </c>
      <c r="C24" s="12"/>
      <c r="D24" s="13"/>
      <c r="E24" s="14" t="s">
        <v>1109</v>
      </c>
      <c r="F24" s="15">
        <f>F25</f>
        <v>0</v>
      </c>
      <c r="G24" s="19">
        <f>G25</f>
        <v>0</v>
      </c>
    </row>
    <row r="25" spans="1:7" ht="13.2" x14ac:dyDescent="0.25">
      <c r="A25" s="12"/>
      <c r="B25" s="12"/>
      <c r="C25" s="12">
        <v>512</v>
      </c>
      <c r="D25" s="13"/>
      <c r="E25" s="14" t="s">
        <v>1110</v>
      </c>
      <c r="F25" s="15">
        <f>F26</f>
        <v>0</v>
      </c>
      <c r="G25" s="19">
        <f>G26</f>
        <v>0</v>
      </c>
    </row>
    <row r="26" spans="1:7" ht="13.2" x14ac:dyDescent="0.25">
      <c r="A26" s="12"/>
      <c r="B26" s="12"/>
      <c r="C26" s="16">
        <v>512</v>
      </c>
      <c r="D26" s="330" t="s">
        <v>1111</v>
      </c>
      <c r="E26" s="18" t="s">
        <v>1112</v>
      </c>
      <c r="F26" s="331">
        <f>+F27+F28+F29+F30</f>
        <v>0</v>
      </c>
      <c r="G26" s="19">
        <f>+G27+G28+G29+G30</f>
        <v>0</v>
      </c>
    </row>
    <row r="27" spans="1:7" ht="14.25" customHeight="1" x14ac:dyDescent="0.25">
      <c r="A27" s="17"/>
      <c r="B27" s="16"/>
      <c r="C27" s="16">
        <v>513</v>
      </c>
      <c r="D27" s="17"/>
      <c r="E27" s="18" t="s">
        <v>1113</v>
      </c>
      <c r="F27" s="296">
        <v>0</v>
      </c>
      <c r="G27" s="19" t="str">
        <f>IFERROR(F27/$F$31*100,"0.00")</f>
        <v>0.00</v>
      </c>
    </row>
    <row r="28" spans="1:7" ht="13.2" x14ac:dyDescent="0.25">
      <c r="A28" s="17"/>
      <c r="B28" s="17"/>
      <c r="C28" s="16">
        <v>512</v>
      </c>
      <c r="D28" s="17"/>
      <c r="E28" s="18" t="s">
        <v>1114</v>
      </c>
      <c r="F28" s="296">
        <v>0</v>
      </c>
      <c r="G28" s="19" t="str">
        <f>IFERROR(F28/$F$31*100,"0.00")</f>
        <v>0.00</v>
      </c>
    </row>
    <row r="29" spans="1:7" ht="14.25" customHeight="1" x14ac:dyDescent="0.25">
      <c r="A29" s="17"/>
      <c r="B29" s="17"/>
      <c r="C29" s="16">
        <v>512</v>
      </c>
      <c r="D29" s="17"/>
      <c r="E29" s="18" t="s">
        <v>1115</v>
      </c>
      <c r="F29" s="296">
        <v>0</v>
      </c>
      <c r="G29" s="19" t="str">
        <f>IFERROR(F29/$F$31*100,"0.00")</f>
        <v>0.00</v>
      </c>
    </row>
    <row r="30" spans="1:7" ht="13.2" x14ac:dyDescent="0.25">
      <c r="A30" s="17"/>
      <c r="B30" s="17"/>
      <c r="C30" s="16">
        <v>512</v>
      </c>
      <c r="D30" s="17"/>
      <c r="E30" s="18" t="s">
        <v>1116</v>
      </c>
      <c r="F30" s="296">
        <v>0</v>
      </c>
      <c r="G30" s="19" t="str">
        <f>IFERROR(F30/$F$31*100,"0.00")</f>
        <v>0.00</v>
      </c>
    </row>
    <row r="31" spans="1:7" ht="13.8" x14ac:dyDescent="0.25">
      <c r="A31" s="25"/>
      <c r="B31" s="25"/>
      <c r="C31" s="25"/>
      <c r="D31" s="25"/>
      <c r="E31" s="26" t="s">
        <v>1117</v>
      </c>
      <c r="F31" s="27">
        <f>+F23+F12+F9</f>
        <v>0</v>
      </c>
      <c r="G31" s="27">
        <f>+G23+G12+G9</f>
        <v>0</v>
      </c>
    </row>
    <row r="32" spans="1:7" s="92" customFormat="1" x14ac:dyDescent="0.3">
      <c r="A32" s="93"/>
      <c r="B32" s="93"/>
      <c r="C32" s="93"/>
      <c r="D32" s="93"/>
      <c r="E32" s="93"/>
      <c r="F32" s="93"/>
      <c r="G32" s="93"/>
    </row>
    <row r="33" spans="1:7" s="92" customFormat="1" x14ac:dyDescent="0.3">
      <c r="A33" s="93"/>
      <c r="B33" s="93"/>
      <c r="C33" s="93"/>
      <c r="D33" s="93"/>
      <c r="E33" s="93"/>
      <c r="F33" s="93"/>
      <c r="G33" s="93"/>
    </row>
    <row r="34" spans="1:7" s="92" customFormat="1" x14ac:dyDescent="0.3">
      <c r="A34" s="93"/>
      <c r="B34" s="93"/>
      <c r="C34" s="93"/>
      <c r="D34" s="93"/>
      <c r="E34" s="93"/>
      <c r="F34" s="93"/>
      <c r="G34" s="93"/>
    </row>
    <row r="35" spans="1:7" s="92" customFormat="1" x14ac:dyDescent="0.3">
      <c r="A35" s="93"/>
      <c r="B35" s="93"/>
      <c r="C35" s="93"/>
      <c r="D35" s="93"/>
      <c r="E35" s="93"/>
      <c r="F35" s="93"/>
      <c r="G35" s="93"/>
    </row>
    <row r="36" spans="1:7" s="92" customFormat="1" x14ac:dyDescent="0.3">
      <c r="A36" s="93"/>
      <c r="B36" s="93"/>
      <c r="C36" s="93"/>
      <c r="D36" s="93"/>
      <c r="E36" s="93"/>
      <c r="F36" s="93"/>
      <c r="G36" s="93"/>
    </row>
    <row r="37" spans="1:7" s="92" customFormat="1" x14ac:dyDescent="0.3">
      <c r="A37" s="93"/>
      <c r="B37" s="93"/>
      <c r="C37" s="93"/>
      <c r="D37" s="93"/>
      <c r="E37" s="93"/>
      <c r="F37" s="93"/>
      <c r="G37" s="93"/>
    </row>
    <row r="38" spans="1:7" s="92" customFormat="1" x14ac:dyDescent="0.3">
      <c r="A38" s="93"/>
      <c r="B38" s="93"/>
      <c r="C38" s="93"/>
      <c r="D38" s="93"/>
      <c r="E38" s="93"/>
      <c r="F38" s="93"/>
      <c r="G38" s="93"/>
    </row>
    <row r="39" spans="1:7" s="92" customFormat="1" x14ac:dyDescent="0.3">
      <c r="A39" s="93"/>
      <c r="B39" s="93"/>
      <c r="C39" s="93"/>
      <c r="D39" s="93"/>
      <c r="E39" s="93"/>
      <c r="F39" s="93"/>
      <c r="G39" s="93"/>
    </row>
    <row r="40" spans="1:7" s="92" customFormat="1" x14ac:dyDescent="0.3">
      <c r="A40" s="94"/>
      <c r="B40" s="94"/>
      <c r="C40" s="94"/>
      <c r="D40" s="94"/>
      <c r="E40" s="94"/>
      <c r="F40" s="94"/>
      <c r="G40" s="94"/>
    </row>
    <row r="41" spans="1:7" s="92" customFormat="1" x14ac:dyDescent="0.3">
      <c r="A41" s="94"/>
      <c r="B41" s="94"/>
      <c r="C41" s="94"/>
      <c r="D41" s="94"/>
      <c r="E41" s="94"/>
      <c r="F41" s="94"/>
      <c r="G41" s="94"/>
    </row>
    <row r="42" spans="1:7" s="92" customFormat="1" x14ac:dyDescent="0.3">
      <c r="A42" s="94"/>
      <c r="B42" s="94"/>
      <c r="C42" s="94"/>
      <c r="D42" s="94"/>
      <c r="E42" s="94"/>
      <c r="F42" s="94"/>
      <c r="G42" s="94"/>
    </row>
    <row r="43" spans="1:7" s="92" customFormat="1" x14ac:dyDescent="0.3">
      <c r="A43" s="94"/>
      <c r="B43" s="94"/>
      <c r="C43" s="94"/>
      <c r="D43" s="94"/>
      <c r="E43" s="94"/>
      <c r="F43" s="94"/>
      <c r="G43" s="94"/>
    </row>
    <row r="44" spans="1:7" s="92" customFormat="1" x14ac:dyDescent="0.3">
      <c r="A44" s="94"/>
      <c r="B44" s="94"/>
      <c r="C44" s="94"/>
      <c r="D44" s="94"/>
      <c r="E44" s="94"/>
      <c r="F44" s="94"/>
      <c r="G44" s="94"/>
    </row>
    <row r="45" spans="1:7" s="92" customFormat="1" x14ac:dyDescent="0.3">
      <c r="A45" s="94"/>
      <c r="B45" s="94"/>
      <c r="C45" s="94"/>
      <c r="D45" s="94"/>
      <c r="E45" s="94"/>
      <c r="F45" s="94"/>
      <c r="G45" s="94"/>
    </row>
    <row r="46" spans="1:7" s="92" customFormat="1" x14ac:dyDescent="0.3">
      <c r="A46" s="94"/>
      <c r="B46" s="94"/>
      <c r="C46" s="94"/>
      <c r="D46" s="94"/>
      <c r="E46" s="94"/>
      <c r="F46" s="94"/>
      <c r="G46" s="94"/>
    </row>
    <row r="47" spans="1:7" s="92" customFormat="1" x14ac:dyDescent="0.3">
      <c r="A47" s="94"/>
      <c r="B47" s="94"/>
      <c r="C47" s="94"/>
      <c r="D47" s="94"/>
      <c r="E47" s="94"/>
      <c r="F47" s="94"/>
      <c r="G47" s="94"/>
    </row>
    <row r="48" spans="1:7" s="92" customFormat="1" x14ac:dyDescent="0.3">
      <c r="A48" s="94"/>
      <c r="B48" s="94"/>
      <c r="C48" s="94"/>
      <c r="D48" s="94"/>
      <c r="E48" s="94"/>
      <c r="F48" s="94"/>
      <c r="G48" s="94"/>
    </row>
    <row r="49" spans="1:7" s="92" customFormat="1" x14ac:dyDescent="0.3">
      <c r="A49" s="94"/>
      <c r="B49" s="94"/>
      <c r="C49" s="94"/>
      <c r="D49" s="94"/>
      <c r="E49" s="94"/>
      <c r="F49" s="94"/>
      <c r="G49" s="94"/>
    </row>
    <row r="50" spans="1:7" s="92" customFormat="1" x14ac:dyDescent="0.3">
      <c r="A50" s="94"/>
      <c r="B50" s="94"/>
      <c r="C50" s="94"/>
      <c r="D50" s="94"/>
      <c r="E50" s="94"/>
      <c r="F50" s="94"/>
      <c r="G50" s="94"/>
    </row>
    <row r="51" spans="1:7" s="92" customFormat="1" x14ac:dyDescent="0.3">
      <c r="A51" s="94"/>
      <c r="B51" s="94"/>
      <c r="C51" s="94"/>
      <c r="D51" s="94"/>
      <c r="E51" s="94"/>
      <c r="F51" s="94"/>
      <c r="G51" s="94"/>
    </row>
    <row r="52" spans="1:7" s="92" customFormat="1" x14ac:dyDescent="0.3">
      <c r="A52" s="94"/>
      <c r="B52" s="94"/>
      <c r="C52" s="94"/>
      <c r="D52" s="94"/>
      <c r="E52" s="94"/>
      <c r="F52" s="94"/>
      <c r="G52" s="94"/>
    </row>
    <row r="53" spans="1:7" s="92" customFormat="1" x14ac:dyDescent="0.3">
      <c r="A53" s="94"/>
      <c r="B53" s="94"/>
      <c r="C53" s="94"/>
      <c r="D53" s="94"/>
      <c r="E53" s="94"/>
      <c r="F53" s="94"/>
      <c r="G53" s="94"/>
    </row>
    <row r="54" spans="1:7" s="92" customFormat="1" x14ac:dyDescent="0.3">
      <c r="A54" s="94"/>
      <c r="B54" s="94"/>
      <c r="C54" s="94"/>
      <c r="D54" s="94"/>
      <c r="E54" s="94"/>
      <c r="F54" s="94"/>
      <c r="G54" s="94"/>
    </row>
    <row r="55" spans="1:7" s="92" customFormat="1" x14ac:dyDescent="0.3">
      <c r="A55" s="94"/>
      <c r="B55" s="94"/>
      <c r="C55" s="94"/>
      <c r="D55" s="94"/>
      <c r="E55" s="94"/>
      <c r="F55" s="94"/>
      <c r="G55" s="94"/>
    </row>
    <row r="56" spans="1:7" s="92" customFormat="1" x14ac:dyDescent="0.3">
      <c r="A56" s="94"/>
      <c r="B56" s="94"/>
      <c r="C56" s="94"/>
      <c r="D56" s="94"/>
      <c r="E56" s="94"/>
      <c r="F56" s="94"/>
      <c r="G56" s="94"/>
    </row>
    <row r="57" spans="1:7" s="92" customFormat="1" x14ac:dyDescent="0.3">
      <c r="A57" s="94"/>
      <c r="B57" s="94"/>
      <c r="C57" s="94"/>
      <c r="D57" s="94"/>
      <c r="E57" s="94"/>
      <c r="F57" s="94"/>
      <c r="G57" s="94"/>
    </row>
    <row r="58" spans="1:7" s="92" customFormat="1" x14ac:dyDescent="0.3">
      <c r="A58" s="94"/>
      <c r="B58" s="94"/>
      <c r="C58" s="94"/>
      <c r="D58" s="94"/>
      <c r="E58" s="94"/>
      <c r="F58" s="94"/>
      <c r="G58" s="94"/>
    </row>
    <row r="59" spans="1:7" s="92" customFormat="1" x14ac:dyDescent="0.3">
      <c r="A59" s="94"/>
      <c r="B59" s="94"/>
      <c r="C59" s="94"/>
      <c r="D59" s="94"/>
      <c r="E59" s="94"/>
      <c r="F59" s="94"/>
      <c r="G59" s="94"/>
    </row>
    <row r="60" spans="1:7" s="92" customFormat="1" x14ac:dyDescent="0.3">
      <c r="A60" s="94"/>
      <c r="B60" s="94"/>
      <c r="C60" s="94"/>
      <c r="D60" s="94"/>
      <c r="E60" s="94"/>
      <c r="F60" s="94"/>
      <c r="G60" s="94"/>
    </row>
    <row r="61" spans="1:7" s="92" customFormat="1" x14ac:dyDescent="0.3">
      <c r="A61" s="94"/>
      <c r="B61" s="94"/>
      <c r="C61" s="94"/>
      <c r="D61" s="94"/>
      <c r="E61" s="94"/>
      <c r="F61" s="94"/>
      <c r="G61" s="94"/>
    </row>
    <row r="62" spans="1:7" s="92" customFormat="1" x14ac:dyDescent="0.3">
      <c r="A62" s="94"/>
      <c r="B62" s="94"/>
      <c r="C62" s="94"/>
      <c r="D62" s="94"/>
      <c r="E62" s="94"/>
      <c r="F62" s="94"/>
      <c r="G62" s="94"/>
    </row>
    <row r="63" spans="1:7" s="92" customFormat="1" x14ac:dyDescent="0.3">
      <c r="A63" s="94"/>
      <c r="B63" s="94"/>
      <c r="C63" s="94"/>
      <c r="D63" s="94"/>
      <c r="E63" s="94"/>
      <c r="F63" s="94"/>
      <c r="G63" s="94"/>
    </row>
    <row r="64" spans="1:7" s="92" customFormat="1" x14ac:dyDescent="0.3">
      <c r="A64" s="94"/>
      <c r="B64" s="94"/>
      <c r="C64" s="94"/>
      <c r="D64" s="94"/>
      <c r="E64" s="94"/>
      <c r="F64" s="94"/>
      <c r="G64" s="94"/>
    </row>
    <row r="65" spans="1:7" s="92" customFormat="1" x14ac:dyDescent="0.3">
      <c r="A65" s="94"/>
      <c r="B65" s="94"/>
      <c r="C65" s="94"/>
      <c r="D65" s="94"/>
      <c r="E65" s="94"/>
      <c r="F65" s="94"/>
      <c r="G65" s="94"/>
    </row>
    <row r="66" spans="1:7" s="92" customFormat="1" x14ac:dyDescent="0.3">
      <c r="A66" s="94"/>
      <c r="B66" s="94"/>
      <c r="C66" s="94"/>
      <c r="D66" s="94"/>
      <c r="E66" s="94"/>
      <c r="F66" s="94"/>
      <c r="G66" s="94"/>
    </row>
    <row r="67" spans="1:7" s="92" customFormat="1" x14ac:dyDescent="0.3">
      <c r="A67" s="94"/>
      <c r="B67" s="94"/>
      <c r="C67" s="94"/>
      <c r="D67" s="94"/>
      <c r="E67" s="94"/>
      <c r="F67" s="94"/>
      <c r="G67" s="94"/>
    </row>
    <row r="68" spans="1:7" s="92" customFormat="1" x14ac:dyDescent="0.3">
      <c r="A68" s="94"/>
      <c r="B68" s="94"/>
      <c r="C68" s="94"/>
      <c r="D68" s="94"/>
      <c r="E68" s="94"/>
      <c r="F68" s="94"/>
      <c r="G68" s="94"/>
    </row>
    <row r="69" spans="1:7" s="92" customFormat="1" x14ac:dyDescent="0.3">
      <c r="A69" s="94"/>
      <c r="B69" s="94"/>
      <c r="C69" s="94"/>
      <c r="D69" s="94"/>
      <c r="E69" s="94"/>
      <c r="F69" s="94"/>
      <c r="G69" s="94"/>
    </row>
    <row r="70" spans="1:7" s="92" customFormat="1" x14ac:dyDescent="0.3">
      <c r="A70" s="94"/>
      <c r="B70" s="94"/>
      <c r="C70" s="94"/>
      <c r="D70" s="94"/>
      <c r="E70" s="94"/>
      <c r="F70" s="94"/>
      <c r="G70" s="94"/>
    </row>
    <row r="71" spans="1:7" s="92" customFormat="1" x14ac:dyDescent="0.3">
      <c r="A71" s="94"/>
      <c r="B71" s="94"/>
      <c r="C71" s="94"/>
      <c r="D71" s="94"/>
      <c r="E71" s="94"/>
      <c r="F71" s="94"/>
      <c r="G71" s="94"/>
    </row>
    <row r="72" spans="1:7" s="92" customFormat="1" x14ac:dyDescent="0.3">
      <c r="A72" s="94"/>
      <c r="B72" s="94"/>
      <c r="C72" s="94"/>
      <c r="D72" s="94"/>
      <c r="E72" s="94"/>
      <c r="F72" s="94"/>
      <c r="G72" s="94"/>
    </row>
    <row r="73" spans="1:7" s="92" customFormat="1" x14ac:dyDescent="0.3">
      <c r="A73" s="94"/>
      <c r="B73" s="94"/>
      <c r="C73" s="94"/>
      <c r="D73" s="94"/>
      <c r="E73" s="94"/>
      <c r="F73" s="94"/>
      <c r="G73" s="94"/>
    </row>
    <row r="74" spans="1:7" s="92" customFormat="1" x14ac:dyDescent="0.3">
      <c r="A74" s="94"/>
      <c r="B74" s="94"/>
      <c r="C74" s="94"/>
      <c r="D74" s="94"/>
      <c r="E74" s="94"/>
      <c r="F74" s="94"/>
      <c r="G74" s="94"/>
    </row>
    <row r="75" spans="1:7" s="92" customFormat="1" x14ac:dyDescent="0.3">
      <c r="A75" s="94"/>
      <c r="B75" s="94"/>
      <c r="C75" s="94"/>
      <c r="D75" s="94"/>
      <c r="E75" s="94"/>
      <c r="F75" s="94"/>
      <c r="G75" s="94"/>
    </row>
    <row r="76" spans="1:7" s="92" customFormat="1" x14ac:dyDescent="0.3">
      <c r="A76" s="94"/>
      <c r="B76" s="94"/>
      <c r="C76" s="94"/>
      <c r="D76" s="94"/>
      <c r="E76" s="94"/>
      <c r="F76" s="94"/>
      <c r="G76" s="94"/>
    </row>
    <row r="77" spans="1:7" s="92" customFormat="1" x14ac:dyDescent="0.3">
      <c r="A77" s="94"/>
      <c r="B77" s="94"/>
      <c r="C77" s="94"/>
      <c r="D77" s="94"/>
      <c r="E77" s="94"/>
      <c r="F77" s="94"/>
      <c r="G77" s="94"/>
    </row>
    <row r="78" spans="1:7" s="92" customFormat="1" x14ac:dyDescent="0.3">
      <c r="A78" s="94"/>
      <c r="B78" s="94"/>
      <c r="C78" s="94"/>
      <c r="D78" s="94"/>
      <c r="E78" s="94"/>
      <c r="F78" s="94"/>
      <c r="G78" s="94"/>
    </row>
    <row r="79" spans="1:7" s="92" customFormat="1" x14ac:dyDescent="0.3">
      <c r="A79" s="94"/>
      <c r="B79" s="94"/>
      <c r="C79" s="94"/>
      <c r="D79" s="94"/>
      <c r="E79" s="94"/>
      <c r="F79" s="94"/>
      <c r="G79" s="94"/>
    </row>
    <row r="80" spans="1:7" s="92" customFormat="1" x14ac:dyDescent="0.3">
      <c r="A80" s="94"/>
      <c r="B80" s="94"/>
      <c r="C80" s="94"/>
      <c r="D80" s="94"/>
      <c r="E80" s="94"/>
      <c r="F80" s="94"/>
      <c r="G80" s="94"/>
    </row>
    <row r="81" spans="1:7" s="92" customFormat="1" x14ac:dyDescent="0.3">
      <c r="A81" s="94"/>
      <c r="B81" s="94"/>
      <c r="C81" s="94"/>
      <c r="D81" s="94"/>
      <c r="E81" s="94"/>
      <c r="F81" s="94"/>
      <c r="G81" s="94"/>
    </row>
    <row r="82" spans="1:7" s="92" customFormat="1" x14ac:dyDescent="0.3">
      <c r="A82" s="94"/>
      <c r="B82" s="94"/>
      <c r="C82" s="94"/>
      <c r="D82" s="94"/>
      <c r="E82" s="94"/>
      <c r="F82" s="94"/>
      <c r="G82" s="94"/>
    </row>
    <row r="83" spans="1:7" s="92" customFormat="1" x14ac:dyDescent="0.3">
      <c r="A83" s="94"/>
      <c r="B83" s="94"/>
      <c r="C83" s="94"/>
      <c r="D83" s="94"/>
      <c r="E83" s="94"/>
      <c r="F83" s="94"/>
      <c r="G83" s="94"/>
    </row>
    <row r="84" spans="1:7" s="92" customFormat="1" x14ac:dyDescent="0.3">
      <c r="A84" s="94"/>
      <c r="B84" s="94"/>
      <c r="C84" s="94"/>
      <c r="D84" s="94"/>
      <c r="E84" s="94"/>
      <c r="F84" s="94"/>
      <c r="G84" s="94"/>
    </row>
    <row r="85" spans="1:7" s="92" customFormat="1" x14ac:dyDescent="0.3">
      <c r="A85" s="94"/>
      <c r="B85" s="94"/>
      <c r="C85" s="94"/>
      <c r="D85" s="94"/>
      <c r="E85" s="94"/>
      <c r="F85" s="94"/>
      <c r="G85" s="94"/>
    </row>
    <row r="86" spans="1:7" s="92" customFormat="1" x14ac:dyDescent="0.3">
      <c r="A86" s="94"/>
      <c r="B86" s="94"/>
      <c r="C86" s="94"/>
      <c r="D86" s="94"/>
      <c r="E86" s="94"/>
      <c r="F86" s="94"/>
      <c r="G86" s="94"/>
    </row>
    <row r="87" spans="1:7" s="92" customFormat="1" x14ac:dyDescent="0.3">
      <c r="A87" s="94"/>
      <c r="B87" s="94"/>
      <c r="C87" s="94"/>
      <c r="D87" s="94"/>
      <c r="E87" s="94"/>
      <c r="F87" s="94"/>
      <c r="G87" s="94"/>
    </row>
    <row r="88" spans="1:7" s="92" customFormat="1" x14ac:dyDescent="0.3">
      <c r="A88" s="94"/>
      <c r="B88" s="94"/>
      <c r="C88" s="94"/>
      <c r="D88" s="94"/>
      <c r="E88" s="94"/>
      <c r="F88" s="94"/>
      <c r="G88" s="94"/>
    </row>
    <row r="89" spans="1:7" s="92" customFormat="1" x14ac:dyDescent="0.3">
      <c r="A89" s="94"/>
      <c r="B89" s="94"/>
      <c r="C89" s="94"/>
      <c r="D89" s="94"/>
      <c r="E89" s="94"/>
      <c r="F89" s="94"/>
      <c r="G89" s="94"/>
    </row>
    <row r="90" spans="1:7" s="92" customFormat="1" x14ac:dyDescent="0.3">
      <c r="A90" s="94"/>
      <c r="B90" s="94"/>
      <c r="C90" s="94"/>
      <c r="D90" s="94"/>
      <c r="E90" s="94"/>
      <c r="F90" s="94"/>
      <c r="G90" s="94"/>
    </row>
    <row r="91" spans="1:7" s="92" customFormat="1" x14ac:dyDescent="0.3">
      <c r="A91" s="94"/>
      <c r="B91" s="94"/>
      <c r="C91" s="94"/>
      <c r="D91" s="94"/>
      <c r="E91" s="94"/>
      <c r="F91" s="94"/>
      <c r="G91" s="94"/>
    </row>
    <row r="92" spans="1:7" s="92" customFormat="1" x14ac:dyDescent="0.3">
      <c r="A92" s="94"/>
      <c r="B92" s="94"/>
      <c r="C92" s="94"/>
      <c r="D92" s="94"/>
      <c r="E92" s="94"/>
      <c r="F92" s="94"/>
      <c r="G92" s="94"/>
    </row>
    <row r="93" spans="1:7" s="92" customFormat="1" x14ac:dyDescent="0.3">
      <c r="A93" s="94"/>
      <c r="B93" s="94"/>
      <c r="C93" s="94"/>
      <c r="D93" s="94"/>
      <c r="E93" s="94"/>
      <c r="F93" s="94"/>
      <c r="G93" s="94"/>
    </row>
    <row r="94" spans="1:7" s="92" customFormat="1" x14ac:dyDescent="0.3">
      <c r="A94" s="94"/>
      <c r="B94" s="94"/>
      <c r="C94" s="94"/>
      <c r="D94" s="94"/>
      <c r="E94" s="94"/>
      <c r="F94" s="94"/>
      <c r="G94" s="94"/>
    </row>
    <row r="95" spans="1:7" s="92" customFormat="1" x14ac:dyDescent="0.3">
      <c r="A95" s="94"/>
      <c r="B95" s="94"/>
      <c r="C95" s="94"/>
      <c r="D95" s="94"/>
      <c r="E95" s="94"/>
      <c r="F95" s="94"/>
      <c r="G95" s="94"/>
    </row>
    <row r="96" spans="1:7" s="92" customFormat="1" x14ac:dyDescent="0.3">
      <c r="A96" s="94"/>
      <c r="B96" s="94"/>
      <c r="C96" s="94"/>
      <c r="D96" s="94"/>
      <c r="E96" s="94"/>
      <c r="F96" s="94"/>
      <c r="G96" s="94"/>
    </row>
    <row r="97" spans="1:7" s="92" customFormat="1" x14ac:dyDescent="0.3">
      <c r="A97" s="94"/>
      <c r="B97" s="94"/>
      <c r="C97" s="94"/>
      <c r="D97" s="94"/>
      <c r="E97" s="94"/>
      <c r="F97" s="94"/>
      <c r="G97" s="94"/>
    </row>
    <row r="98" spans="1:7" s="92" customFormat="1" x14ac:dyDescent="0.3">
      <c r="A98" s="94"/>
      <c r="B98" s="94"/>
      <c r="C98" s="94"/>
      <c r="D98" s="94"/>
      <c r="E98" s="94"/>
      <c r="F98" s="94"/>
      <c r="G98" s="94"/>
    </row>
    <row r="99" spans="1:7" s="92" customFormat="1" x14ac:dyDescent="0.3">
      <c r="A99" s="94"/>
      <c r="B99" s="94"/>
      <c r="C99" s="94"/>
      <c r="D99" s="94"/>
      <c r="E99" s="94"/>
      <c r="F99" s="94"/>
      <c r="G99" s="94"/>
    </row>
    <row r="100" spans="1:7" s="92" customFormat="1" x14ac:dyDescent="0.3">
      <c r="A100" s="94"/>
      <c r="B100" s="94"/>
      <c r="C100" s="94"/>
      <c r="D100" s="94"/>
      <c r="E100" s="94"/>
      <c r="F100" s="94"/>
      <c r="G100" s="94"/>
    </row>
    <row r="101" spans="1:7" s="92" customFormat="1" x14ac:dyDescent="0.3">
      <c r="A101" s="94"/>
      <c r="B101" s="94"/>
      <c r="C101" s="94"/>
      <c r="D101" s="94"/>
      <c r="E101" s="94"/>
      <c r="F101" s="94"/>
      <c r="G101" s="94"/>
    </row>
    <row r="102" spans="1:7" s="92" customFormat="1" x14ac:dyDescent="0.3">
      <c r="A102" s="94"/>
      <c r="B102" s="94"/>
      <c r="C102" s="94"/>
      <c r="D102" s="94"/>
      <c r="E102" s="94"/>
      <c r="F102" s="94"/>
      <c r="G102" s="94"/>
    </row>
    <row r="103" spans="1:7" s="92" customFormat="1" x14ac:dyDescent="0.3">
      <c r="A103" s="94"/>
      <c r="B103" s="94"/>
      <c r="C103" s="94"/>
      <c r="D103" s="94"/>
      <c r="E103" s="94"/>
      <c r="F103" s="94"/>
      <c r="G103" s="94"/>
    </row>
    <row r="104" spans="1:7" s="92" customFormat="1" x14ac:dyDescent="0.3">
      <c r="A104" s="94"/>
      <c r="B104" s="94"/>
      <c r="C104" s="94"/>
      <c r="D104" s="94"/>
      <c r="E104" s="94"/>
      <c r="F104" s="94"/>
      <c r="G104" s="94"/>
    </row>
    <row r="105" spans="1:7" s="92" customFormat="1" x14ac:dyDescent="0.3">
      <c r="A105" s="94"/>
      <c r="B105" s="94"/>
      <c r="C105" s="94"/>
      <c r="D105" s="94"/>
      <c r="E105" s="94"/>
      <c r="F105" s="94"/>
      <c r="G105" s="94"/>
    </row>
    <row r="106" spans="1:7" s="92" customFormat="1" x14ac:dyDescent="0.3">
      <c r="A106" s="94"/>
      <c r="B106" s="94"/>
      <c r="C106" s="94"/>
      <c r="D106" s="94"/>
      <c r="E106" s="94"/>
      <c r="F106" s="94"/>
      <c r="G106" s="94"/>
    </row>
    <row r="107" spans="1:7" s="92" customFormat="1" x14ac:dyDescent="0.3">
      <c r="A107" s="94"/>
      <c r="B107" s="94"/>
      <c r="C107" s="94"/>
      <c r="D107" s="94"/>
      <c r="E107" s="94"/>
      <c r="F107" s="94"/>
      <c r="G107" s="94"/>
    </row>
    <row r="108" spans="1:7" s="92" customFormat="1" x14ac:dyDescent="0.3">
      <c r="A108" s="94"/>
      <c r="B108" s="94"/>
      <c r="C108" s="94"/>
      <c r="D108" s="94"/>
      <c r="E108" s="94"/>
      <c r="F108" s="94"/>
      <c r="G108" s="94"/>
    </row>
    <row r="109" spans="1:7" s="92" customFormat="1" x14ac:dyDescent="0.3">
      <c r="A109" s="94"/>
      <c r="B109" s="94"/>
      <c r="C109" s="94"/>
      <c r="D109" s="94"/>
      <c r="E109" s="94"/>
      <c r="F109" s="94"/>
      <c r="G109" s="94"/>
    </row>
    <row r="110" spans="1:7" s="92" customFormat="1" x14ac:dyDescent="0.3">
      <c r="A110" s="94"/>
      <c r="B110" s="94"/>
      <c r="C110" s="94"/>
      <c r="D110" s="94"/>
      <c r="E110" s="94"/>
      <c r="F110" s="94"/>
      <c r="G110" s="94"/>
    </row>
    <row r="111" spans="1:7" s="92" customFormat="1" x14ac:dyDescent="0.3">
      <c r="A111" s="94"/>
      <c r="B111" s="94"/>
      <c r="C111" s="94"/>
      <c r="D111" s="94"/>
      <c r="E111" s="94"/>
      <c r="F111" s="94"/>
      <c r="G111" s="94"/>
    </row>
    <row r="112" spans="1:7" s="92" customFormat="1" x14ac:dyDescent="0.3">
      <c r="A112" s="94"/>
      <c r="B112" s="94"/>
      <c r="C112" s="94"/>
      <c r="D112" s="94"/>
      <c r="E112" s="94"/>
      <c r="F112" s="94"/>
      <c r="G112" s="94"/>
    </row>
    <row r="113" spans="1:7" s="92" customFormat="1" x14ac:dyDescent="0.3">
      <c r="A113" s="94"/>
      <c r="B113" s="94"/>
      <c r="C113" s="94"/>
      <c r="D113" s="94"/>
      <c r="E113" s="94"/>
      <c r="F113" s="94"/>
      <c r="G113" s="94"/>
    </row>
    <row r="114" spans="1:7" s="92" customFormat="1" x14ac:dyDescent="0.3">
      <c r="A114" s="94"/>
      <c r="B114" s="94"/>
      <c r="C114" s="94"/>
      <c r="D114" s="94"/>
      <c r="E114" s="94"/>
      <c r="F114" s="94"/>
      <c r="G114" s="94"/>
    </row>
    <row r="115" spans="1:7" s="92" customFormat="1" x14ac:dyDescent="0.3">
      <c r="A115" s="94"/>
      <c r="B115" s="94"/>
      <c r="C115" s="94"/>
      <c r="D115" s="94"/>
      <c r="E115" s="94"/>
      <c r="F115" s="94"/>
      <c r="G115" s="94"/>
    </row>
    <row r="116" spans="1:7" s="92" customFormat="1" x14ac:dyDescent="0.3">
      <c r="A116" s="94"/>
      <c r="B116" s="94"/>
      <c r="C116" s="94"/>
      <c r="D116" s="94"/>
      <c r="E116" s="94"/>
      <c r="F116" s="94"/>
      <c r="G116" s="94"/>
    </row>
    <row r="117" spans="1:7" s="92" customFormat="1" x14ac:dyDescent="0.3">
      <c r="A117" s="94"/>
      <c r="B117" s="94"/>
      <c r="C117" s="94"/>
      <c r="D117" s="94"/>
      <c r="E117" s="94"/>
      <c r="F117" s="94"/>
      <c r="G117" s="94"/>
    </row>
    <row r="118" spans="1:7" s="92" customFormat="1" x14ac:dyDescent="0.3">
      <c r="A118" s="94"/>
      <c r="B118" s="94"/>
      <c r="C118" s="94"/>
      <c r="D118" s="94"/>
      <c r="E118" s="94"/>
      <c r="F118" s="94"/>
      <c r="G118" s="94"/>
    </row>
    <row r="119" spans="1:7" s="92" customFormat="1" x14ac:dyDescent="0.3">
      <c r="A119" s="94"/>
      <c r="B119" s="94"/>
      <c r="C119" s="94"/>
      <c r="D119" s="94"/>
      <c r="E119" s="94"/>
      <c r="F119" s="94"/>
      <c r="G119" s="94"/>
    </row>
    <row r="120" spans="1:7" s="92" customFormat="1" x14ac:dyDescent="0.3">
      <c r="A120" s="94"/>
      <c r="B120" s="94"/>
      <c r="C120" s="94"/>
      <c r="D120" s="94"/>
      <c r="E120" s="94"/>
      <c r="F120" s="94"/>
      <c r="G120" s="94"/>
    </row>
    <row r="121" spans="1:7" s="92" customFormat="1" x14ac:dyDescent="0.3">
      <c r="A121" s="94"/>
      <c r="B121" s="94"/>
      <c r="C121" s="94"/>
      <c r="D121" s="94"/>
      <c r="E121" s="94"/>
      <c r="F121" s="94"/>
      <c r="G121" s="94"/>
    </row>
    <row r="122" spans="1:7" s="92" customFormat="1" x14ac:dyDescent="0.3">
      <c r="A122" s="94"/>
      <c r="B122" s="94"/>
      <c r="C122" s="94"/>
      <c r="D122" s="94"/>
      <c r="E122" s="94"/>
      <c r="F122" s="94"/>
      <c r="G122" s="94"/>
    </row>
    <row r="123" spans="1:7" s="92" customFormat="1" x14ac:dyDescent="0.3">
      <c r="A123" s="94"/>
      <c r="B123" s="94"/>
      <c r="C123" s="94"/>
      <c r="D123" s="94"/>
      <c r="E123" s="94"/>
      <c r="F123" s="94"/>
      <c r="G123" s="94"/>
    </row>
    <row r="124" spans="1:7" s="92" customFormat="1" x14ac:dyDescent="0.3">
      <c r="A124" s="94"/>
      <c r="B124" s="94"/>
      <c r="C124" s="94"/>
      <c r="D124" s="94"/>
      <c r="E124" s="94"/>
      <c r="F124" s="94"/>
      <c r="G124" s="94"/>
    </row>
    <row r="125" spans="1:7" s="92" customFormat="1" x14ac:dyDescent="0.3">
      <c r="A125" s="94"/>
      <c r="B125" s="94"/>
      <c r="C125" s="94"/>
      <c r="D125" s="94"/>
      <c r="E125" s="94"/>
      <c r="F125" s="94"/>
      <c r="G125" s="94"/>
    </row>
    <row r="126" spans="1:7" s="92" customFormat="1" x14ac:dyDescent="0.3">
      <c r="A126" s="94"/>
      <c r="B126" s="94"/>
      <c r="C126" s="94"/>
      <c r="D126" s="94"/>
      <c r="E126" s="94"/>
      <c r="F126" s="94"/>
      <c r="G126" s="94"/>
    </row>
    <row r="127" spans="1:7" s="92" customFormat="1" x14ac:dyDescent="0.3">
      <c r="A127" s="94"/>
      <c r="B127" s="94"/>
      <c r="C127" s="94"/>
      <c r="D127" s="94"/>
      <c r="E127" s="94"/>
      <c r="F127" s="94"/>
      <c r="G127" s="94"/>
    </row>
    <row r="128" spans="1:7" s="92" customFormat="1" x14ac:dyDescent="0.3">
      <c r="A128" s="94"/>
      <c r="B128" s="94"/>
      <c r="C128" s="94"/>
      <c r="D128" s="94"/>
      <c r="E128" s="94"/>
      <c r="F128" s="94"/>
      <c r="G128" s="94"/>
    </row>
    <row r="129" spans="1:7" s="92" customFormat="1" x14ac:dyDescent="0.3">
      <c r="A129" s="94"/>
      <c r="B129" s="94"/>
      <c r="C129" s="94"/>
      <c r="D129" s="94"/>
      <c r="E129" s="94"/>
      <c r="F129" s="94"/>
      <c r="G129" s="94"/>
    </row>
    <row r="130" spans="1:7" s="92" customFormat="1" x14ac:dyDescent="0.3">
      <c r="A130" s="94"/>
      <c r="B130" s="94"/>
      <c r="C130" s="94"/>
      <c r="D130" s="94"/>
      <c r="E130" s="94"/>
      <c r="F130" s="94"/>
      <c r="G130" s="94"/>
    </row>
    <row r="131" spans="1:7" s="92" customFormat="1" x14ac:dyDescent="0.3">
      <c r="A131" s="94"/>
      <c r="B131" s="94"/>
      <c r="C131" s="94"/>
      <c r="D131" s="94"/>
      <c r="E131" s="94"/>
      <c r="F131" s="94"/>
      <c r="G131" s="94"/>
    </row>
    <row r="132" spans="1:7" s="92" customFormat="1" x14ac:dyDescent="0.3">
      <c r="A132" s="94"/>
      <c r="B132" s="94"/>
      <c r="C132" s="94"/>
      <c r="D132" s="94"/>
      <c r="E132" s="94"/>
      <c r="F132" s="94"/>
      <c r="G132" s="94"/>
    </row>
    <row r="133" spans="1:7" s="92" customFormat="1" x14ac:dyDescent="0.3">
      <c r="A133" s="94"/>
      <c r="B133" s="94"/>
      <c r="C133" s="94"/>
      <c r="D133" s="94"/>
      <c r="E133" s="94"/>
      <c r="F133" s="94"/>
      <c r="G133" s="94"/>
    </row>
    <row r="134" spans="1:7" s="92" customFormat="1" x14ac:dyDescent="0.3">
      <c r="A134" s="94"/>
      <c r="B134" s="94"/>
      <c r="C134" s="94"/>
      <c r="D134" s="94"/>
      <c r="E134" s="94"/>
      <c r="F134" s="94"/>
      <c r="G134" s="94"/>
    </row>
    <row r="135" spans="1:7" s="92" customFormat="1" x14ac:dyDescent="0.3">
      <c r="A135" s="94"/>
      <c r="B135" s="94"/>
      <c r="C135" s="94"/>
      <c r="D135" s="94"/>
      <c r="E135" s="94"/>
      <c r="F135" s="94"/>
      <c r="G135" s="94"/>
    </row>
    <row r="136" spans="1:7" s="92" customFormat="1" x14ac:dyDescent="0.3">
      <c r="A136" s="94"/>
      <c r="B136" s="94"/>
      <c r="C136" s="94"/>
      <c r="D136" s="94"/>
      <c r="E136" s="94"/>
      <c r="F136" s="94"/>
      <c r="G136" s="94"/>
    </row>
    <row r="137" spans="1:7" s="92" customFormat="1" x14ac:dyDescent="0.3">
      <c r="A137" s="94"/>
      <c r="B137" s="94"/>
      <c r="C137" s="94"/>
      <c r="D137" s="94"/>
      <c r="E137" s="94"/>
      <c r="F137" s="94"/>
      <c r="G137" s="94"/>
    </row>
    <row r="138" spans="1:7" s="92" customFormat="1" x14ac:dyDescent="0.3">
      <c r="A138" s="94"/>
      <c r="B138" s="94"/>
      <c r="C138" s="94"/>
      <c r="D138" s="94"/>
      <c r="E138" s="94"/>
      <c r="F138" s="94"/>
      <c r="G138" s="94"/>
    </row>
    <row r="139" spans="1:7" s="92" customFormat="1" x14ac:dyDescent="0.3">
      <c r="A139" s="94"/>
      <c r="B139" s="94"/>
      <c r="C139" s="94"/>
      <c r="D139" s="94"/>
      <c r="E139" s="94"/>
      <c r="F139" s="94"/>
      <c r="G139" s="94"/>
    </row>
    <row r="140" spans="1:7" s="92" customFormat="1" x14ac:dyDescent="0.3">
      <c r="A140" s="94"/>
      <c r="B140" s="94"/>
      <c r="C140" s="94"/>
      <c r="D140" s="94"/>
      <c r="E140" s="94"/>
      <c r="F140" s="94"/>
      <c r="G140" s="94"/>
    </row>
    <row r="141" spans="1:7" s="92" customFormat="1" x14ac:dyDescent="0.3">
      <c r="A141" s="94"/>
      <c r="B141" s="94"/>
      <c r="C141" s="94"/>
      <c r="D141" s="94"/>
      <c r="E141" s="94"/>
      <c r="F141" s="94"/>
      <c r="G141" s="94"/>
    </row>
    <row r="142" spans="1:7" s="92" customFormat="1" x14ac:dyDescent="0.3">
      <c r="A142" s="94"/>
      <c r="B142" s="94"/>
      <c r="C142" s="94"/>
      <c r="D142" s="94"/>
      <c r="E142" s="94"/>
      <c r="F142" s="94"/>
      <c r="G142" s="94"/>
    </row>
    <row r="143" spans="1:7" s="92" customFormat="1" x14ac:dyDescent="0.3">
      <c r="A143" s="94"/>
      <c r="B143" s="94"/>
      <c r="C143" s="94"/>
      <c r="D143" s="94"/>
      <c r="E143" s="94"/>
      <c r="F143" s="94"/>
      <c r="G143" s="94"/>
    </row>
    <row r="144" spans="1:7" s="92" customFormat="1" x14ac:dyDescent="0.3">
      <c r="A144" s="94"/>
      <c r="B144" s="94"/>
      <c r="C144" s="94"/>
      <c r="D144" s="94"/>
      <c r="E144" s="94"/>
      <c r="F144" s="94"/>
      <c r="G144" s="94"/>
    </row>
    <row r="145" spans="1:7" s="92" customFormat="1" x14ac:dyDescent="0.3">
      <c r="A145" s="94"/>
      <c r="B145" s="94"/>
      <c r="C145" s="94"/>
      <c r="D145" s="94"/>
      <c r="E145" s="94"/>
      <c r="F145" s="94"/>
      <c r="G145" s="94"/>
    </row>
    <row r="146" spans="1:7" s="92" customFormat="1" x14ac:dyDescent="0.3">
      <c r="A146" s="94"/>
      <c r="B146" s="94"/>
      <c r="C146" s="94"/>
      <c r="D146" s="94"/>
      <c r="E146" s="94"/>
      <c r="F146" s="94"/>
      <c r="G146" s="94"/>
    </row>
    <row r="147" spans="1:7" s="92" customFormat="1" x14ac:dyDescent="0.3">
      <c r="A147" s="94"/>
      <c r="B147" s="94"/>
      <c r="C147" s="94"/>
      <c r="D147" s="94"/>
      <c r="E147" s="94"/>
      <c r="F147" s="94"/>
      <c r="G147" s="94"/>
    </row>
    <row r="148" spans="1:7" s="92" customFormat="1" x14ac:dyDescent="0.3">
      <c r="A148" s="94"/>
      <c r="B148" s="94"/>
      <c r="C148" s="94"/>
      <c r="D148" s="94"/>
      <c r="E148" s="94"/>
      <c r="F148" s="94"/>
      <c r="G148" s="94"/>
    </row>
    <row r="149" spans="1:7" s="92" customFormat="1" x14ac:dyDescent="0.3">
      <c r="A149" s="94"/>
      <c r="B149" s="94"/>
      <c r="C149" s="94"/>
      <c r="D149" s="94"/>
      <c r="E149" s="94"/>
      <c r="F149" s="94"/>
      <c r="G149" s="94"/>
    </row>
    <row r="150" spans="1:7" s="92" customFormat="1" x14ac:dyDescent="0.3">
      <c r="A150" s="94"/>
      <c r="B150" s="94"/>
      <c r="C150" s="94"/>
      <c r="D150" s="94"/>
      <c r="E150" s="94"/>
      <c r="F150" s="94"/>
      <c r="G150" s="94"/>
    </row>
    <row r="151" spans="1:7" s="92" customFormat="1" x14ac:dyDescent="0.3">
      <c r="A151" s="94"/>
      <c r="B151" s="94"/>
      <c r="C151" s="94"/>
      <c r="D151" s="94"/>
      <c r="E151" s="94"/>
      <c r="F151" s="94"/>
      <c r="G151" s="94"/>
    </row>
    <row r="152" spans="1:7" s="92" customFormat="1" x14ac:dyDescent="0.3">
      <c r="A152" s="94"/>
      <c r="B152" s="94"/>
      <c r="C152" s="94"/>
      <c r="D152" s="94"/>
      <c r="E152" s="94"/>
      <c r="F152" s="94"/>
      <c r="G152" s="94"/>
    </row>
    <row r="153" spans="1:7" s="92" customFormat="1" x14ac:dyDescent="0.3">
      <c r="A153" s="94"/>
      <c r="B153" s="94"/>
      <c r="C153" s="94"/>
      <c r="D153" s="94"/>
      <c r="E153" s="94"/>
      <c r="F153" s="94"/>
      <c r="G153" s="94"/>
    </row>
    <row r="154" spans="1:7" s="92" customFormat="1" x14ac:dyDescent="0.3">
      <c r="A154" s="94"/>
      <c r="B154" s="94"/>
      <c r="C154" s="94"/>
      <c r="D154" s="94"/>
      <c r="E154" s="94"/>
      <c r="F154" s="94"/>
      <c r="G154" s="94"/>
    </row>
    <row r="155" spans="1:7" s="92" customFormat="1" x14ac:dyDescent="0.3">
      <c r="A155" s="94"/>
      <c r="B155" s="94"/>
      <c r="C155" s="94"/>
      <c r="D155" s="94"/>
      <c r="E155" s="94"/>
      <c r="F155" s="94"/>
      <c r="G155" s="94"/>
    </row>
    <row r="156" spans="1:7" s="92" customFormat="1" x14ac:dyDescent="0.3">
      <c r="A156" s="94"/>
      <c r="B156" s="94"/>
      <c r="C156" s="94"/>
      <c r="D156" s="94"/>
      <c r="E156" s="94"/>
      <c r="F156" s="94"/>
      <c r="G156" s="94"/>
    </row>
    <row r="157" spans="1:7" s="92" customFormat="1" x14ac:dyDescent="0.3">
      <c r="A157" s="94"/>
      <c r="B157" s="94"/>
      <c r="C157" s="94"/>
      <c r="D157" s="94"/>
      <c r="E157" s="94"/>
      <c r="F157" s="94"/>
      <c r="G157" s="94"/>
    </row>
    <row r="158" spans="1:7" s="92" customFormat="1" x14ac:dyDescent="0.3">
      <c r="A158" s="94"/>
      <c r="B158" s="94"/>
      <c r="C158" s="94"/>
      <c r="D158" s="94"/>
      <c r="E158" s="94"/>
      <c r="F158" s="94"/>
      <c r="G158" s="94"/>
    </row>
    <row r="159" spans="1:7" s="92" customFormat="1" x14ac:dyDescent="0.3">
      <c r="A159" s="94"/>
      <c r="B159" s="94"/>
      <c r="C159" s="94"/>
      <c r="D159" s="94"/>
      <c r="E159" s="94"/>
      <c r="F159" s="94"/>
      <c r="G159" s="94"/>
    </row>
    <row r="160" spans="1:7" s="92" customFormat="1" x14ac:dyDescent="0.3">
      <c r="A160" s="94"/>
      <c r="B160" s="94"/>
      <c r="C160" s="94"/>
      <c r="D160" s="94"/>
      <c r="E160" s="94"/>
      <c r="F160" s="94"/>
      <c r="G160" s="94"/>
    </row>
    <row r="161" spans="1:7" s="92" customFormat="1" x14ac:dyDescent="0.3">
      <c r="A161" s="94"/>
      <c r="B161" s="94"/>
      <c r="C161" s="94"/>
      <c r="D161" s="94"/>
      <c r="E161" s="94"/>
      <c r="F161" s="94"/>
      <c r="G161" s="94"/>
    </row>
    <row r="162" spans="1:7" s="92" customFormat="1" x14ac:dyDescent="0.3">
      <c r="A162" s="94"/>
      <c r="B162" s="94"/>
      <c r="C162" s="94"/>
      <c r="D162" s="94"/>
      <c r="E162" s="94"/>
      <c r="F162" s="94"/>
      <c r="G162" s="94"/>
    </row>
    <row r="163" spans="1:7" s="92" customFormat="1" x14ac:dyDescent="0.3">
      <c r="A163" s="94"/>
      <c r="B163" s="94"/>
      <c r="C163" s="94"/>
      <c r="D163" s="94"/>
      <c r="E163" s="94"/>
      <c r="F163" s="94"/>
      <c r="G163" s="94"/>
    </row>
    <row r="164" spans="1:7" s="92" customFormat="1" x14ac:dyDescent="0.3">
      <c r="A164" s="94"/>
      <c r="B164" s="94"/>
      <c r="C164" s="94"/>
      <c r="D164" s="94"/>
      <c r="E164" s="94"/>
      <c r="F164" s="94"/>
      <c r="G164" s="94"/>
    </row>
    <row r="165" spans="1:7" s="92" customFormat="1" x14ac:dyDescent="0.3">
      <c r="A165" s="94"/>
      <c r="B165" s="94"/>
      <c r="C165" s="94"/>
      <c r="D165" s="94"/>
      <c r="E165" s="94"/>
      <c r="F165" s="94"/>
      <c r="G165" s="94"/>
    </row>
    <row r="166" spans="1:7" s="92" customFormat="1" x14ac:dyDescent="0.3">
      <c r="A166" s="94"/>
      <c r="B166" s="94"/>
      <c r="C166" s="94"/>
      <c r="D166" s="94"/>
      <c r="E166" s="94"/>
      <c r="F166" s="94"/>
      <c r="G166" s="94"/>
    </row>
    <row r="167" spans="1:7" s="92" customFormat="1" x14ac:dyDescent="0.3">
      <c r="A167" s="94"/>
      <c r="B167" s="94"/>
      <c r="C167" s="94"/>
      <c r="D167" s="94"/>
      <c r="E167" s="94"/>
      <c r="F167" s="94"/>
      <c r="G167" s="94"/>
    </row>
    <row r="168" spans="1:7" s="92" customFormat="1" x14ac:dyDescent="0.3">
      <c r="A168" s="94"/>
      <c r="B168" s="94"/>
      <c r="C168" s="94"/>
      <c r="D168" s="94"/>
      <c r="E168" s="94"/>
      <c r="F168" s="94"/>
      <c r="G168" s="94"/>
    </row>
    <row r="169" spans="1:7" s="92" customFormat="1" x14ac:dyDescent="0.3">
      <c r="A169" s="94"/>
      <c r="B169" s="94"/>
      <c r="C169" s="94"/>
      <c r="D169" s="94"/>
      <c r="E169" s="94"/>
      <c r="F169" s="94"/>
      <c r="G169" s="94"/>
    </row>
    <row r="170" spans="1:7" s="92" customFormat="1" x14ac:dyDescent="0.3">
      <c r="A170" s="94"/>
      <c r="B170" s="94"/>
      <c r="C170" s="94"/>
      <c r="D170" s="94"/>
      <c r="E170" s="94"/>
      <c r="F170" s="94"/>
      <c r="G170" s="94"/>
    </row>
    <row r="171" spans="1:7" s="92" customFormat="1" x14ac:dyDescent="0.3">
      <c r="A171" s="94"/>
      <c r="B171" s="94"/>
      <c r="C171" s="94"/>
      <c r="D171" s="94"/>
      <c r="E171" s="94"/>
      <c r="F171" s="94"/>
      <c r="G171" s="94"/>
    </row>
    <row r="172" spans="1:7" s="92" customFormat="1" x14ac:dyDescent="0.3">
      <c r="A172" s="94"/>
      <c r="B172" s="94"/>
      <c r="C172" s="94"/>
      <c r="D172" s="94"/>
      <c r="E172" s="94"/>
      <c r="F172" s="94"/>
      <c r="G172" s="94"/>
    </row>
    <row r="173" spans="1:7" s="92" customFormat="1" x14ac:dyDescent="0.3">
      <c r="A173" s="94"/>
      <c r="B173" s="94"/>
      <c r="C173" s="94"/>
      <c r="D173" s="94"/>
      <c r="E173" s="94"/>
      <c r="F173" s="94"/>
      <c r="G173" s="94"/>
    </row>
    <row r="174" spans="1:7" s="92" customFormat="1" x14ac:dyDescent="0.3">
      <c r="A174" s="94"/>
      <c r="B174" s="94"/>
      <c r="C174" s="94"/>
      <c r="D174" s="94"/>
      <c r="E174" s="94"/>
      <c r="F174" s="94"/>
      <c r="G174" s="94"/>
    </row>
    <row r="175" spans="1:7" s="92" customFormat="1" x14ac:dyDescent="0.3">
      <c r="A175" s="94"/>
      <c r="B175" s="94"/>
      <c r="C175" s="94"/>
      <c r="D175" s="94"/>
      <c r="E175" s="94"/>
      <c r="F175" s="94"/>
      <c r="G175" s="94"/>
    </row>
    <row r="176" spans="1:7" s="92" customFormat="1" x14ac:dyDescent="0.3">
      <c r="A176" s="94"/>
      <c r="B176" s="94"/>
      <c r="C176" s="94"/>
      <c r="D176" s="94"/>
      <c r="E176" s="94"/>
      <c r="F176" s="94"/>
      <c r="G176" s="94"/>
    </row>
    <row r="177" spans="1:7" s="92" customFormat="1" x14ac:dyDescent="0.3">
      <c r="A177" s="94"/>
      <c r="B177" s="94"/>
      <c r="C177" s="94"/>
      <c r="D177" s="94"/>
      <c r="E177" s="94"/>
      <c r="F177" s="94"/>
      <c r="G177" s="94"/>
    </row>
    <row r="178" spans="1:7" s="92" customFormat="1" x14ac:dyDescent="0.3">
      <c r="A178" s="94"/>
      <c r="B178" s="94"/>
      <c r="C178" s="94"/>
      <c r="D178" s="94"/>
      <c r="E178" s="94"/>
      <c r="F178" s="94"/>
      <c r="G178" s="94"/>
    </row>
    <row r="179" spans="1:7" s="92" customFormat="1" x14ac:dyDescent="0.3">
      <c r="A179" s="94"/>
      <c r="B179" s="94"/>
      <c r="C179" s="94"/>
      <c r="D179" s="94"/>
      <c r="E179" s="94"/>
      <c r="F179" s="94"/>
      <c r="G179" s="94"/>
    </row>
    <row r="180" spans="1:7" s="92" customFormat="1" x14ac:dyDescent="0.3">
      <c r="A180" s="94"/>
      <c r="B180" s="94"/>
      <c r="C180" s="94"/>
      <c r="D180" s="94"/>
      <c r="E180" s="94"/>
      <c r="F180" s="94"/>
      <c r="G180" s="94"/>
    </row>
    <row r="181" spans="1:7" s="92" customFormat="1" x14ac:dyDescent="0.3">
      <c r="A181" s="94"/>
      <c r="B181" s="94"/>
      <c r="C181" s="94"/>
      <c r="D181" s="94"/>
      <c r="E181" s="94"/>
      <c r="F181" s="94"/>
      <c r="G181" s="94"/>
    </row>
    <row r="182" spans="1:7" s="92" customFormat="1" x14ac:dyDescent="0.3">
      <c r="A182" s="94"/>
      <c r="B182" s="94"/>
      <c r="C182" s="94"/>
      <c r="D182" s="94"/>
      <c r="E182" s="94"/>
      <c r="F182" s="94"/>
      <c r="G182" s="94"/>
    </row>
    <row r="183" spans="1:7" s="92" customFormat="1" x14ac:dyDescent="0.3">
      <c r="A183" s="94"/>
      <c r="B183" s="94"/>
      <c r="C183" s="94"/>
      <c r="D183" s="94"/>
      <c r="E183" s="94"/>
      <c r="F183" s="94"/>
      <c r="G183" s="94"/>
    </row>
    <row r="184" spans="1:7" s="92" customFormat="1" x14ac:dyDescent="0.3">
      <c r="A184" s="94"/>
      <c r="B184" s="94"/>
      <c r="C184" s="94"/>
      <c r="D184" s="94"/>
      <c r="E184" s="94"/>
      <c r="F184" s="94"/>
      <c r="G184" s="94"/>
    </row>
    <row r="185" spans="1:7" s="92" customFormat="1" x14ac:dyDescent="0.3">
      <c r="A185" s="94"/>
      <c r="B185" s="94"/>
      <c r="C185" s="94"/>
      <c r="D185" s="94"/>
      <c r="E185" s="94"/>
      <c r="F185" s="94"/>
      <c r="G185" s="94"/>
    </row>
    <row r="186" spans="1:7" s="92" customFormat="1" x14ac:dyDescent="0.3">
      <c r="A186" s="94"/>
      <c r="B186" s="94"/>
      <c r="C186" s="94"/>
      <c r="D186" s="94"/>
      <c r="E186" s="94"/>
      <c r="F186" s="94"/>
      <c r="G186" s="94"/>
    </row>
    <row r="187" spans="1:7" s="92" customFormat="1" x14ac:dyDescent="0.3">
      <c r="A187" s="94"/>
      <c r="B187" s="94"/>
      <c r="C187" s="94"/>
      <c r="D187" s="94"/>
      <c r="E187" s="94"/>
      <c r="F187" s="94"/>
      <c r="G187" s="94"/>
    </row>
    <row r="188" spans="1:7" s="92" customFormat="1" x14ac:dyDescent="0.3">
      <c r="A188" s="94"/>
      <c r="B188" s="94"/>
      <c r="C188" s="94"/>
      <c r="D188" s="94"/>
      <c r="E188" s="94"/>
      <c r="F188" s="94"/>
      <c r="G188" s="94"/>
    </row>
    <row r="189" spans="1:7" s="92" customFormat="1" x14ac:dyDescent="0.3">
      <c r="A189" s="94"/>
      <c r="B189" s="94"/>
      <c r="C189" s="94"/>
      <c r="D189" s="94"/>
      <c r="E189" s="94"/>
      <c r="F189" s="94"/>
      <c r="G189" s="94"/>
    </row>
    <row r="190" spans="1:7" s="92" customFormat="1" x14ac:dyDescent="0.3">
      <c r="A190" s="94"/>
      <c r="B190" s="94"/>
      <c r="C190" s="94"/>
      <c r="D190" s="94"/>
      <c r="E190" s="94"/>
      <c r="F190" s="94"/>
      <c r="G190" s="94"/>
    </row>
    <row r="191" spans="1:7" s="92" customFormat="1" x14ac:dyDescent="0.3">
      <c r="A191" s="94"/>
      <c r="B191" s="94"/>
      <c r="C191" s="94"/>
      <c r="D191" s="94"/>
      <c r="E191" s="94"/>
      <c r="F191" s="94"/>
      <c r="G191" s="94"/>
    </row>
    <row r="192" spans="1:7" s="92" customFormat="1" x14ac:dyDescent="0.3">
      <c r="A192" s="94"/>
      <c r="B192" s="94"/>
      <c r="C192" s="94"/>
      <c r="D192" s="94"/>
      <c r="E192" s="94"/>
      <c r="F192" s="94"/>
      <c r="G192" s="94"/>
    </row>
    <row r="193" spans="1:7" s="92" customFormat="1" x14ac:dyDescent="0.3">
      <c r="A193" s="94"/>
      <c r="B193" s="94"/>
      <c r="C193" s="94"/>
      <c r="D193" s="94"/>
      <c r="E193" s="94"/>
      <c r="F193" s="94"/>
      <c r="G193" s="94"/>
    </row>
    <row r="194" spans="1:7" s="92" customFormat="1" x14ac:dyDescent="0.3">
      <c r="A194" s="94"/>
      <c r="B194" s="94"/>
      <c r="C194" s="94"/>
      <c r="D194" s="94"/>
      <c r="E194" s="94"/>
      <c r="F194" s="94"/>
      <c r="G194" s="94"/>
    </row>
    <row r="195" spans="1:7" s="92" customFormat="1" x14ac:dyDescent="0.3">
      <c r="A195" s="94"/>
      <c r="B195" s="94"/>
      <c r="C195" s="94"/>
      <c r="D195" s="94"/>
      <c r="E195" s="94"/>
      <c r="F195" s="94"/>
      <c r="G195" s="94"/>
    </row>
    <row r="196" spans="1:7" s="92" customFormat="1" x14ac:dyDescent="0.3">
      <c r="A196" s="94"/>
      <c r="B196" s="94"/>
      <c r="C196" s="94"/>
      <c r="D196" s="94"/>
      <c r="E196" s="94"/>
      <c r="F196" s="94"/>
      <c r="G196" s="94"/>
    </row>
    <row r="197" spans="1:7" s="92" customFormat="1" x14ac:dyDescent="0.3">
      <c r="A197" s="94"/>
      <c r="B197" s="94"/>
      <c r="C197" s="94"/>
      <c r="D197" s="94"/>
      <c r="E197" s="94"/>
      <c r="F197" s="94"/>
      <c r="G197" s="94"/>
    </row>
    <row r="198" spans="1:7" s="92" customFormat="1" x14ac:dyDescent="0.3">
      <c r="A198" s="94"/>
      <c r="B198" s="94"/>
      <c r="C198" s="94"/>
      <c r="D198" s="94"/>
      <c r="E198" s="94"/>
      <c r="F198" s="94"/>
      <c r="G198" s="94"/>
    </row>
    <row r="199" spans="1:7" s="92" customFormat="1" x14ac:dyDescent="0.3">
      <c r="A199" s="94"/>
      <c r="B199" s="94"/>
      <c r="C199" s="94"/>
      <c r="D199" s="94"/>
      <c r="E199" s="94"/>
      <c r="F199" s="94"/>
      <c r="G199" s="94"/>
    </row>
    <row r="200" spans="1:7" s="92" customFormat="1" x14ac:dyDescent="0.3">
      <c r="A200" s="94"/>
      <c r="B200" s="94"/>
      <c r="C200" s="94"/>
      <c r="D200" s="94"/>
      <c r="E200" s="94"/>
      <c r="F200" s="94"/>
      <c r="G200" s="94"/>
    </row>
    <row r="201" spans="1:7" s="92" customFormat="1" x14ac:dyDescent="0.3">
      <c r="A201" s="94"/>
      <c r="B201" s="94"/>
      <c r="C201" s="94"/>
      <c r="D201" s="94"/>
      <c r="E201" s="94"/>
      <c r="F201" s="94"/>
      <c r="G201" s="94"/>
    </row>
    <row r="202" spans="1:7" s="92" customFormat="1" x14ac:dyDescent="0.3">
      <c r="A202" s="94"/>
      <c r="B202" s="94"/>
      <c r="C202" s="94"/>
      <c r="D202" s="94"/>
      <c r="E202" s="94"/>
      <c r="F202" s="94"/>
      <c r="G202" s="94"/>
    </row>
    <row r="203" spans="1:7" s="92" customFormat="1" x14ac:dyDescent="0.3">
      <c r="A203" s="94"/>
      <c r="B203" s="94"/>
      <c r="C203" s="94"/>
      <c r="D203" s="94"/>
      <c r="E203" s="94"/>
      <c r="F203" s="94"/>
      <c r="G203" s="94"/>
    </row>
    <row r="204" spans="1:7" s="92" customFormat="1" x14ac:dyDescent="0.3">
      <c r="A204" s="94"/>
      <c r="B204" s="94"/>
      <c r="C204" s="94"/>
      <c r="D204" s="94"/>
      <c r="E204" s="94"/>
      <c r="F204" s="94"/>
      <c r="G204" s="94"/>
    </row>
    <row r="205" spans="1:7" s="92" customFormat="1" x14ac:dyDescent="0.3">
      <c r="A205" s="94"/>
      <c r="B205" s="94"/>
      <c r="C205" s="94"/>
      <c r="D205" s="94"/>
      <c r="E205" s="94"/>
      <c r="F205" s="94"/>
      <c r="G205" s="94"/>
    </row>
    <row r="206" spans="1:7" s="92" customFormat="1" x14ac:dyDescent="0.3">
      <c r="A206" s="94"/>
      <c r="B206" s="94"/>
      <c r="C206" s="94"/>
      <c r="D206" s="94"/>
      <c r="E206" s="94"/>
      <c r="F206" s="94"/>
      <c r="G206" s="94"/>
    </row>
    <row r="207" spans="1:7" s="92" customFormat="1" x14ac:dyDescent="0.3">
      <c r="A207" s="94"/>
      <c r="B207" s="94"/>
      <c r="C207" s="94"/>
      <c r="D207" s="94"/>
      <c r="E207" s="94"/>
      <c r="F207" s="94"/>
      <c r="G207" s="94"/>
    </row>
    <row r="208" spans="1:7" s="92" customFormat="1" x14ac:dyDescent="0.3">
      <c r="A208" s="94"/>
      <c r="B208" s="94"/>
      <c r="C208" s="94"/>
      <c r="D208" s="94"/>
      <c r="E208" s="94"/>
      <c r="F208" s="94"/>
      <c r="G208" s="94"/>
    </row>
    <row r="209" spans="1:7" s="92" customFormat="1" x14ac:dyDescent="0.3">
      <c r="A209" s="94"/>
      <c r="B209" s="94"/>
      <c r="C209" s="94"/>
      <c r="D209" s="94"/>
      <c r="E209" s="94"/>
      <c r="F209" s="94"/>
      <c r="G209" s="94"/>
    </row>
    <row r="210" spans="1:7" s="92" customFormat="1" x14ac:dyDescent="0.3">
      <c r="A210" s="94"/>
      <c r="B210" s="94"/>
      <c r="C210" s="94"/>
      <c r="D210" s="94"/>
      <c r="E210" s="94"/>
      <c r="F210" s="94"/>
      <c r="G210" s="94"/>
    </row>
    <row r="211" spans="1:7" s="92" customFormat="1" x14ac:dyDescent="0.3">
      <c r="A211" s="94"/>
      <c r="B211" s="94"/>
      <c r="C211" s="94"/>
      <c r="D211" s="94"/>
      <c r="E211" s="94"/>
      <c r="F211" s="94"/>
      <c r="G211" s="94"/>
    </row>
    <row r="212" spans="1:7" s="92" customFormat="1" x14ac:dyDescent="0.3">
      <c r="A212" s="94"/>
      <c r="B212" s="94"/>
      <c r="C212" s="94"/>
      <c r="D212" s="94"/>
      <c r="E212" s="94"/>
      <c r="F212" s="94"/>
      <c r="G212" s="94"/>
    </row>
  </sheetData>
  <phoneticPr fontId="13" type="noConversion"/>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BH667"/>
  <sheetViews>
    <sheetView showGridLines="0" view="pageBreakPreview" topLeftCell="N1" zoomScaleNormal="110" zoomScaleSheetLayoutView="100" workbookViewId="0">
      <selection activeCell="G9" sqref="G9"/>
    </sheetView>
  </sheetViews>
  <sheetFormatPr baseColWidth="10" defaultColWidth="9.109375" defaultRowHeight="13.8" x14ac:dyDescent="0.3"/>
  <cols>
    <col min="1" max="5" width="5.88671875" style="348" customWidth="1"/>
    <col min="6" max="6" width="66.88671875" style="420" customWidth="1"/>
    <col min="7" max="9" width="20.33203125" style="348" customWidth="1"/>
    <col min="10" max="10" width="20.88671875" style="348" customWidth="1"/>
    <col min="11" max="11" width="9.44140625" style="352" customWidth="1"/>
    <col min="12" max="52" width="9.109375" style="350" customWidth="1"/>
    <col min="53" max="16384" width="9.109375" style="352"/>
  </cols>
  <sheetData>
    <row r="1" spans="1:60" s="338" customFormat="1" x14ac:dyDescent="0.3">
      <c r="F1" s="343"/>
      <c r="P1" s="344"/>
      <c r="Q1" s="345"/>
      <c r="R1" s="345"/>
      <c r="S1" s="345"/>
      <c r="T1" s="346"/>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row>
    <row r="2" spans="1:60" s="338" customFormat="1" x14ac:dyDescent="0.3">
      <c r="C2" s="347"/>
      <c r="E2" s="348"/>
      <c r="F2" s="349" t="str">
        <f>'Formulario PPGR1'!G2</f>
        <v>Servicio Nacional de Salud</v>
      </c>
      <c r="P2" s="344"/>
      <c r="Q2" s="345"/>
      <c r="R2" s="345"/>
      <c r="S2" s="345"/>
      <c r="T2" s="346"/>
      <c r="U2" s="337"/>
      <c r="V2" s="337"/>
      <c r="W2" s="337"/>
      <c r="X2" s="337"/>
      <c r="Y2" s="337"/>
      <c r="Z2" s="337"/>
      <c r="AA2" s="337"/>
      <c r="AB2" s="337"/>
      <c r="AC2" s="337"/>
      <c r="AD2" s="337"/>
      <c r="AE2" s="337"/>
      <c r="AF2" s="337"/>
      <c r="AG2" s="337"/>
      <c r="AH2" s="337"/>
      <c r="AI2" s="337"/>
      <c r="AJ2" s="337"/>
      <c r="AK2" s="337"/>
      <c r="AL2" s="337"/>
      <c r="AM2" s="337"/>
      <c r="AN2" s="337"/>
      <c r="AO2" s="337"/>
      <c r="AP2" s="337"/>
      <c r="AQ2" s="337"/>
      <c r="AR2" s="337"/>
      <c r="AS2" s="337"/>
      <c r="AT2" s="337"/>
      <c r="AU2" s="337"/>
      <c r="AV2" s="337"/>
      <c r="AW2" s="337"/>
    </row>
    <row r="3" spans="1:60" s="338" customFormat="1" x14ac:dyDescent="0.3">
      <c r="C3" s="347"/>
      <c r="E3" s="348"/>
      <c r="F3" s="349" t="str">
        <f>'Formulario PPGR1'!G3</f>
        <v>Dirección de Planificación y Desarrollo</v>
      </c>
      <c r="P3" s="344"/>
      <c r="Q3" s="345"/>
      <c r="R3" s="345"/>
      <c r="S3" s="345"/>
      <c r="T3" s="346"/>
      <c r="U3" s="337"/>
      <c r="V3" s="337"/>
      <c r="W3" s="337"/>
      <c r="X3" s="337"/>
      <c r="Y3" s="337"/>
      <c r="Z3" s="337"/>
      <c r="AA3" s="337"/>
      <c r="AB3" s="337"/>
      <c r="AC3" s="337"/>
      <c r="AD3" s="337"/>
      <c r="AE3" s="337"/>
      <c r="AF3" s="337"/>
      <c r="AG3" s="337"/>
      <c r="AH3" s="337"/>
      <c r="AI3" s="337"/>
      <c r="AJ3" s="337"/>
      <c r="AK3" s="337"/>
      <c r="AL3" s="337"/>
      <c r="AM3" s="337"/>
      <c r="AN3" s="337"/>
      <c r="AO3" s="337"/>
      <c r="AP3" s="337"/>
      <c r="AQ3" s="337"/>
      <c r="AR3" s="337"/>
      <c r="AS3" s="337"/>
      <c r="AT3" s="337"/>
      <c r="AU3" s="337"/>
      <c r="AV3" s="337"/>
      <c r="AW3" s="337"/>
    </row>
    <row r="4" spans="1:60" s="338" customFormat="1" x14ac:dyDescent="0.3">
      <c r="C4" s="347"/>
      <c r="E4" s="348"/>
      <c r="F4" s="349" t="str">
        <f>'Formulario PPGR1'!G4</f>
        <v xml:space="preserve">Plan Operativo Anual </v>
      </c>
      <c r="P4" s="344"/>
      <c r="Q4" s="345"/>
      <c r="R4" s="345"/>
      <c r="S4" s="345"/>
      <c r="T4" s="346"/>
      <c r="U4" s="337"/>
      <c r="V4" s="337"/>
      <c r="W4" s="337"/>
      <c r="X4" s="337"/>
      <c r="Y4" s="337"/>
      <c r="Z4" s="337"/>
      <c r="AA4" s="337"/>
      <c r="AB4" s="337"/>
      <c r="AC4" s="337"/>
      <c r="AD4" s="337"/>
      <c r="AE4" s="337"/>
      <c r="AF4" s="337"/>
      <c r="AG4" s="337"/>
      <c r="AH4" s="337"/>
      <c r="AI4" s="337"/>
      <c r="AJ4" s="337"/>
      <c r="AK4" s="337"/>
      <c r="AL4" s="337"/>
      <c r="AM4" s="337"/>
      <c r="AN4" s="337"/>
      <c r="AO4" s="337"/>
      <c r="AP4" s="337"/>
      <c r="AQ4" s="337"/>
      <c r="AR4" s="337"/>
      <c r="AS4" s="337"/>
      <c r="AT4" s="337"/>
      <c r="AU4" s="337"/>
      <c r="AV4" s="337"/>
      <c r="AW4" s="337"/>
    </row>
    <row r="5" spans="1:60" s="338" customFormat="1" x14ac:dyDescent="0.3">
      <c r="C5" s="347"/>
      <c r="E5" s="348"/>
      <c r="F5" s="349" t="s">
        <v>1133</v>
      </c>
      <c r="P5" s="344"/>
      <c r="Q5" s="345"/>
      <c r="R5" s="345"/>
      <c r="S5" s="345"/>
      <c r="T5" s="346"/>
      <c r="U5" s="337"/>
      <c r="V5" s="337"/>
      <c r="W5" s="337"/>
      <c r="X5" s="337"/>
      <c r="Y5" s="337"/>
      <c r="Z5" s="337"/>
      <c r="AA5" s="337"/>
      <c r="AB5" s="337"/>
      <c r="AC5" s="337"/>
      <c r="AD5" s="337"/>
      <c r="AE5" s="337"/>
      <c r="AF5" s="337"/>
      <c r="AG5" s="337"/>
      <c r="AH5" s="337"/>
      <c r="AI5" s="337"/>
      <c r="AJ5" s="337"/>
      <c r="AK5" s="337"/>
      <c r="AL5" s="337"/>
      <c r="AM5" s="337"/>
      <c r="AN5" s="337"/>
      <c r="AO5" s="337"/>
      <c r="AP5" s="337"/>
      <c r="AQ5" s="337"/>
      <c r="AR5" s="337"/>
      <c r="AS5" s="337"/>
      <c r="AT5" s="337"/>
      <c r="AU5" s="337"/>
      <c r="AV5" s="337"/>
      <c r="AW5" s="337"/>
    </row>
    <row r="6" spans="1:60" s="338" customFormat="1" x14ac:dyDescent="0.3">
      <c r="E6" s="348"/>
      <c r="F6" s="349" t="str">
        <f>'Formulario PPGR1'!$M$3</f>
        <v>SNS - Dirección Central</v>
      </c>
      <c r="R6" s="345"/>
      <c r="S6" s="345"/>
      <c r="T6" s="346"/>
      <c r="U6" s="337"/>
      <c r="V6" s="337"/>
      <c r="W6" s="337"/>
      <c r="X6" s="337"/>
      <c r="Y6" s="337"/>
      <c r="Z6" s="337"/>
      <c r="AA6" s="337"/>
      <c r="AB6" s="337"/>
      <c r="AC6" s="337"/>
      <c r="AD6" s="337"/>
      <c r="AE6" s="337"/>
      <c r="AF6" s="337"/>
      <c r="AG6" s="337"/>
      <c r="AH6" s="337"/>
      <c r="AI6" s="337"/>
      <c r="AJ6" s="337"/>
      <c r="AK6" s="337"/>
      <c r="AL6" s="337"/>
      <c r="AM6" s="337"/>
      <c r="AN6" s="337"/>
      <c r="AO6" s="337"/>
      <c r="AP6" s="337"/>
      <c r="AQ6" s="337"/>
      <c r="AR6" s="337"/>
      <c r="AS6" s="337"/>
      <c r="AT6" s="337"/>
      <c r="AU6" s="337"/>
      <c r="AV6" s="337"/>
      <c r="AW6" s="337"/>
    </row>
    <row r="7" spans="1:60" ht="16.5" customHeight="1" x14ac:dyDescent="0.3">
      <c r="A7" s="350"/>
      <c r="B7" s="350"/>
      <c r="C7" s="350"/>
      <c r="D7" s="350"/>
      <c r="E7" s="350"/>
      <c r="F7" s="351"/>
      <c r="G7" s="350"/>
      <c r="H7" s="350"/>
      <c r="I7" s="350"/>
      <c r="J7" s="350"/>
      <c r="K7" s="350"/>
      <c r="BA7" s="350"/>
      <c r="BB7" s="350"/>
      <c r="BC7" s="350"/>
      <c r="BD7" s="350"/>
      <c r="BE7" s="350"/>
      <c r="BF7" s="350"/>
      <c r="BG7" s="350"/>
      <c r="BH7" s="350"/>
    </row>
    <row r="8" spans="1:60" ht="15.75" customHeight="1" x14ac:dyDescent="0.3">
      <c r="A8" s="353" t="s">
        <v>1134</v>
      </c>
      <c r="B8" s="354"/>
      <c r="C8" s="354"/>
      <c r="D8" s="354"/>
      <c r="E8" s="354"/>
      <c r="F8" s="355"/>
      <c r="G8" s="354"/>
      <c r="H8" s="354"/>
      <c r="I8" s="354"/>
      <c r="J8" s="354"/>
      <c r="K8" s="356"/>
    </row>
    <row r="9" spans="1:60" x14ac:dyDescent="0.3">
      <c r="A9" s="357" t="s">
        <v>1100</v>
      </c>
      <c r="B9" s="358"/>
      <c r="C9" s="358"/>
      <c r="D9" s="358"/>
      <c r="E9" s="358"/>
      <c r="F9" s="359"/>
      <c r="G9" s="360">
        <f>+'Formulario PPGR6'!F16</f>
        <v>0</v>
      </c>
      <c r="H9" s="360"/>
      <c r="I9" s="360"/>
      <c r="J9" s="360"/>
      <c r="K9" s="361"/>
    </row>
    <row r="10" spans="1:60" x14ac:dyDescent="0.3">
      <c r="A10" s="357" t="s">
        <v>1135</v>
      </c>
      <c r="B10" s="358"/>
      <c r="C10" s="358"/>
      <c r="D10" s="358"/>
      <c r="E10" s="358"/>
      <c r="F10" s="359"/>
      <c r="G10" s="362">
        <f>+'Formulario PPGR6'!F23</f>
        <v>0</v>
      </c>
      <c r="H10" s="360"/>
      <c r="I10" s="360"/>
      <c r="J10" s="360"/>
      <c r="K10" s="361"/>
    </row>
    <row r="11" spans="1:60" x14ac:dyDescent="0.3">
      <c r="A11" s="357" t="s">
        <v>1136</v>
      </c>
      <c r="B11" s="358"/>
      <c r="C11" s="358"/>
      <c r="D11" s="358"/>
      <c r="E11" s="358"/>
      <c r="F11" s="359"/>
      <c r="G11" s="362">
        <f>+'Formulario PPGR6'!F15</f>
        <v>0</v>
      </c>
      <c r="H11" s="360"/>
      <c r="I11" s="360"/>
      <c r="J11" s="360"/>
      <c r="K11" s="361"/>
    </row>
    <row r="12" spans="1:60" x14ac:dyDescent="0.3">
      <c r="A12" s="357" t="s">
        <v>1137</v>
      </c>
      <c r="B12" s="358"/>
      <c r="C12" s="358"/>
      <c r="D12" s="358"/>
      <c r="E12" s="358"/>
      <c r="F12" s="359"/>
      <c r="G12" s="362">
        <f>'Formulario PPGR6'!F11+'Formulario PPGR6'!F17+'Formulario PPGR6'!F21+'Formulario PPGR6'!F22</f>
        <v>0</v>
      </c>
      <c r="H12" s="360"/>
      <c r="I12" s="360"/>
      <c r="J12" s="360"/>
      <c r="K12" s="361"/>
    </row>
    <row r="13" spans="1:60" x14ac:dyDescent="0.3">
      <c r="A13" s="363" t="s">
        <v>1095</v>
      </c>
      <c r="B13" s="358"/>
      <c r="C13" s="358"/>
      <c r="D13" s="358"/>
      <c r="E13" s="358"/>
      <c r="F13" s="359"/>
      <c r="G13" s="364">
        <f>+'Formulario PPGR6'!F18</f>
        <v>0</v>
      </c>
      <c r="H13" s="360"/>
      <c r="I13" s="360"/>
      <c r="J13" s="360"/>
      <c r="K13" s="361"/>
    </row>
    <row r="14" spans="1:60" ht="14.4" thickBot="1" x14ac:dyDescent="0.35">
      <c r="A14" s="365" t="s">
        <v>1138</v>
      </c>
      <c r="B14" s="366"/>
      <c r="C14" s="366"/>
      <c r="D14" s="366"/>
      <c r="E14" s="366"/>
      <c r="F14" s="367"/>
      <c r="G14" s="368">
        <f>SUM(G9:G13)</f>
        <v>0</v>
      </c>
      <c r="H14" s="369"/>
      <c r="I14" s="369"/>
      <c r="J14" s="369"/>
      <c r="K14" s="370"/>
    </row>
    <row r="15" spans="1:60" ht="15.75" customHeight="1" thickTop="1" x14ac:dyDescent="0.3">
      <c r="A15" s="371" t="s">
        <v>1139</v>
      </c>
      <c r="B15" s="372"/>
      <c r="C15" s="372"/>
      <c r="D15" s="372"/>
      <c r="E15" s="372"/>
      <c r="F15" s="373"/>
      <c r="G15" s="372"/>
      <c r="H15" s="372"/>
      <c r="I15" s="372"/>
      <c r="J15" s="372"/>
      <c r="K15" s="374"/>
    </row>
    <row r="16" spans="1:60" ht="24" customHeight="1" x14ac:dyDescent="0.3">
      <c r="A16" s="711" t="s">
        <v>1140</v>
      </c>
      <c r="B16" s="711" t="s">
        <v>1141</v>
      </c>
      <c r="C16" s="711" t="s">
        <v>1086</v>
      </c>
      <c r="D16" s="711" t="s">
        <v>1142</v>
      </c>
      <c r="E16" s="711" t="s">
        <v>1087</v>
      </c>
      <c r="F16" s="708" t="s">
        <v>1143</v>
      </c>
      <c r="G16" s="710" t="s">
        <v>1144</v>
      </c>
      <c r="H16" s="710" t="s">
        <v>1145</v>
      </c>
      <c r="I16" s="710" t="s">
        <v>1146</v>
      </c>
      <c r="J16" s="708" t="s">
        <v>1147</v>
      </c>
      <c r="K16" s="708" t="s">
        <v>1090</v>
      </c>
    </row>
    <row r="17" spans="1:11" ht="63" customHeight="1" x14ac:dyDescent="0.3">
      <c r="A17" s="711"/>
      <c r="B17" s="711"/>
      <c r="C17" s="711"/>
      <c r="D17" s="711"/>
      <c r="E17" s="711"/>
      <c r="F17" s="709"/>
      <c r="G17" s="710"/>
      <c r="H17" s="710"/>
      <c r="I17" s="710"/>
      <c r="J17" s="709"/>
      <c r="K17" s="709"/>
    </row>
    <row r="18" spans="1:11" x14ac:dyDescent="0.3">
      <c r="A18" s="375">
        <v>2</v>
      </c>
      <c r="B18" s="376"/>
      <c r="C18" s="376"/>
      <c r="D18" s="376"/>
      <c r="E18" s="376"/>
      <c r="F18" s="377" t="s">
        <v>1148</v>
      </c>
      <c r="G18" s="378">
        <f>+G19+G67+G170+G254+G270+G323</f>
        <v>0</v>
      </c>
      <c r="H18" s="378">
        <f>+H19+H67+H170+H254+H270+H323</f>
        <v>0</v>
      </c>
      <c r="I18" s="378">
        <f>+I19+I67+I170+I254+I270+I323</f>
        <v>0</v>
      </c>
      <c r="J18" s="378">
        <f>+J19+J67+J170+J254+J270+J323</f>
        <v>0</v>
      </c>
      <c r="K18" s="378">
        <f>+K19+K67+K170+K254+K270+K323</f>
        <v>0</v>
      </c>
    </row>
    <row r="19" spans="1:11" x14ac:dyDescent="0.3">
      <c r="A19" s="379">
        <v>2</v>
      </c>
      <c r="B19" s="380">
        <v>1</v>
      </c>
      <c r="C19" s="380"/>
      <c r="D19" s="380"/>
      <c r="E19" s="380"/>
      <c r="F19" s="381" t="s">
        <v>1149</v>
      </c>
      <c r="G19" s="382">
        <f>+G20+G42+G54+G58</f>
        <v>0</v>
      </c>
      <c r="H19" s="382">
        <f>+H20+H42+H54+H58</f>
        <v>0</v>
      </c>
      <c r="I19" s="382">
        <f>+I20+I42+I54+I58</f>
        <v>0</v>
      </c>
      <c r="J19" s="382">
        <f>+J20+J42+J54+J58</f>
        <v>0</v>
      </c>
      <c r="K19" s="382">
        <f>+K20+K42+K54+K58</f>
        <v>0</v>
      </c>
    </row>
    <row r="20" spans="1:11" x14ac:dyDescent="0.3">
      <c r="A20" s="383">
        <v>2</v>
      </c>
      <c r="B20" s="384">
        <v>1</v>
      </c>
      <c r="C20" s="384">
        <v>1</v>
      </c>
      <c r="D20" s="384"/>
      <c r="E20" s="384"/>
      <c r="F20" s="385" t="s">
        <v>1150</v>
      </c>
      <c r="G20" s="386">
        <f>+G21+G26+G33+G35+G37</f>
        <v>0</v>
      </c>
      <c r="H20" s="386">
        <f>+H21+H26+H33+H35+H37</f>
        <v>0</v>
      </c>
      <c r="I20" s="386">
        <f>+I21+I26+I33+I35+I37</f>
        <v>0</v>
      </c>
      <c r="J20" s="386">
        <f>+J21+J26+J33+J35+J37</f>
        <v>0</v>
      </c>
      <c r="K20" s="386">
        <f>+K21+K26+K33+K35+K37</f>
        <v>0</v>
      </c>
    </row>
    <row r="21" spans="1:11" x14ac:dyDescent="0.3">
      <c r="A21" s="387">
        <v>2</v>
      </c>
      <c r="B21" s="388">
        <v>1</v>
      </c>
      <c r="C21" s="388">
        <v>1</v>
      </c>
      <c r="D21" s="388">
        <v>1</v>
      </c>
      <c r="E21" s="388"/>
      <c r="F21" s="389" t="s">
        <v>1151</v>
      </c>
      <c r="G21" s="390">
        <f>SUM(G22:G25)</f>
        <v>0</v>
      </c>
      <c r="H21" s="390">
        <f>SUM(H22:H25)</f>
        <v>0</v>
      </c>
      <c r="I21" s="390">
        <f>SUM(I22:I25)</f>
        <v>0</v>
      </c>
      <c r="J21" s="390">
        <f>SUM(J22:J25)</f>
        <v>0</v>
      </c>
      <c r="K21" s="391">
        <f>SUM(K22:K25)</f>
        <v>0</v>
      </c>
    </row>
    <row r="22" spans="1:11" x14ac:dyDescent="0.3">
      <c r="A22" s="392">
        <v>2</v>
      </c>
      <c r="B22" s="393">
        <v>1</v>
      </c>
      <c r="C22" s="393">
        <v>1</v>
      </c>
      <c r="D22" s="393">
        <v>1</v>
      </c>
      <c r="E22" s="393" t="s">
        <v>1152</v>
      </c>
      <c r="F22" s="394" t="s">
        <v>1153</v>
      </c>
      <c r="G22" s="395"/>
      <c r="H22" s="395"/>
      <c r="I22" s="395"/>
      <c r="J22" s="396">
        <f>SUBTOTAL(9,G22:I22)</f>
        <v>0</v>
      </c>
      <c r="K22" s="397" t="str">
        <f>IFERROR(J22/$J$18*100,"0.00")</f>
        <v>0.00</v>
      </c>
    </row>
    <row r="23" spans="1:11" x14ac:dyDescent="0.3">
      <c r="A23" s="392">
        <v>2</v>
      </c>
      <c r="B23" s="393">
        <v>1</v>
      </c>
      <c r="C23" s="393">
        <v>1</v>
      </c>
      <c r="D23" s="393">
        <v>1</v>
      </c>
      <c r="E23" s="393" t="s">
        <v>1154</v>
      </c>
      <c r="F23" s="398" t="s">
        <v>1155</v>
      </c>
      <c r="G23" s="395"/>
      <c r="H23" s="395"/>
      <c r="I23" s="395"/>
      <c r="J23" s="396">
        <f>SUBTOTAL(9,G23:I23)</f>
        <v>0</v>
      </c>
      <c r="K23" s="397" t="str">
        <f>IFERROR(J23/$J$18*100,"0.00")</f>
        <v>0.00</v>
      </c>
    </row>
    <row r="24" spans="1:11" x14ac:dyDescent="0.3">
      <c r="A24" s="392">
        <v>2</v>
      </c>
      <c r="B24" s="393">
        <v>1</v>
      </c>
      <c r="C24" s="393">
        <v>1</v>
      </c>
      <c r="D24" s="393">
        <v>1</v>
      </c>
      <c r="E24" s="393" t="s">
        <v>1156</v>
      </c>
      <c r="F24" s="398" t="s">
        <v>1157</v>
      </c>
      <c r="G24" s="395"/>
      <c r="H24" s="395"/>
      <c r="I24" s="395"/>
      <c r="J24" s="396">
        <f>SUBTOTAL(9,G24:I24)</f>
        <v>0</v>
      </c>
      <c r="K24" s="397" t="str">
        <f>IFERROR(J24/$J$18*100,"0.00")</f>
        <v>0.00</v>
      </c>
    </row>
    <row r="25" spans="1:11" x14ac:dyDescent="0.3">
      <c r="A25" s="392">
        <v>2</v>
      </c>
      <c r="B25" s="393">
        <v>1</v>
      </c>
      <c r="C25" s="393">
        <v>1</v>
      </c>
      <c r="D25" s="393">
        <v>1</v>
      </c>
      <c r="E25" s="393" t="s">
        <v>1158</v>
      </c>
      <c r="F25" s="398" t="s">
        <v>1159</v>
      </c>
      <c r="G25" s="395"/>
      <c r="H25" s="395"/>
      <c r="I25" s="395"/>
      <c r="J25" s="396">
        <f>SUBTOTAL(9,G25:I25)</f>
        <v>0</v>
      </c>
      <c r="K25" s="397" t="str">
        <f>IFERROR(J25/$J$18*100,"0.00")</f>
        <v>0.00</v>
      </c>
    </row>
    <row r="26" spans="1:11" x14ac:dyDescent="0.3">
      <c r="A26" s="387">
        <v>2</v>
      </c>
      <c r="B26" s="388">
        <v>1</v>
      </c>
      <c r="C26" s="388">
        <v>1</v>
      </c>
      <c r="D26" s="388">
        <v>2</v>
      </c>
      <c r="E26" s="388"/>
      <c r="F26" s="389" t="s">
        <v>1160</v>
      </c>
      <c r="G26" s="390">
        <f>SUM(G27:G32)</f>
        <v>0</v>
      </c>
      <c r="H26" s="390">
        <f>SUM(H27:H32)</f>
        <v>0</v>
      </c>
      <c r="I26" s="390">
        <f>SUM(I27:I32)</f>
        <v>0</v>
      </c>
      <c r="J26" s="390">
        <f>SUM(J27:J32)</f>
        <v>0</v>
      </c>
      <c r="K26" s="399">
        <f>SUM(K27:K32)</f>
        <v>0</v>
      </c>
    </row>
    <row r="27" spans="1:11" x14ac:dyDescent="0.3">
      <c r="A27" s="392">
        <v>2</v>
      </c>
      <c r="B27" s="393">
        <v>1</v>
      </c>
      <c r="C27" s="393">
        <v>1</v>
      </c>
      <c r="D27" s="393">
        <v>2</v>
      </c>
      <c r="E27" s="393" t="s">
        <v>1161</v>
      </c>
      <c r="F27" s="398" t="s">
        <v>1162</v>
      </c>
      <c r="G27" s="395"/>
      <c r="H27" s="395"/>
      <c r="I27" s="395"/>
      <c r="J27" s="396">
        <f t="shared" ref="J27:J32" si="0">SUBTOTAL(9,G27:I27)</f>
        <v>0</v>
      </c>
      <c r="K27" s="397" t="str">
        <f t="shared" ref="K27:K32" si="1">IFERROR(J27/$J$18*100,"0.00")</f>
        <v>0.00</v>
      </c>
    </row>
    <row r="28" spans="1:11" x14ac:dyDescent="0.3">
      <c r="A28" s="392">
        <v>2</v>
      </c>
      <c r="B28" s="393">
        <v>1</v>
      </c>
      <c r="C28" s="393">
        <v>1</v>
      </c>
      <c r="D28" s="393">
        <v>2</v>
      </c>
      <c r="E28" s="393" t="s">
        <v>1156</v>
      </c>
      <c r="F28" s="398" t="s">
        <v>1163</v>
      </c>
      <c r="G28" s="395"/>
      <c r="H28" s="395"/>
      <c r="I28" s="395"/>
      <c r="J28" s="396">
        <f t="shared" si="0"/>
        <v>0</v>
      </c>
      <c r="K28" s="397" t="str">
        <f t="shared" si="1"/>
        <v>0.00</v>
      </c>
    </row>
    <row r="29" spans="1:11" x14ac:dyDescent="0.3">
      <c r="A29" s="392">
        <v>2</v>
      </c>
      <c r="B29" s="393">
        <v>1</v>
      </c>
      <c r="C29" s="393">
        <v>1</v>
      </c>
      <c r="D29" s="393">
        <v>2</v>
      </c>
      <c r="E29" s="393" t="s">
        <v>1158</v>
      </c>
      <c r="F29" s="398" t="s">
        <v>1164</v>
      </c>
      <c r="G29" s="395"/>
      <c r="H29" s="395"/>
      <c r="I29" s="395"/>
      <c r="J29" s="396">
        <f t="shared" si="0"/>
        <v>0</v>
      </c>
      <c r="K29" s="397" t="str">
        <f t="shared" si="1"/>
        <v>0.00</v>
      </c>
    </row>
    <row r="30" spans="1:11" x14ac:dyDescent="0.3">
      <c r="A30" s="400">
        <v>2</v>
      </c>
      <c r="B30" s="401">
        <v>1</v>
      </c>
      <c r="C30" s="401">
        <v>1</v>
      </c>
      <c r="D30" s="401">
        <v>2</v>
      </c>
      <c r="E30" s="401" t="s">
        <v>1165</v>
      </c>
      <c r="F30" s="402" t="s">
        <v>1166</v>
      </c>
      <c r="G30" s="395"/>
      <c r="H30" s="395"/>
      <c r="I30" s="395"/>
      <c r="J30" s="396">
        <f t="shared" si="0"/>
        <v>0</v>
      </c>
      <c r="K30" s="397" t="str">
        <f t="shared" si="1"/>
        <v>0.00</v>
      </c>
    </row>
    <row r="31" spans="1:11" x14ac:dyDescent="0.3">
      <c r="A31" s="400">
        <v>2</v>
      </c>
      <c r="B31" s="401">
        <v>1</v>
      </c>
      <c r="C31" s="401">
        <v>1</v>
      </c>
      <c r="D31" s="401">
        <v>2</v>
      </c>
      <c r="E31" s="401" t="s">
        <v>1167</v>
      </c>
      <c r="F31" s="402" t="s">
        <v>1168</v>
      </c>
      <c r="G31" s="395"/>
      <c r="H31" s="395"/>
      <c r="I31" s="395"/>
      <c r="J31" s="396">
        <f t="shared" si="0"/>
        <v>0</v>
      </c>
      <c r="K31" s="397" t="str">
        <f t="shared" si="1"/>
        <v>0.00</v>
      </c>
    </row>
    <row r="32" spans="1:11" x14ac:dyDescent="0.3">
      <c r="A32" s="400">
        <v>2</v>
      </c>
      <c r="B32" s="401">
        <v>1</v>
      </c>
      <c r="C32" s="401">
        <v>1</v>
      </c>
      <c r="D32" s="401">
        <v>2</v>
      </c>
      <c r="E32" s="401" t="s">
        <v>1169</v>
      </c>
      <c r="F32" s="402" t="s">
        <v>1170</v>
      </c>
      <c r="G32" s="395"/>
      <c r="H32" s="395"/>
      <c r="I32" s="395"/>
      <c r="J32" s="396">
        <f t="shared" si="0"/>
        <v>0</v>
      </c>
      <c r="K32" s="397" t="str">
        <f t="shared" si="1"/>
        <v>0.00</v>
      </c>
    </row>
    <row r="33" spans="1:11" x14ac:dyDescent="0.3">
      <c r="A33" s="387">
        <v>2</v>
      </c>
      <c r="B33" s="388">
        <v>1</v>
      </c>
      <c r="C33" s="388">
        <v>1</v>
      </c>
      <c r="D33" s="388">
        <v>3</v>
      </c>
      <c r="E33" s="388"/>
      <c r="F33" s="389" t="s">
        <v>1171</v>
      </c>
      <c r="G33" s="390">
        <f>G34</f>
        <v>0</v>
      </c>
      <c r="H33" s="390">
        <f>H34</f>
        <v>0</v>
      </c>
      <c r="I33" s="390">
        <f>I34</f>
        <v>0</v>
      </c>
      <c r="J33" s="390">
        <f>J34</f>
        <v>0</v>
      </c>
      <c r="K33" s="391" t="str">
        <f>K34</f>
        <v>0.00</v>
      </c>
    </row>
    <row r="34" spans="1:11" x14ac:dyDescent="0.3">
      <c r="A34" s="392">
        <v>2</v>
      </c>
      <c r="B34" s="393">
        <v>1</v>
      </c>
      <c r="C34" s="393">
        <v>1</v>
      </c>
      <c r="D34" s="393">
        <v>3</v>
      </c>
      <c r="E34" s="393" t="s">
        <v>1152</v>
      </c>
      <c r="F34" s="398" t="s">
        <v>1171</v>
      </c>
      <c r="G34" s="395"/>
      <c r="H34" s="395"/>
      <c r="I34" s="395"/>
      <c r="J34" s="396">
        <f>SUBTOTAL(9,G34:I34)</f>
        <v>0</v>
      </c>
      <c r="K34" s="397" t="str">
        <f>IFERROR(J34/$J$18*100,"0.00")</f>
        <v>0.00</v>
      </c>
    </row>
    <row r="35" spans="1:11" x14ac:dyDescent="0.3">
      <c r="A35" s="387">
        <v>2</v>
      </c>
      <c r="B35" s="388">
        <v>1</v>
      </c>
      <c r="C35" s="388">
        <v>1</v>
      </c>
      <c r="D35" s="388">
        <v>4</v>
      </c>
      <c r="E35" s="388"/>
      <c r="F35" s="389" t="s">
        <v>1172</v>
      </c>
      <c r="G35" s="390">
        <f>G36</f>
        <v>0</v>
      </c>
      <c r="H35" s="390">
        <f>H36</f>
        <v>0</v>
      </c>
      <c r="I35" s="390">
        <f>I36</f>
        <v>0</v>
      </c>
      <c r="J35" s="390">
        <f>J36</f>
        <v>0</v>
      </c>
      <c r="K35" s="391" t="str">
        <f>K36</f>
        <v>0.00</v>
      </c>
    </row>
    <row r="36" spans="1:11" x14ac:dyDescent="0.3">
      <c r="A36" s="392">
        <v>2</v>
      </c>
      <c r="B36" s="393">
        <v>1</v>
      </c>
      <c r="C36" s="393">
        <v>1</v>
      </c>
      <c r="D36" s="393">
        <v>4</v>
      </c>
      <c r="E36" s="393" t="s">
        <v>1152</v>
      </c>
      <c r="F36" s="398" t="s">
        <v>1172</v>
      </c>
      <c r="G36" s="395"/>
      <c r="H36" s="395"/>
      <c r="I36" s="395"/>
      <c r="J36" s="396">
        <f>SUBTOTAL(9,G36:I36)</f>
        <v>0</v>
      </c>
      <c r="K36" s="397" t="str">
        <f>IFERROR(J36/$J$18*100,"0.00")</f>
        <v>0.00</v>
      </c>
    </row>
    <row r="37" spans="1:11" x14ac:dyDescent="0.3">
      <c r="A37" s="387">
        <v>2</v>
      </c>
      <c r="B37" s="388">
        <v>1</v>
      </c>
      <c r="C37" s="388">
        <v>1</v>
      </c>
      <c r="D37" s="388">
        <v>5</v>
      </c>
      <c r="E37" s="388"/>
      <c r="F37" s="389" t="s">
        <v>1173</v>
      </c>
      <c r="G37" s="390">
        <f>SUM(G38:G41)</f>
        <v>0</v>
      </c>
      <c r="H37" s="390">
        <f>SUM(H38:H41)</f>
        <v>0</v>
      </c>
      <c r="I37" s="390">
        <f>SUM(I38:I41)</f>
        <v>0</v>
      </c>
      <c r="J37" s="390">
        <f>SUM(J38:J41)</f>
        <v>0</v>
      </c>
      <c r="K37" s="391">
        <f>SUM(K38:K41)</f>
        <v>0</v>
      </c>
    </row>
    <row r="38" spans="1:11" x14ac:dyDescent="0.3">
      <c r="A38" s="392">
        <v>2</v>
      </c>
      <c r="B38" s="393">
        <v>1</v>
      </c>
      <c r="C38" s="393">
        <v>1</v>
      </c>
      <c r="D38" s="393">
        <v>5</v>
      </c>
      <c r="E38" s="393" t="s">
        <v>1152</v>
      </c>
      <c r="F38" s="403" t="s">
        <v>1173</v>
      </c>
      <c r="G38" s="395"/>
      <c r="H38" s="395"/>
      <c r="I38" s="395"/>
      <c r="J38" s="396">
        <f>SUBTOTAL(9,G38:I38)</f>
        <v>0</v>
      </c>
      <c r="K38" s="397" t="str">
        <f>IFERROR(J38/$J$18*100,"0.00")</f>
        <v>0.00</v>
      </c>
    </row>
    <row r="39" spans="1:11" x14ac:dyDescent="0.3">
      <c r="A39" s="392">
        <v>2</v>
      </c>
      <c r="B39" s="393">
        <v>1</v>
      </c>
      <c r="C39" s="393">
        <v>1</v>
      </c>
      <c r="D39" s="393">
        <v>5</v>
      </c>
      <c r="E39" s="393" t="s">
        <v>1154</v>
      </c>
      <c r="F39" s="398" t="s">
        <v>1174</v>
      </c>
      <c r="G39" s="395"/>
      <c r="H39" s="395"/>
      <c r="I39" s="395"/>
      <c r="J39" s="396">
        <f>SUBTOTAL(9,G39:I39)</f>
        <v>0</v>
      </c>
      <c r="K39" s="397" t="str">
        <f>IFERROR(J39/$J$18*100,"0.00")</f>
        <v>0.00</v>
      </c>
    </row>
    <row r="40" spans="1:11" x14ac:dyDescent="0.3">
      <c r="A40" s="392">
        <v>2</v>
      </c>
      <c r="B40" s="393">
        <v>1</v>
      </c>
      <c r="C40" s="393">
        <v>1</v>
      </c>
      <c r="D40" s="393">
        <v>5</v>
      </c>
      <c r="E40" s="393" t="s">
        <v>1161</v>
      </c>
      <c r="F40" s="398" t="s">
        <v>1175</v>
      </c>
      <c r="G40" s="395"/>
      <c r="H40" s="395"/>
      <c r="I40" s="395"/>
      <c r="J40" s="396">
        <f>SUBTOTAL(9,G40:I40)</f>
        <v>0</v>
      </c>
      <c r="K40" s="397" t="str">
        <f>IFERROR(J40/$J$18*100,"0.00")</f>
        <v>0.00</v>
      </c>
    </row>
    <row r="41" spans="1:11" x14ac:dyDescent="0.3">
      <c r="A41" s="392">
        <v>2</v>
      </c>
      <c r="B41" s="393">
        <v>1</v>
      </c>
      <c r="C41" s="393">
        <v>1</v>
      </c>
      <c r="D41" s="393">
        <v>5</v>
      </c>
      <c r="E41" s="393" t="s">
        <v>1176</v>
      </c>
      <c r="F41" s="398" t="s">
        <v>1177</v>
      </c>
      <c r="G41" s="395"/>
      <c r="H41" s="395"/>
      <c r="I41" s="395"/>
      <c r="J41" s="396">
        <f>SUBTOTAL(9,G41:I41)</f>
        <v>0</v>
      </c>
      <c r="K41" s="397" t="str">
        <f>IFERROR(J41/$J$18*100,"0.00")</f>
        <v>0.00</v>
      </c>
    </row>
    <row r="42" spans="1:11" x14ac:dyDescent="0.3">
      <c r="A42" s="383">
        <v>2</v>
      </c>
      <c r="B42" s="384">
        <v>1</v>
      </c>
      <c r="C42" s="384">
        <v>2</v>
      </c>
      <c r="D42" s="384"/>
      <c r="E42" s="384"/>
      <c r="F42" s="385" t="s">
        <v>1178</v>
      </c>
      <c r="G42" s="386">
        <f>+G43+G45</f>
        <v>0</v>
      </c>
      <c r="H42" s="386">
        <f>+H43+H45</f>
        <v>0</v>
      </c>
      <c r="I42" s="386">
        <f>+I43+I45</f>
        <v>0</v>
      </c>
      <c r="J42" s="386">
        <f>+J43+J45</f>
        <v>0</v>
      </c>
      <c r="K42" s="386">
        <f>+K43+K45</f>
        <v>0</v>
      </c>
    </row>
    <row r="43" spans="1:11" x14ac:dyDescent="0.3">
      <c r="A43" s="387">
        <v>2</v>
      </c>
      <c r="B43" s="388">
        <v>1</v>
      </c>
      <c r="C43" s="388">
        <v>2</v>
      </c>
      <c r="D43" s="388">
        <v>1</v>
      </c>
      <c r="E43" s="388"/>
      <c r="F43" s="389" t="s">
        <v>1179</v>
      </c>
      <c r="G43" s="390">
        <f>G44</f>
        <v>0</v>
      </c>
      <c r="H43" s="390">
        <f>H44</f>
        <v>0</v>
      </c>
      <c r="I43" s="390">
        <f>I44</f>
        <v>0</v>
      </c>
      <c r="J43" s="390">
        <f>J44</f>
        <v>0</v>
      </c>
      <c r="K43" s="391" t="str">
        <f>K44</f>
        <v>0.00</v>
      </c>
    </row>
    <row r="44" spans="1:11" x14ac:dyDescent="0.3">
      <c r="A44" s="392">
        <v>2</v>
      </c>
      <c r="B44" s="393">
        <v>1</v>
      </c>
      <c r="C44" s="393">
        <v>2</v>
      </c>
      <c r="D44" s="393">
        <v>1</v>
      </c>
      <c r="E44" s="393" t="s">
        <v>1152</v>
      </c>
      <c r="F44" s="398" t="s">
        <v>1179</v>
      </c>
      <c r="G44" s="395"/>
      <c r="H44" s="395"/>
      <c r="I44" s="395"/>
      <c r="J44" s="396">
        <f>SUBTOTAL(9,G44:I44)</f>
        <v>0</v>
      </c>
      <c r="K44" s="397" t="str">
        <f>IFERROR(J44/$J$18*100,"0.00")</f>
        <v>0.00</v>
      </c>
    </row>
    <row r="45" spans="1:11" x14ac:dyDescent="0.3">
      <c r="A45" s="387">
        <v>2</v>
      </c>
      <c r="B45" s="388">
        <v>1</v>
      </c>
      <c r="C45" s="388">
        <v>2</v>
      </c>
      <c r="D45" s="388">
        <v>2</v>
      </c>
      <c r="E45" s="388"/>
      <c r="F45" s="389" t="s">
        <v>1180</v>
      </c>
      <c r="G45" s="390">
        <f>SUM(G46:G53)</f>
        <v>0</v>
      </c>
      <c r="H45" s="390">
        <f>SUM(H46:H53)</f>
        <v>0</v>
      </c>
      <c r="I45" s="390">
        <f>SUM(I46:I53)</f>
        <v>0</v>
      </c>
      <c r="J45" s="390">
        <f>SUM(J46:J53)</f>
        <v>0</v>
      </c>
      <c r="K45" s="391">
        <f>SUM(K46:K53)</f>
        <v>0</v>
      </c>
    </row>
    <row r="46" spans="1:11" ht="27.6" x14ac:dyDescent="0.3">
      <c r="A46" s="392">
        <v>2</v>
      </c>
      <c r="B46" s="393">
        <v>1</v>
      </c>
      <c r="C46" s="393">
        <v>2</v>
      </c>
      <c r="D46" s="393">
        <v>2</v>
      </c>
      <c r="E46" s="393" t="s">
        <v>1161</v>
      </c>
      <c r="F46" s="398" t="s">
        <v>1181</v>
      </c>
      <c r="G46" s="395"/>
      <c r="H46" s="395"/>
      <c r="I46" s="395"/>
      <c r="J46" s="396">
        <f t="shared" ref="J46:J53" si="2">SUBTOTAL(9,G46:I46)</f>
        <v>0</v>
      </c>
      <c r="K46" s="397" t="str">
        <f t="shared" ref="K46:K53" si="3">IFERROR(J46/$J$18*100,"0.00")</f>
        <v>0.00</v>
      </c>
    </row>
    <row r="47" spans="1:11" x14ac:dyDescent="0.3">
      <c r="A47" s="392">
        <v>2</v>
      </c>
      <c r="B47" s="393">
        <v>1</v>
      </c>
      <c r="C47" s="393">
        <v>2</v>
      </c>
      <c r="D47" s="393">
        <v>2</v>
      </c>
      <c r="E47" s="393" t="s">
        <v>1176</v>
      </c>
      <c r="F47" s="398" t="s">
        <v>1182</v>
      </c>
      <c r="G47" s="395"/>
      <c r="H47" s="395"/>
      <c r="I47" s="395"/>
      <c r="J47" s="396">
        <f>SUBTOTAL(9,G47:I47)</f>
        <v>0</v>
      </c>
      <c r="K47" s="397" t="str">
        <f t="shared" si="3"/>
        <v>0.00</v>
      </c>
    </row>
    <row r="48" spans="1:11" x14ac:dyDescent="0.3">
      <c r="A48" s="392">
        <v>2</v>
      </c>
      <c r="B48" s="393">
        <v>1</v>
      </c>
      <c r="C48" s="393">
        <v>2</v>
      </c>
      <c r="D48" s="393">
        <v>2</v>
      </c>
      <c r="E48" s="393" t="s">
        <v>1156</v>
      </c>
      <c r="F48" s="398" t="s">
        <v>1183</v>
      </c>
      <c r="G48" s="395"/>
      <c r="H48" s="395"/>
      <c r="I48" s="395"/>
      <c r="J48" s="396">
        <f t="shared" si="2"/>
        <v>0</v>
      </c>
      <c r="K48" s="397" t="str">
        <f t="shared" si="3"/>
        <v>0.00</v>
      </c>
    </row>
    <row r="49" spans="1:11" x14ac:dyDescent="0.3">
      <c r="A49" s="392">
        <v>2</v>
      </c>
      <c r="B49" s="393">
        <v>1</v>
      </c>
      <c r="C49" s="393">
        <v>2</v>
      </c>
      <c r="D49" s="393">
        <v>2</v>
      </c>
      <c r="E49" s="393" t="s">
        <v>1158</v>
      </c>
      <c r="F49" s="398" t="s">
        <v>1184</v>
      </c>
      <c r="G49" s="395"/>
      <c r="H49" s="395"/>
      <c r="I49" s="395"/>
      <c r="J49" s="396">
        <f t="shared" si="2"/>
        <v>0</v>
      </c>
      <c r="K49" s="397" t="str">
        <f t="shared" si="3"/>
        <v>0.00</v>
      </c>
    </row>
    <row r="50" spans="1:11" x14ac:dyDescent="0.3">
      <c r="A50" s="392">
        <v>2</v>
      </c>
      <c r="B50" s="393">
        <v>1</v>
      </c>
      <c r="C50" s="393">
        <v>2</v>
      </c>
      <c r="D50" s="393">
        <v>2</v>
      </c>
      <c r="E50" s="393" t="s">
        <v>1185</v>
      </c>
      <c r="F50" s="398" t="s">
        <v>1186</v>
      </c>
      <c r="G50" s="395"/>
      <c r="H50" s="395"/>
      <c r="I50" s="395"/>
      <c r="J50" s="396">
        <f t="shared" si="2"/>
        <v>0</v>
      </c>
      <c r="K50" s="397" t="str">
        <f t="shared" si="3"/>
        <v>0.00</v>
      </c>
    </row>
    <row r="51" spans="1:11" x14ac:dyDescent="0.3">
      <c r="A51" s="392">
        <v>2</v>
      </c>
      <c r="B51" s="393">
        <v>1</v>
      </c>
      <c r="C51" s="393">
        <v>2</v>
      </c>
      <c r="D51" s="393">
        <v>2</v>
      </c>
      <c r="E51" s="393" t="s">
        <v>1165</v>
      </c>
      <c r="F51" s="398" t="s">
        <v>1187</v>
      </c>
      <c r="G51" s="395"/>
      <c r="H51" s="395"/>
      <c r="I51" s="395"/>
      <c r="J51" s="396">
        <f t="shared" si="2"/>
        <v>0</v>
      </c>
      <c r="K51" s="397" t="str">
        <f t="shared" si="3"/>
        <v>0.00</v>
      </c>
    </row>
    <row r="52" spans="1:11" x14ac:dyDescent="0.3">
      <c r="A52" s="392">
        <v>2</v>
      </c>
      <c r="B52" s="393">
        <v>1</v>
      </c>
      <c r="C52" s="393">
        <v>2</v>
      </c>
      <c r="D52" s="393">
        <v>2</v>
      </c>
      <c r="E52" s="393" t="s">
        <v>1167</v>
      </c>
      <c r="F52" s="398" t="s">
        <v>1188</v>
      </c>
      <c r="G52" s="395"/>
      <c r="H52" s="395"/>
      <c r="I52" s="395"/>
      <c r="J52" s="396">
        <f t="shared" si="2"/>
        <v>0</v>
      </c>
      <c r="K52" s="397" t="str">
        <f t="shared" si="3"/>
        <v>0.00</v>
      </c>
    </row>
    <row r="53" spans="1:11" x14ac:dyDescent="0.3">
      <c r="A53" s="392">
        <v>2</v>
      </c>
      <c r="B53" s="393">
        <v>1</v>
      </c>
      <c r="C53" s="393">
        <v>2</v>
      </c>
      <c r="D53" s="393">
        <v>2</v>
      </c>
      <c r="E53" s="393" t="s">
        <v>1189</v>
      </c>
      <c r="F53" s="398" t="s">
        <v>1190</v>
      </c>
      <c r="G53" s="395"/>
      <c r="H53" s="395"/>
      <c r="I53" s="395"/>
      <c r="J53" s="396">
        <f t="shared" si="2"/>
        <v>0</v>
      </c>
      <c r="K53" s="397" t="str">
        <f t="shared" si="3"/>
        <v>0.00</v>
      </c>
    </row>
    <row r="54" spans="1:11" x14ac:dyDescent="0.3">
      <c r="A54" s="383">
        <v>2</v>
      </c>
      <c r="B54" s="384">
        <v>1</v>
      </c>
      <c r="C54" s="384">
        <v>3</v>
      </c>
      <c r="D54" s="384"/>
      <c r="E54" s="384"/>
      <c r="F54" s="385" t="s">
        <v>1191</v>
      </c>
      <c r="G54" s="386">
        <f>+G55</f>
        <v>0</v>
      </c>
      <c r="H54" s="386">
        <f>+H55</f>
        <v>0</v>
      </c>
      <c r="I54" s="386">
        <f>+I55</f>
        <v>0</v>
      </c>
      <c r="J54" s="386">
        <f>+J55</f>
        <v>0</v>
      </c>
      <c r="K54" s="386">
        <f>+K55</f>
        <v>0</v>
      </c>
    </row>
    <row r="55" spans="1:11" x14ac:dyDescent="0.3">
      <c r="A55" s="387">
        <v>2</v>
      </c>
      <c r="B55" s="388">
        <v>1</v>
      </c>
      <c r="C55" s="388">
        <v>3</v>
      </c>
      <c r="D55" s="388">
        <v>2</v>
      </c>
      <c r="E55" s="388"/>
      <c r="F55" s="404" t="s">
        <v>1192</v>
      </c>
      <c r="G55" s="390">
        <f>SUM(G56:G57)</f>
        <v>0</v>
      </c>
      <c r="H55" s="390">
        <f>SUM(H56:H57)</f>
        <v>0</v>
      </c>
      <c r="I55" s="390">
        <f>SUM(I56:I57)</f>
        <v>0</v>
      </c>
      <c r="J55" s="390">
        <f>SUM(J56:J57)</f>
        <v>0</v>
      </c>
      <c r="K55" s="391">
        <f>SUM(K56:K57)</f>
        <v>0</v>
      </c>
    </row>
    <row r="56" spans="1:11" x14ac:dyDescent="0.3">
      <c r="A56" s="392">
        <v>2</v>
      </c>
      <c r="B56" s="393">
        <v>1</v>
      </c>
      <c r="C56" s="393">
        <v>3</v>
      </c>
      <c r="D56" s="393">
        <v>2</v>
      </c>
      <c r="E56" s="393" t="s">
        <v>1152</v>
      </c>
      <c r="F56" s="398" t="s">
        <v>1193</v>
      </c>
      <c r="G56" s="395"/>
      <c r="H56" s="395"/>
      <c r="I56" s="395"/>
      <c r="J56" s="396">
        <f>SUBTOTAL(9,G56:I56)</f>
        <v>0</v>
      </c>
      <c r="K56" s="397" t="str">
        <f>IFERROR(J56/$J$18*100,"0.00")</f>
        <v>0.00</v>
      </c>
    </row>
    <row r="57" spans="1:11" x14ac:dyDescent="0.3">
      <c r="A57" s="392">
        <v>2</v>
      </c>
      <c r="B57" s="393">
        <v>1</v>
      </c>
      <c r="C57" s="393">
        <v>3</v>
      </c>
      <c r="D57" s="393">
        <v>2</v>
      </c>
      <c r="E57" s="393" t="s">
        <v>1154</v>
      </c>
      <c r="F57" s="398" t="s">
        <v>1194</v>
      </c>
      <c r="G57" s="395"/>
      <c r="H57" s="395"/>
      <c r="I57" s="395"/>
      <c r="J57" s="396">
        <f>SUBTOTAL(9,G57:I57)</f>
        <v>0</v>
      </c>
      <c r="K57" s="397" t="str">
        <f>IFERROR(J57/$J$18*100,"0.00")</f>
        <v>0.00</v>
      </c>
    </row>
    <row r="58" spans="1:11" x14ac:dyDescent="0.3">
      <c r="A58" s="383">
        <v>2</v>
      </c>
      <c r="B58" s="384">
        <v>1</v>
      </c>
      <c r="C58" s="384">
        <v>5</v>
      </c>
      <c r="D58" s="384"/>
      <c r="E58" s="384"/>
      <c r="F58" s="385" t="s">
        <v>1195</v>
      </c>
      <c r="G58" s="386">
        <f>G59+G61+G63+G65</f>
        <v>0</v>
      </c>
      <c r="H58" s="386">
        <f>H59+H61+H63+H65</f>
        <v>0</v>
      </c>
      <c r="I58" s="386">
        <f>I59+I61+I63+I65</f>
        <v>0</v>
      </c>
      <c r="J58" s="386">
        <f>J59+J61+J63+J65</f>
        <v>0</v>
      </c>
      <c r="K58" s="405">
        <f>K59+K61+K63+K65</f>
        <v>0</v>
      </c>
    </row>
    <row r="59" spans="1:11" x14ac:dyDescent="0.3">
      <c r="A59" s="387">
        <v>2</v>
      </c>
      <c r="B59" s="388">
        <v>1</v>
      </c>
      <c r="C59" s="388">
        <v>5</v>
      </c>
      <c r="D59" s="388">
        <v>1</v>
      </c>
      <c r="E59" s="388"/>
      <c r="F59" s="389" t="s">
        <v>1196</v>
      </c>
      <c r="G59" s="390">
        <f>G60</f>
        <v>0</v>
      </c>
      <c r="H59" s="390">
        <f>H60</f>
        <v>0</v>
      </c>
      <c r="I59" s="390">
        <f>I60</f>
        <v>0</v>
      </c>
      <c r="J59" s="390">
        <f>J60</f>
        <v>0</v>
      </c>
      <c r="K59" s="391" t="str">
        <f>K60</f>
        <v>0.00</v>
      </c>
    </row>
    <row r="60" spans="1:11" x14ac:dyDescent="0.3">
      <c r="A60" s="392">
        <v>2</v>
      </c>
      <c r="B60" s="393">
        <v>1</v>
      </c>
      <c r="C60" s="393">
        <v>5</v>
      </c>
      <c r="D60" s="393">
        <v>1</v>
      </c>
      <c r="E60" s="393" t="s">
        <v>1152</v>
      </c>
      <c r="F60" s="398" t="s">
        <v>1196</v>
      </c>
      <c r="G60" s="395"/>
      <c r="H60" s="395"/>
      <c r="I60" s="395"/>
      <c r="J60" s="396">
        <f>SUBTOTAL(9,G60:I60)</f>
        <v>0</v>
      </c>
      <c r="K60" s="397" t="str">
        <f>IFERROR(J60/$J$18*100,"0.00")</f>
        <v>0.00</v>
      </c>
    </row>
    <row r="61" spans="1:11" x14ac:dyDescent="0.3">
      <c r="A61" s="387">
        <v>2</v>
      </c>
      <c r="B61" s="388">
        <v>1</v>
      </c>
      <c r="C61" s="388">
        <v>5</v>
      </c>
      <c r="D61" s="388">
        <v>2</v>
      </c>
      <c r="E61" s="388"/>
      <c r="F61" s="404" t="s">
        <v>1197</v>
      </c>
      <c r="G61" s="390">
        <f>G62</f>
        <v>0</v>
      </c>
      <c r="H61" s="390">
        <f>H62</f>
        <v>0</v>
      </c>
      <c r="I61" s="390">
        <f>I62</f>
        <v>0</v>
      </c>
      <c r="J61" s="390">
        <f>J62</f>
        <v>0</v>
      </c>
      <c r="K61" s="391" t="str">
        <f>K62</f>
        <v>0.00</v>
      </c>
    </row>
    <row r="62" spans="1:11" x14ac:dyDescent="0.3">
      <c r="A62" s="392">
        <v>2</v>
      </c>
      <c r="B62" s="393">
        <v>1</v>
      </c>
      <c r="C62" s="393">
        <v>5</v>
      </c>
      <c r="D62" s="393">
        <v>2</v>
      </c>
      <c r="E62" s="393" t="s">
        <v>1152</v>
      </c>
      <c r="F62" s="398" t="s">
        <v>1197</v>
      </c>
      <c r="G62" s="395"/>
      <c r="H62" s="395"/>
      <c r="I62" s="395"/>
      <c r="J62" s="396">
        <f>SUBTOTAL(9,G62:I62)</f>
        <v>0</v>
      </c>
      <c r="K62" s="397" t="str">
        <f>IFERROR(J62/$J$18*100,"0.00")</f>
        <v>0.00</v>
      </c>
    </row>
    <row r="63" spans="1:11" x14ac:dyDescent="0.3">
      <c r="A63" s="387">
        <v>2</v>
      </c>
      <c r="B63" s="388">
        <v>1</v>
      </c>
      <c r="C63" s="388">
        <v>5</v>
      </c>
      <c r="D63" s="388">
        <v>3</v>
      </c>
      <c r="E63" s="388"/>
      <c r="F63" s="404" t="s">
        <v>1198</v>
      </c>
      <c r="G63" s="390">
        <f>G64</f>
        <v>0</v>
      </c>
      <c r="H63" s="390">
        <f>H64</f>
        <v>0</v>
      </c>
      <c r="I63" s="390">
        <f>I64</f>
        <v>0</v>
      </c>
      <c r="J63" s="390">
        <f>J64</f>
        <v>0</v>
      </c>
      <c r="K63" s="391" t="str">
        <f>K64</f>
        <v>0.00</v>
      </c>
    </row>
    <row r="64" spans="1:11" x14ac:dyDescent="0.3">
      <c r="A64" s="392">
        <v>2</v>
      </c>
      <c r="B64" s="393">
        <v>1</v>
      </c>
      <c r="C64" s="393">
        <v>5</v>
      </c>
      <c r="D64" s="393">
        <v>3</v>
      </c>
      <c r="E64" s="393" t="s">
        <v>1152</v>
      </c>
      <c r="F64" s="398" t="s">
        <v>1198</v>
      </c>
      <c r="G64" s="395"/>
      <c r="H64" s="395"/>
      <c r="I64" s="395"/>
      <c r="J64" s="396">
        <f>SUBTOTAL(9,G64:I64)</f>
        <v>0</v>
      </c>
      <c r="K64" s="397" t="str">
        <f>IFERROR(J64/$J$18*100,"0.00")</f>
        <v>0.00</v>
      </c>
    </row>
    <row r="65" spans="1:11" x14ac:dyDescent="0.3">
      <c r="A65" s="387">
        <v>2</v>
      </c>
      <c r="B65" s="388">
        <v>1</v>
      </c>
      <c r="C65" s="388">
        <v>5</v>
      </c>
      <c r="D65" s="388">
        <v>4</v>
      </c>
      <c r="E65" s="388"/>
      <c r="F65" s="404" t="s">
        <v>1199</v>
      </c>
      <c r="G65" s="390">
        <f>G66</f>
        <v>0</v>
      </c>
      <c r="H65" s="390">
        <f>H66</f>
        <v>0</v>
      </c>
      <c r="I65" s="390">
        <f>I66</f>
        <v>0</v>
      </c>
      <c r="J65" s="390">
        <f>J66</f>
        <v>0</v>
      </c>
      <c r="K65" s="391" t="str">
        <f>K66</f>
        <v>0.00</v>
      </c>
    </row>
    <row r="66" spans="1:11" x14ac:dyDescent="0.3">
      <c r="A66" s="392">
        <v>2</v>
      </c>
      <c r="B66" s="393">
        <v>1</v>
      </c>
      <c r="C66" s="393">
        <v>5</v>
      </c>
      <c r="D66" s="393">
        <v>4</v>
      </c>
      <c r="E66" s="393" t="s">
        <v>1152</v>
      </c>
      <c r="F66" s="398" t="s">
        <v>1199</v>
      </c>
      <c r="G66" s="395"/>
      <c r="H66" s="395"/>
      <c r="I66" s="395"/>
      <c r="J66" s="396">
        <f>SUBTOTAL(9,G66:I66)</f>
        <v>0</v>
      </c>
      <c r="K66" s="397" t="str">
        <f>IFERROR(J66/$J$18*100,"0.00")</f>
        <v>0.00</v>
      </c>
    </row>
    <row r="67" spans="1:11" x14ac:dyDescent="0.3">
      <c r="A67" s="379">
        <v>2</v>
      </c>
      <c r="B67" s="380">
        <v>2</v>
      </c>
      <c r="C67" s="380"/>
      <c r="D67" s="380"/>
      <c r="E67" s="380"/>
      <c r="F67" s="381" t="s">
        <v>1200</v>
      </c>
      <c r="G67" s="382">
        <f>+G68+G82+G87+G92+G99+G116+G125+G143</f>
        <v>0</v>
      </c>
      <c r="H67" s="382">
        <f>+H68+H82+H87+H92+H99+H116+H125+H143</f>
        <v>0</v>
      </c>
      <c r="I67" s="382">
        <f>+I68+I82+I87+I92+I99+I116+I125+I143</f>
        <v>0</v>
      </c>
      <c r="J67" s="382">
        <f>+J68+J82+J87+J92+J99+J116+J125+J143</f>
        <v>0</v>
      </c>
      <c r="K67" s="382">
        <f>+K68+K82+K87+K92+K99+K116+K125+K143</f>
        <v>0</v>
      </c>
    </row>
    <row r="68" spans="1:11" x14ac:dyDescent="0.3">
      <c r="A68" s="383">
        <v>2</v>
      </c>
      <c r="B68" s="384">
        <v>2</v>
      </c>
      <c r="C68" s="384">
        <v>1</v>
      </c>
      <c r="D68" s="384"/>
      <c r="E68" s="384"/>
      <c r="F68" s="385" t="s">
        <v>1201</v>
      </c>
      <c r="G68" s="386">
        <f>+G69+G71+G73+G75+G78+G80</f>
        <v>0</v>
      </c>
      <c r="H68" s="386">
        <f>+H69+H71+H73+H75+H78+H80</f>
        <v>0</v>
      </c>
      <c r="I68" s="386">
        <f>+I69+I71+I73+I75+I78+I80</f>
        <v>0</v>
      </c>
      <c r="J68" s="386">
        <f>+J69+J71+J73+J75+J78+J80</f>
        <v>0</v>
      </c>
      <c r="K68" s="386">
        <f>+K69+K71+K73+K75+K78+K80</f>
        <v>0</v>
      </c>
    </row>
    <row r="69" spans="1:11" x14ac:dyDescent="0.3">
      <c r="A69" s="387">
        <v>2</v>
      </c>
      <c r="B69" s="388">
        <v>2</v>
      </c>
      <c r="C69" s="388">
        <v>1</v>
      </c>
      <c r="D69" s="388">
        <v>2</v>
      </c>
      <c r="E69" s="388"/>
      <c r="F69" s="389" t="s">
        <v>1202</v>
      </c>
      <c r="G69" s="390">
        <f>G70</f>
        <v>0</v>
      </c>
      <c r="H69" s="390">
        <f>H70</f>
        <v>0</v>
      </c>
      <c r="I69" s="390">
        <f>I70</f>
        <v>0</v>
      </c>
      <c r="J69" s="390">
        <f>J70</f>
        <v>0</v>
      </c>
      <c r="K69" s="391" t="str">
        <f>K70</f>
        <v>0.00</v>
      </c>
    </row>
    <row r="70" spans="1:11" x14ac:dyDescent="0.3">
      <c r="A70" s="392">
        <v>2</v>
      </c>
      <c r="B70" s="393">
        <v>2</v>
      </c>
      <c r="C70" s="393">
        <v>1</v>
      </c>
      <c r="D70" s="393">
        <v>2</v>
      </c>
      <c r="E70" s="393" t="s">
        <v>1152</v>
      </c>
      <c r="F70" s="398" t="s">
        <v>1202</v>
      </c>
      <c r="G70" s="395"/>
      <c r="H70" s="395"/>
      <c r="I70" s="395"/>
      <c r="J70" s="396">
        <f>SUBTOTAL(9,G70:I70)</f>
        <v>0</v>
      </c>
      <c r="K70" s="397" t="str">
        <f>IFERROR(J70/$J$18*100,"0.00")</f>
        <v>0.00</v>
      </c>
    </row>
    <row r="71" spans="1:11" x14ac:dyDescent="0.3">
      <c r="A71" s="387">
        <v>2</v>
      </c>
      <c r="B71" s="388">
        <v>2</v>
      </c>
      <c r="C71" s="388">
        <v>1</v>
      </c>
      <c r="D71" s="388">
        <v>3</v>
      </c>
      <c r="E71" s="388"/>
      <c r="F71" s="389" t="s">
        <v>1203</v>
      </c>
      <c r="G71" s="390">
        <f>G72</f>
        <v>0</v>
      </c>
      <c r="H71" s="390">
        <f>H72</f>
        <v>0</v>
      </c>
      <c r="I71" s="390">
        <f>I72</f>
        <v>0</v>
      </c>
      <c r="J71" s="390">
        <f>J72</f>
        <v>0</v>
      </c>
      <c r="K71" s="391" t="str">
        <f>K72</f>
        <v>0.00</v>
      </c>
    </row>
    <row r="72" spans="1:11" x14ac:dyDescent="0.3">
      <c r="A72" s="392">
        <v>2</v>
      </c>
      <c r="B72" s="393">
        <v>2</v>
      </c>
      <c r="C72" s="393">
        <v>1</v>
      </c>
      <c r="D72" s="393">
        <v>3</v>
      </c>
      <c r="E72" s="393" t="s">
        <v>1152</v>
      </c>
      <c r="F72" s="398" t="s">
        <v>1203</v>
      </c>
      <c r="G72" s="395"/>
      <c r="H72" s="395"/>
      <c r="I72" s="395"/>
      <c r="J72" s="396">
        <f>SUBTOTAL(9,G72:I72)</f>
        <v>0</v>
      </c>
      <c r="K72" s="397" t="str">
        <f>IFERROR(J72/$J$18*100,"0.00")</f>
        <v>0.00</v>
      </c>
    </row>
    <row r="73" spans="1:11" x14ac:dyDescent="0.3">
      <c r="A73" s="387">
        <v>2</v>
      </c>
      <c r="B73" s="388">
        <v>2</v>
      </c>
      <c r="C73" s="388">
        <v>1</v>
      </c>
      <c r="D73" s="388">
        <v>5</v>
      </c>
      <c r="E73" s="388"/>
      <c r="F73" s="389" t="s">
        <v>1204</v>
      </c>
      <c r="G73" s="390">
        <f>G74</f>
        <v>0</v>
      </c>
      <c r="H73" s="390">
        <f>H74</f>
        <v>0</v>
      </c>
      <c r="I73" s="390">
        <f>I74</f>
        <v>0</v>
      </c>
      <c r="J73" s="390">
        <f>J74</f>
        <v>0</v>
      </c>
      <c r="K73" s="391" t="str">
        <f>K74</f>
        <v>0.00</v>
      </c>
    </row>
    <row r="74" spans="1:11" x14ac:dyDescent="0.3">
      <c r="A74" s="392">
        <v>2</v>
      </c>
      <c r="B74" s="393">
        <v>2</v>
      </c>
      <c r="C74" s="393">
        <v>1</v>
      </c>
      <c r="D74" s="393">
        <v>5</v>
      </c>
      <c r="E74" s="393" t="s">
        <v>1152</v>
      </c>
      <c r="F74" s="398" t="s">
        <v>1204</v>
      </c>
      <c r="G74" s="395"/>
      <c r="H74" s="395"/>
      <c r="I74" s="395"/>
      <c r="J74" s="396">
        <f>SUBTOTAL(9,G74:I74)</f>
        <v>0</v>
      </c>
      <c r="K74" s="397" t="str">
        <f>IFERROR(J74/$J$18*100,"0.00")</f>
        <v>0.00</v>
      </c>
    </row>
    <row r="75" spans="1:11" x14ac:dyDescent="0.3">
      <c r="A75" s="387">
        <v>2</v>
      </c>
      <c r="B75" s="388">
        <v>2</v>
      </c>
      <c r="C75" s="388">
        <v>1</v>
      </c>
      <c r="D75" s="388">
        <v>6</v>
      </c>
      <c r="E75" s="388"/>
      <c r="F75" s="389" t="s">
        <v>1205</v>
      </c>
      <c r="G75" s="390">
        <f>G76+G77</f>
        <v>0</v>
      </c>
      <c r="H75" s="390">
        <f>H76+H77</f>
        <v>0</v>
      </c>
      <c r="I75" s="390">
        <f>I76+I77</f>
        <v>0</v>
      </c>
      <c r="J75" s="390">
        <f>J76+J77</f>
        <v>0</v>
      </c>
      <c r="K75" s="391">
        <f>K76+K77</f>
        <v>0</v>
      </c>
    </row>
    <row r="76" spans="1:11" x14ac:dyDescent="0.3">
      <c r="A76" s="392">
        <v>2</v>
      </c>
      <c r="B76" s="393">
        <v>2</v>
      </c>
      <c r="C76" s="393">
        <v>1</v>
      </c>
      <c r="D76" s="393">
        <v>6</v>
      </c>
      <c r="E76" s="393" t="s">
        <v>1152</v>
      </c>
      <c r="F76" s="398" t="s">
        <v>1206</v>
      </c>
      <c r="G76" s="395"/>
      <c r="H76" s="395"/>
      <c r="I76" s="395"/>
      <c r="J76" s="396">
        <f>SUBTOTAL(9,G76:I76)</f>
        <v>0</v>
      </c>
      <c r="K76" s="397" t="str">
        <f>IFERROR(J76/$J$18*100,"0.00")</f>
        <v>0.00</v>
      </c>
    </row>
    <row r="77" spans="1:11" x14ac:dyDescent="0.3">
      <c r="A77" s="392">
        <v>2</v>
      </c>
      <c r="B77" s="393">
        <v>2</v>
      </c>
      <c r="C77" s="393">
        <v>1</v>
      </c>
      <c r="D77" s="393">
        <v>6</v>
      </c>
      <c r="E77" s="393" t="s">
        <v>1154</v>
      </c>
      <c r="F77" s="398" t="s">
        <v>1207</v>
      </c>
      <c r="G77" s="406"/>
      <c r="H77" s="406"/>
      <c r="I77" s="406"/>
      <c r="J77" s="396">
        <f>SUBTOTAL(9,G77:I77)</f>
        <v>0</v>
      </c>
      <c r="K77" s="397" t="str">
        <f>IFERROR(J77/$J$18*100,"0.00")</f>
        <v>0.00</v>
      </c>
    </row>
    <row r="78" spans="1:11" x14ac:dyDescent="0.3">
      <c r="A78" s="387">
        <v>2</v>
      </c>
      <c r="B78" s="388">
        <v>2</v>
      </c>
      <c r="C78" s="388">
        <v>1</v>
      </c>
      <c r="D78" s="388">
        <v>7</v>
      </c>
      <c r="E78" s="388"/>
      <c r="F78" s="389" t="s">
        <v>1208</v>
      </c>
      <c r="G78" s="390">
        <f>G79</f>
        <v>0</v>
      </c>
      <c r="H78" s="390">
        <f>H79</f>
        <v>0</v>
      </c>
      <c r="I78" s="390">
        <f>I79</f>
        <v>0</v>
      </c>
      <c r="J78" s="390">
        <f>J79</f>
        <v>0</v>
      </c>
      <c r="K78" s="391" t="str">
        <f>K79</f>
        <v>0.00</v>
      </c>
    </row>
    <row r="79" spans="1:11" x14ac:dyDescent="0.3">
      <c r="A79" s="392">
        <v>2</v>
      </c>
      <c r="B79" s="393">
        <v>2</v>
      </c>
      <c r="C79" s="393">
        <v>1</v>
      </c>
      <c r="D79" s="393">
        <v>7</v>
      </c>
      <c r="E79" s="393" t="s">
        <v>1152</v>
      </c>
      <c r="F79" s="398" t="s">
        <v>1208</v>
      </c>
      <c r="G79" s="395"/>
      <c r="H79" s="395"/>
      <c r="I79" s="395"/>
      <c r="J79" s="396">
        <f>SUBTOTAL(9,G79:I79)</f>
        <v>0</v>
      </c>
      <c r="K79" s="397" t="str">
        <f>IFERROR(J79/$J$18*100,"0.00")</f>
        <v>0.00</v>
      </c>
    </row>
    <row r="80" spans="1:11" x14ac:dyDescent="0.3">
      <c r="A80" s="387">
        <v>2</v>
      </c>
      <c r="B80" s="388">
        <v>2</v>
      </c>
      <c r="C80" s="388">
        <v>1</v>
      </c>
      <c r="D80" s="388">
        <v>8</v>
      </c>
      <c r="E80" s="388"/>
      <c r="F80" s="389" t="s">
        <v>1209</v>
      </c>
      <c r="G80" s="390">
        <f>G81</f>
        <v>0</v>
      </c>
      <c r="H80" s="390">
        <f>H81</f>
        <v>0</v>
      </c>
      <c r="I80" s="390">
        <f>I81</f>
        <v>0</v>
      </c>
      <c r="J80" s="390">
        <f>J81</f>
        <v>0</v>
      </c>
      <c r="K80" s="391" t="str">
        <f>K81</f>
        <v>0.00</v>
      </c>
    </row>
    <row r="81" spans="1:11" x14ac:dyDescent="0.3">
      <c r="A81" s="392">
        <v>2</v>
      </c>
      <c r="B81" s="393">
        <v>2</v>
      </c>
      <c r="C81" s="393">
        <v>1</v>
      </c>
      <c r="D81" s="393">
        <v>8</v>
      </c>
      <c r="E81" s="393" t="s">
        <v>1152</v>
      </c>
      <c r="F81" s="398" t="s">
        <v>1209</v>
      </c>
      <c r="G81" s="395"/>
      <c r="H81" s="395"/>
      <c r="I81" s="395"/>
      <c r="J81" s="396">
        <f>SUBTOTAL(9,G81:I81)</f>
        <v>0</v>
      </c>
      <c r="K81" s="397" t="str">
        <f>IFERROR(J81/$J$18*100,"0.00")</f>
        <v>0.00</v>
      </c>
    </row>
    <row r="82" spans="1:11" x14ac:dyDescent="0.3">
      <c r="A82" s="383">
        <v>2</v>
      </c>
      <c r="B82" s="384">
        <v>2</v>
      </c>
      <c r="C82" s="384">
        <v>2</v>
      </c>
      <c r="D82" s="384"/>
      <c r="E82" s="384"/>
      <c r="F82" s="385" t="s">
        <v>1210</v>
      </c>
      <c r="G82" s="386">
        <f>+G83+G85</f>
        <v>0</v>
      </c>
      <c r="H82" s="386">
        <f>+H83+H85</f>
        <v>0</v>
      </c>
      <c r="I82" s="386">
        <f>+I83+I85</f>
        <v>0</v>
      </c>
      <c r="J82" s="386">
        <f>+J83+J85</f>
        <v>0</v>
      </c>
      <c r="K82" s="405">
        <f>+K83+K85</f>
        <v>0</v>
      </c>
    </row>
    <row r="83" spans="1:11" x14ac:dyDescent="0.3">
      <c r="A83" s="387">
        <v>2</v>
      </c>
      <c r="B83" s="388">
        <v>2</v>
      </c>
      <c r="C83" s="388">
        <v>2</v>
      </c>
      <c r="D83" s="388">
        <v>1</v>
      </c>
      <c r="E83" s="388"/>
      <c r="F83" s="389" t="s">
        <v>1211</v>
      </c>
      <c r="G83" s="390">
        <f>G84</f>
        <v>0</v>
      </c>
      <c r="H83" s="390">
        <f>H84</f>
        <v>0</v>
      </c>
      <c r="I83" s="390">
        <f>I84</f>
        <v>0</v>
      </c>
      <c r="J83" s="390">
        <f>J84</f>
        <v>0</v>
      </c>
      <c r="K83" s="391" t="str">
        <f>K84</f>
        <v>0.00</v>
      </c>
    </row>
    <row r="84" spans="1:11" x14ac:dyDescent="0.3">
      <c r="A84" s="392">
        <v>2</v>
      </c>
      <c r="B84" s="393">
        <v>2</v>
      </c>
      <c r="C84" s="393">
        <v>2</v>
      </c>
      <c r="D84" s="393">
        <v>1</v>
      </c>
      <c r="E84" s="393" t="s">
        <v>1152</v>
      </c>
      <c r="F84" s="398" t="s">
        <v>1211</v>
      </c>
      <c r="G84" s="395"/>
      <c r="H84" s="395"/>
      <c r="I84" s="395"/>
      <c r="J84" s="396">
        <f>SUBTOTAL(9,G84:I84)</f>
        <v>0</v>
      </c>
      <c r="K84" s="397" t="str">
        <f>IFERROR(J84/$J$18*100,"0.00")</f>
        <v>0.00</v>
      </c>
    </row>
    <row r="85" spans="1:11" x14ac:dyDescent="0.3">
      <c r="A85" s="387">
        <v>2</v>
      </c>
      <c r="B85" s="388">
        <v>2</v>
      </c>
      <c r="C85" s="388">
        <v>2</v>
      </c>
      <c r="D85" s="388">
        <v>2</v>
      </c>
      <c r="E85" s="388"/>
      <c r="F85" s="389" t="s">
        <v>1212</v>
      </c>
      <c r="G85" s="390">
        <f>G86</f>
        <v>0</v>
      </c>
      <c r="H85" s="390">
        <f>H86</f>
        <v>0</v>
      </c>
      <c r="I85" s="390">
        <f>I86</f>
        <v>0</v>
      </c>
      <c r="J85" s="390">
        <f>J86</f>
        <v>0</v>
      </c>
      <c r="K85" s="391" t="str">
        <f>K86</f>
        <v>0.00</v>
      </c>
    </row>
    <row r="86" spans="1:11" x14ac:dyDescent="0.3">
      <c r="A86" s="392">
        <v>2</v>
      </c>
      <c r="B86" s="393">
        <v>2</v>
      </c>
      <c r="C86" s="393">
        <v>2</v>
      </c>
      <c r="D86" s="393">
        <v>2</v>
      </c>
      <c r="E86" s="393" t="s">
        <v>1152</v>
      </c>
      <c r="F86" s="398" t="s">
        <v>1212</v>
      </c>
      <c r="G86" s="395"/>
      <c r="H86" s="395"/>
      <c r="I86" s="395"/>
      <c r="J86" s="396">
        <f>SUBTOTAL(9,G86:I86)</f>
        <v>0</v>
      </c>
      <c r="K86" s="397" t="str">
        <f>IFERROR(J86/$J$18*100,"0.00")</f>
        <v>0.00</v>
      </c>
    </row>
    <row r="87" spans="1:11" x14ac:dyDescent="0.3">
      <c r="A87" s="383">
        <v>2</v>
      </c>
      <c r="B87" s="384">
        <v>2</v>
      </c>
      <c r="C87" s="384">
        <v>3</v>
      </c>
      <c r="D87" s="384"/>
      <c r="E87" s="384"/>
      <c r="F87" s="385" t="s">
        <v>1213</v>
      </c>
      <c r="G87" s="386">
        <f>+G88+G90</f>
        <v>0</v>
      </c>
      <c r="H87" s="386">
        <f>+H88+H90</f>
        <v>0</v>
      </c>
      <c r="I87" s="386">
        <f>+I88+I90</f>
        <v>0</v>
      </c>
      <c r="J87" s="386">
        <f>+J88+J90</f>
        <v>0</v>
      </c>
      <c r="K87" s="405">
        <f>+K88+K90</f>
        <v>0</v>
      </c>
    </row>
    <row r="88" spans="1:11" x14ac:dyDescent="0.3">
      <c r="A88" s="387">
        <v>2</v>
      </c>
      <c r="B88" s="388">
        <v>2</v>
      </c>
      <c r="C88" s="388">
        <v>3</v>
      </c>
      <c r="D88" s="388">
        <v>1</v>
      </c>
      <c r="E88" s="388"/>
      <c r="F88" s="389" t="s">
        <v>1049</v>
      </c>
      <c r="G88" s="390">
        <f>G89</f>
        <v>0</v>
      </c>
      <c r="H88" s="390">
        <f>H89</f>
        <v>0</v>
      </c>
      <c r="I88" s="390">
        <f>I89</f>
        <v>0</v>
      </c>
      <c r="J88" s="390">
        <f>J89</f>
        <v>0</v>
      </c>
      <c r="K88" s="391" t="str">
        <f>K89</f>
        <v>0.00</v>
      </c>
    </row>
    <row r="89" spans="1:11" x14ac:dyDescent="0.3">
      <c r="A89" s="392">
        <v>2</v>
      </c>
      <c r="B89" s="393">
        <v>2</v>
      </c>
      <c r="C89" s="393">
        <v>3</v>
      </c>
      <c r="D89" s="393">
        <v>1</v>
      </c>
      <c r="E89" s="393" t="s">
        <v>1152</v>
      </c>
      <c r="F89" s="398" t="s">
        <v>1049</v>
      </c>
      <c r="G89" s="395"/>
      <c r="H89" s="395"/>
      <c r="I89" s="395"/>
      <c r="J89" s="396">
        <f>SUBTOTAL(9,G89:I89)</f>
        <v>0</v>
      </c>
      <c r="K89" s="397" t="str">
        <f>IFERROR(J89/$J$18*100,"0.00")</f>
        <v>0.00</v>
      </c>
    </row>
    <row r="90" spans="1:11" x14ac:dyDescent="0.3">
      <c r="A90" s="387">
        <v>2</v>
      </c>
      <c r="B90" s="388">
        <v>2</v>
      </c>
      <c r="C90" s="388">
        <v>3</v>
      </c>
      <c r="D90" s="388">
        <v>2</v>
      </c>
      <c r="E90" s="388"/>
      <c r="F90" s="389" t="s">
        <v>1214</v>
      </c>
      <c r="G90" s="390">
        <f>G91</f>
        <v>0</v>
      </c>
      <c r="H90" s="390">
        <f>H91</f>
        <v>0</v>
      </c>
      <c r="I90" s="390">
        <f>I91</f>
        <v>0</v>
      </c>
      <c r="J90" s="390">
        <f>J91</f>
        <v>0</v>
      </c>
      <c r="K90" s="391" t="str">
        <f>K91</f>
        <v>0.00</v>
      </c>
    </row>
    <row r="91" spans="1:11" x14ac:dyDescent="0.3">
      <c r="A91" s="392">
        <v>2</v>
      </c>
      <c r="B91" s="393">
        <v>2</v>
      </c>
      <c r="C91" s="393">
        <v>3</v>
      </c>
      <c r="D91" s="393">
        <v>2</v>
      </c>
      <c r="E91" s="393" t="s">
        <v>1152</v>
      </c>
      <c r="F91" s="398" t="s">
        <v>1214</v>
      </c>
      <c r="G91" s="395"/>
      <c r="H91" s="395"/>
      <c r="I91" s="395"/>
      <c r="J91" s="396">
        <f>SUBTOTAL(9,G91:I91)</f>
        <v>0</v>
      </c>
      <c r="K91" s="397" t="str">
        <f>IFERROR(J91/$J$18*100,"0.00")</f>
        <v>0.00</v>
      </c>
    </row>
    <row r="92" spans="1:11" x14ac:dyDescent="0.3">
      <c r="A92" s="383">
        <v>2</v>
      </c>
      <c r="B92" s="384">
        <v>2</v>
      </c>
      <c r="C92" s="384">
        <v>4</v>
      </c>
      <c r="D92" s="384"/>
      <c r="E92" s="384"/>
      <c r="F92" s="385" t="s">
        <v>1215</v>
      </c>
      <c r="G92" s="386">
        <f>+G93+G95+G97</f>
        <v>0</v>
      </c>
      <c r="H92" s="386">
        <f>+H93+H95+H97</f>
        <v>0</v>
      </c>
      <c r="I92" s="386">
        <f>+I93+I95+I97</f>
        <v>0</v>
      </c>
      <c r="J92" s="386">
        <f>+J93+J95+J97</f>
        <v>0</v>
      </c>
      <c r="K92" s="386">
        <f>+K93+K95+K97</f>
        <v>0</v>
      </c>
    </row>
    <row r="93" spans="1:11" x14ac:dyDescent="0.3">
      <c r="A93" s="387">
        <v>2</v>
      </c>
      <c r="B93" s="388">
        <v>2</v>
      </c>
      <c r="C93" s="388">
        <v>4</v>
      </c>
      <c r="D93" s="388">
        <v>1</v>
      </c>
      <c r="E93" s="388"/>
      <c r="F93" s="404" t="s">
        <v>1216</v>
      </c>
      <c r="G93" s="390">
        <f>G94</f>
        <v>0</v>
      </c>
      <c r="H93" s="390">
        <f>H94</f>
        <v>0</v>
      </c>
      <c r="I93" s="390">
        <f>I94</f>
        <v>0</v>
      </c>
      <c r="J93" s="390">
        <f>J94</f>
        <v>0</v>
      </c>
      <c r="K93" s="391" t="str">
        <f>K94</f>
        <v>0.00</v>
      </c>
    </row>
    <row r="94" spans="1:11" x14ac:dyDescent="0.3">
      <c r="A94" s="392">
        <v>2</v>
      </c>
      <c r="B94" s="393">
        <v>2</v>
      </c>
      <c r="C94" s="393">
        <v>4</v>
      </c>
      <c r="D94" s="393">
        <v>1</v>
      </c>
      <c r="E94" s="393" t="s">
        <v>1152</v>
      </c>
      <c r="F94" s="394" t="s">
        <v>1216</v>
      </c>
      <c r="G94" s="395"/>
      <c r="H94" s="395"/>
      <c r="I94" s="395"/>
      <c r="J94" s="396">
        <f>SUBTOTAL(9,G94:I94)</f>
        <v>0</v>
      </c>
      <c r="K94" s="397" t="str">
        <f>IFERROR(J94/$J$18*100,"0.00")</f>
        <v>0.00</v>
      </c>
    </row>
    <row r="95" spans="1:11" x14ac:dyDescent="0.3">
      <c r="A95" s="387">
        <v>2</v>
      </c>
      <c r="B95" s="388">
        <v>2</v>
      </c>
      <c r="C95" s="388">
        <v>4</v>
      </c>
      <c r="D95" s="388">
        <v>2</v>
      </c>
      <c r="E95" s="388"/>
      <c r="F95" s="404" t="s">
        <v>1217</v>
      </c>
      <c r="G95" s="390">
        <f>G96</f>
        <v>0</v>
      </c>
      <c r="H95" s="390">
        <f>H96</f>
        <v>0</v>
      </c>
      <c r="I95" s="390">
        <f>I96</f>
        <v>0</v>
      </c>
      <c r="J95" s="390">
        <f>J96</f>
        <v>0</v>
      </c>
      <c r="K95" s="391" t="str">
        <f>K96</f>
        <v>0.00</v>
      </c>
    </row>
    <row r="96" spans="1:11" x14ac:dyDescent="0.3">
      <c r="A96" s="392">
        <v>2</v>
      </c>
      <c r="B96" s="393">
        <v>2</v>
      </c>
      <c r="C96" s="393">
        <v>4</v>
      </c>
      <c r="D96" s="393">
        <v>2</v>
      </c>
      <c r="E96" s="393" t="s">
        <v>1152</v>
      </c>
      <c r="F96" s="398" t="s">
        <v>1217</v>
      </c>
      <c r="G96" s="395"/>
      <c r="H96" s="395"/>
      <c r="I96" s="395"/>
      <c r="J96" s="396">
        <f>SUBTOTAL(9,G96:I96)</f>
        <v>0</v>
      </c>
      <c r="K96" s="397" t="str">
        <f>IFERROR(J96/$J$18*100,"0.00")</f>
        <v>0.00</v>
      </c>
    </row>
    <row r="97" spans="1:11" x14ac:dyDescent="0.3">
      <c r="A97" s="387">
        <v>2</v>
      </c>
      <c r="B97" s="388">
        <v>2</v>
      </c>
      <c r="C97" s="388">
        <v>4</v>
      </c>
      <c r="D97" s="388">
        <v>4</v>
      </c>
      <c r="E97" s="388"/>
      <c r="F97" s="404" t="s">
        <v>1218</v>
      </c>
      <c r="G97" s="390">
        <f>G98</f>
        <v>0</v>
      </c>
      <c r="H97" s="390">
        <f>H98</f>
        <v>0</v>
      </c>
      <c r="I97" s="390">
        <f>I98</f>
        <v>0</v>
      </c>
      <c r="J97" s="390">
        <f>J98</f>
        <v>0</v>
      </c>
      <c r="K97" s="391" t="str">
        <f>K98</f>
        <v>0.00</v>
      </c>
    </row>
    <row r="98" spans="1:11" x14ac:dyDescent="0.3">
      <c r="A98" s="392">
        <v>2</v>
      </c>
      <c r="B98" s="393">
        <v>2</v>
      </c>
      <c r="C98" s="393">
        <v>4</v>
      </c>
      <c r="D98" s="393">
        <v>4</v>
      </c>
      <c r="E98" s="393" t="s">
        <v>1152</v>
      </c>
      <c r="F98" s="398" t="s">
        <v>1218</v>
      </c>
      <c r="G98" s="395"/>
      <c r="H98" s="395"/>
      <c r="I98" s="395"/>
      <c r="J98" s="396">
        <f>SUBTOTAL(9,G98:I98)</f>
        <v>0</v>
      </c>
      <c r="K98" s="397" t="str">
        <f>IFERROR(J98/$J$18*100,"0.00")</f>
        <v>0.00</v>
      </c>
    </row>
    <row r="99" spans="1:11" x14ac:dyDescent="0.3">
      <c r="A99" s="383">
        <v>2</v>
      </c>
      <c r="B99" s="384">
        <v>2</v>
      </c>
      <c r="C99" s="384">
        <v>5</v>
      </c>
      <c r="D99" s="384"/>
      <c r="E99" s="384"/>
      <c r="F99" s="385" t="s">
        <v>1219</v>
      </c>
      <c r="G99" s="386">
        <f>+G100+G102+G104+G110+G112</f>
        <v>0</v>
      </c>
      <c r="H99" s="386">
        <f>+H100+H102+H104+H110+H112</f>
        <v>0</v>
      </c>
      <c r="I99" s="386">
        <f>+I100+I102+I104+I110+I112</f>
        <v>0</v>
      </c>
      <c r="J99" s="386">
        <f>+J100+J102+J104+J110+J112</f>
        <v>0</v>
      </c>
      <c r="K99" s="386">
        <f>+K100+K102+K104+K110+K112</f>
        <v>0</v>
      </c>
    </row>
    <row r="100" spans="1:11" x14ac:dyDescent="0.3">
      <c r="A100" s="387">
        <v>2</v>
      </c>
      <c r="B100" s="388">
        <v>2</v>
      </c>
      <c r="C100" s="388">
        <v>5</v>
      </c>
      <c r="D100" s="388">
        <v>1</v>
      </c>
      <c r="E100" s="388"/>
      <c r="F100" s="404" t="s">
        <v>1220</v>
      </c>
      <c r="G100" s="390">
        <f>G101</f>
        <v>0</v>
      </c>
      <c r="H100" s="390">
        <f>H101</f>
        <v>0</v>
      </c>
      <c r="I100" s="390">
        <f>I101</f>
        <v>0</v>
      </c>
      <c r="J100" s="390">
        <f>J101</f>
        <v>0</v>
      </c>
      <c r="K100" s="391" t="str">
        <f>K101</f>
        <v>0.00</v>
      </c>
    </row>
    <row r="101" spans="1:11" x14ac:dyDescent="0.3">
      <c r="A101" s="392">
        <v>2</v>
      </c>
      <c r="B101" s="393">
        <v>2</v>
      </c>
      <c r="C101" s="393">
        <v>5</v>
      </c>
      <c r="D101" s="393">
        <v>1</v>
      </c>
      <c r="E101" s="393" t="s">
        <v>1152</v>
      </c>
      <c r="F101" s="398" t="s">
        <v>1220</v>
      </c>
      <c r="G101" s="395"/>
      <c r="H101" s="395"/>
      <c r="I101" s="395"/>
      <c r="J101" s="396">
        <f>SUBTOTAL(9,G101:I101)</f>
        <v>0</v>
      </c>
      <c r="K101" s="397" t="str">
        <f>IFERROR(J101/$J$18*100,"0.00")</f>
        <v>0.00</v>
      </c>
    </row>
    <row r="102" spans="1:11" x14ac:dyDescent="0.3">
      <c r="A102" s="387">
        <v>2</v>
      </c>
      <c r="B102" s="388">
        <v>2</v>
      </c>
      <c r="C102" s="388">
        <v>5</v>
      </c>
      <c r="D102" s="388">
        <v>2</v>
      </c>
      <c r="E102" s="388"/>
      <c r="F102" s="389" t="s">
        <v>1221</v>
      </c>
      <c r="G102" s="390">
        <f>G103</f>
        <v>0</v>
      </c>
      <c r="H102" s="390">
        <f>H103</f>
        <v>0</v>
      </c>
      <c r="I102" s="390">
        <f>I103</f>
        <v>0</v>
      </c>
      <c r="J102" s="390">
        <f>J103</f>
        <v>0</v>
      </c>
      <c r="K102" s="391" t="str">
        <f>K103</f>
        <v>0.00</v>
      </c>
    </row>
    <row r="103" spans="1:11" x14ac:dyDescent="0.3">
      <c r="A103" s="392">
        <v>2</v>
      </c>
      <c r="B103" s="393">
        <v>2</v>
      </c>
      <c r="C103" s="393">
        <v>5</v>
      </c>
      <c r="D103" s="393">
        <v>2</v>
      </c>
      <c r="E103" s="393" t="s">
        <v>1152</v>
      </c>
      <c r="F103" s="398" t="s">
        <v>1221</v>
      </c>
      <c r="G103" s="395"/>
      <c r="H103" s="395"/>
      <c r="I103" s="395"/>
      <c r="J103" s="396">
        <f>SUBTOTAL(9,G103:I103)</f>
        <v>0</v>
      </c>
      <c r="K103" s="397" t="str">
        <f>IFERROR(J103/$J$18*100,"0.00")</f>
        <v>0.00</v>
      </c>
    </row>
    <row r="104" spans="1:11" x14ac:dyDescent="0.3">
      <c r="A104" s="387">
        <v>2</v>
      </c>
      <c r="B104" s="388">
        <v>2</v>
      </c>
      <c r="C104" s="388">
        <v>5</v>
      </c>
      <c r="D104" s="388">
        <v>3</v>
      </c>
      <c r="E104" s="388"/>
      <c r="F104" s="404" t="s">
        <v>1222</v>
      </c>
      <c r="G104" s="390">
        <f>SUM(G105:G109)</f>
        <v>0</v>
      </c>
      <c r="H104" s="390">
        <f>SUM(H105:H109)</f>
        <v>0</v>
      </c>
      <c r="I104" s="390">
        <f>SUM(I105:I109)</f>
        <v>0</v>
      </c>
      <c r="J104" s="390">
        <f>SUM(J105:J109)</f>
        <v>0</v>
      </c>
      <c r="K104" s="391">
        <f>SUM(K105:K109)</f>
        <v>0</v>
      </c>
    </row>
    <row r="105" spans="1:11" x14ac:dyDescent="0.3">
      <c r="A105" s="392">
        <v>2</v>
      </c>
      <c r="B105" s="393">
        <v>2</v>
      </c>
      <c r="C105" s="393">
        <v>5</v>
      </c>
      <c r="D105" s="393">
        <v>3</v>
      </c>
      <c r="E105" s="393" t="s">
        <v>1152</v>
      </c>
      <c r="F105" s="398" t="s">
        <v>1223</v>
      </c>
      <c r="G105" s="395"/>
      <c r="H105" s="395"/>
      <c r="I105" s="395"/>
      <c r="J105" s="396">
        <f>SUBTOTAL(9,G105:I105)</f>
        <v>0</v>
      </c>
      <c r="K105" s="397" t="str">
        <f>IFERROR(J105/$J$18*100,"0.00")</f>
        <v>0.00</v>
      </c>
    </row>
    <row r="106" spans="1:11" x14ac:dyDescent="0.3">
      <c r="A106" s="392">
        <v>2</v>
      </c>
      <c r="B106" s="393">
        <v>2</v>
      </c>
      <c r="C106" s="393">
        <v>5</v>
      </c>
      <c r="D106" s="393">
        <v>3</v>
      </c>
      <c r="E106" s="393" t="s">
        <v>1154</v>
      </c>
      <c r="F106" s="398" t="s">
        <v>1224</v>
      </c>
      <c r="G106" s="395"/>
      <c r="H106" s="395"/>
      <c r="I106" s="395"/>
      <c r="J106" s="396">
        <f>SUBTOTAL(9,G106:I106)</f>
        <v>0</v>
      </c>
      <c r="K106" s="397" t="str">
        <f>IFERROR(J106/$J$18*100,"0.00")</f>
        <v>0.00</v>
      </c>
    </row>
    <row r="107" spans="1:11" x14ac:dyDescent="0.3">
      <c r="A107" s="392">
        <v>2</v>
      </c>
      <c r="B107" s="393">
        <v>2</v>
      </c>
      <c r="C107" s="393">
        <v>5</v>
      </c>
      <c r="D107" s="393">
        <v>3</v>
      </c>
      <c r="E107" s="393" t="s">
        <v>1161</v>
      </c>
      <c r="F107" s="398" t="s">
        <v>1225</v>
      </c>
      <c r="G107" s="395"/>
      <c r="H107" s="395"/>
      <c r="I107" s="395"/>
      <c r="J107" s="396">
        <f>SUBTOTAL(9,G107:I107)</f>
        <v>0</v>
      </c>
      <c r="K107" s="397" t="str">
        <f>IFERROR(J107/$J$18*100,"0.00")</f>
        <v>0.00</v>
      </c>
    </row>
    <row r="108" spans="1:11" x14ac:dyDescent="0.3">
      <c r="A108" s="392">
        <v>2</v>
      </c>
      <c r="B108" s="393">
        <v>2</v>
      </c>
      <c r="C108" s="393">
        <v>5</v>
      </c>
      <c r="D108" s="393">
        <v>3</v>
      </c>
      <c r="E108" s="393" t="s">
        <v>1176</v>
      </c>
      <c r="F108" s="398" t="s">
        <v>1226</v>
      </c>
      <c r="G108" s="395"/>
      <c r="H108" s="395"/>
      <c r="I108" s="395"/>
      <c r="J108" s="396">
        <f>SUBTOTAL(9,G108:I108)</f>
        <v>0</v>
      </c>
      <c r="K108" s="397" t="str">
        <f>IFERROR(J108/$J$18*100,"0.00")</f>
        <v>0.00</v>
      </c>
    </row>
    <row r="109" spans="1:11" x14ac:dyDescent="0.3">
      <c r="A109" s="392">
        <v>2</v>
      </c>
      <c r="B109" s="393">
        <v>2</v>
      </c>
      <c r="C109" s="393">
        <v>5</v>
      </c>
      <c r="D109" s="393">
        <v>3</v>
      </c>
      <c r="E109" s="393" t="s">
        <v>1156</v>
      </c>
      <c r="F109" s="398" t="s">
        <v>1227</v>
      </c>
      <c r="G109" s="395"/>
      <c r="H109" s="395"/>
      <c r="I109" s="395"/>
      <c r="J109" s="396">
        <f>SUBTOTAL(9,G109:I109)</f>
        <v>0</v>
      </c>
      <c r="K109" s="397" t="str">
        <f>IFERROR(J109/$J$18*100,"0.00")</f>
        <v>0.00</v>
      </c>
    </row>
    <row r="110" spans="1:11" x14ac:dyDescent="0.3">
      <c r="A110" s="387">
        <v>2</v>
      </c>
      <c r="B110" s="388">
        <v>2</v>
      </c>
      <c r="C110" s="388">
        <v>5</v>
      </c>
      <c r="D110" s="388">
        <v>4</v>
      </c>
      <c r="E110" s="388"/>
      <c r="F110" s="404" t="s">
        <v>1228</v>
      </c>
      <c r="G110" s="390">
        <f>G111</f>
        <v>0</v>
      </c>
      <c r="H110" s="390">
        <f>H111</f>
        <v>0</v>
      </c>
      <c r="I110" s="390">
        <f>I111</f>
        <v>0</v>
      </c>
      <c r="J110" s="390">
        <f>J111</f>
        <v>0</v>
      </c>
      <c r="K110" s="391" t="str">
        <f>K111</f>
        <v>0.00</v>
      </c>
    </row>
    <row r="111" spans="1:11" x14ac:dyDescent="0.3">
      <c r="A111" s="392">
        <v>2</v>
      </c>
      <c r="B111" s="393">
        <v>2</v>
      </c>
      <c r="C111" s="393">
        <v>5</v>
      </c>
      <c r="D111" s="393">
        <v>4</v>
      </c>
      <c r="E111" s="393" t="s">
        <v>1152</v>
      </c>
      <c r="F111" s="398" t="s">
        <v>1228</v>
      </c>
      <c r="G111" s="395"/>
      <c r="H111" s="395"/>
      <c r="I111" s="395"/>
      <c r="J111" s="396">
        <f>SUBTOTAL(9,G111:I111)</f>
        <v>0</v>
      </c>
      <c r="K111" s="397" t="str">
        <f>IFERROR(J111/$J$18*100,"0.00")</f>
        <v>0.00</v>
      </c>
    </row>
    <row r="112" spans="1:11" x14ac:dyDescent="0.3">
      <c r="A112" s="387">
        <v>2</v>
      </c>
      <c r="B112" s="388">
        <v>2</v>
      </c>
      <c r="C112" s="388">
        <v>5</v>
      </c>
      <c r="D112" s="388">
        <v>8</v>
      </c>
      <c r="E112" s="388"/>
      <c r="F112" s="389" t="s">
        <v>1229</v>
      </c>
      <c r="G112" s="390">
        <f>G113</f>
        <v>0</v>
      </c>
      <c r="H112" s="390">
        <f>H113</f>
        <v>0</v>
      </c>
      <c r="I112" s="390">
        <f>I113</f>
        <v>0</v>
      </c>
      <c r="J112" s="390">
        <f>J113</f>
        <v>0</v>
      </c>
      <c r="K112" s="391" t="str">
        <f>K113</f>
        <v>0.00</v>
      </c>
    </row>
    <row r="113" spans="1:52" x14ac:dyDescent="0.3">
      <c r="A113" s="392">
        <v>2</v>
      </c>
      <c r="B113" s="393">
        <v>2</v>
      </c>
      <c r="C113" s="393">
        <v>5</v>
      </c>
      <c r="D113" s="393">
        <v>8</v>
      </c>
      <c r="E113" s="393" t="s">
        <v>1152</v>
      </c>
      <c r="F113" s="398" t="s">
        <v>1229</v>
      </c>
      <c r="G113" s="395"/>
      <c r="H113" s="395"/>
      <c r="I113" s="395"/>
      <c r="J113" s="396">
        <f>SUBTOTAL(9,G113:I113)</f>
        <v>0</v>
      </c>
      <c r="K113" s="397" t="str">
        <f>IFERROR(J113/$J$18*100,"0.00")</f>
        <v>0.00</v>
      </c>
    </row>
    <row r="114" spans="1:52" s="408" customFormat="1" x14ac:dyDescent="0.3">
      <c r="A114" s="387">
        <v>2</v>
      </c>
      <c r="B114" s="388">
        <v>2</v>
      </c>
      <c r="C114" s="388">
        <v>5</v>
      </c>
      <c r="D114" s="388">
        <v>9</v>
      </c>
      <c r="E114" s="388"/>
      <c r="F114" s="389" t="s">
        <v>1230</v>
      </c>
      <c r="G114" s="409">
        <f>+G115</f>
        <v>0</v>
      </c>
      <c r="H114" s="409">
        <f>+H115</f>
        <v>0</v>
      </c>
      <c r="I114" s="409">
        <f>+I115</f>
        <v>0</v>
      </c>
      <c r="J114" s="409">
        <f>+J115</f>
        <v>0</v>
      </c>
      <c r="K114" s="399" t="str">
        <f>+K115</f>
        <v>0.00</v>
      </c>
      <c r="L114" s="407"/>
      <c r="M114" s="407"/>
      <c r="N114" s="407"/>
      <c r="O114" s="407"/>
      <c r="P114" s="407"/>
      <c r="Q114" s="407"/>
      <c r="R114" s="407"/>
      <c r="S114" s="407"/>
      <c r="T114" s="407"/>
      <c r="U114" s="407"/>
      <c r="V114" s="407"/>
      <c r="W114" s="407"/>
      <c r="X114" s="407"/>
      <c r="Y114" s="407"/>
      <c r="Z114" s="407"/>
      <c r="AA114" s="407"/>
      <c r="AB114" s="407"/>
      <c r="AC114" s="407"/>
      <c r="AD114" s="407"/>
      <c r="AE114" s="407"/>
      <c r="AF114" s="407"/>
      <c r="AG114" s="407"/>
      <c r="AH114" s="407"/>
      <c r="AI114" s="407"/>
      <c r="AJ114" s="407"/>
      <c r="AK114" s="407"/>
      <c r="AL114" s="407"/>
      <c r="AM114" s="407"/>
      <c r="AN114" s="407"/>
      <c r="AO114" s="407"/>
      <c r="AP114" s="407"/>
      <c r="AQ114" s="407"/>
      <c r="AR114" s="407"/>
      <c r="AS114" s="407"/>
      <c r="AT114" s="407"/>
      <c r="AU114" s="407"/>
      <c r="AV114" s="407"/>
      <c r="AW114" s="407"/>
      <c r="AX114" s="407"/>
      <c r="AY114" s="407"/>
      <c r="AZ114" s="407"/>
    </row>
    <row r="115" spans="1:52" x14ac:dyDescent="0.3">
      <c r="A115" s="392">
        <v>2</v>
      </c>
      <c r="B115" s="393">
        <v>2</v>
      </c>
      <c r="C115" s="393">
        <v>5</v>
      </c>
      <c r="D115" s="393">
        <v>9</v>
      </c>
      <c r="E115" s="393" t="s">
        <v>1152</v>
      </c>
      <c r="F115" s="398" t="s">
        <v>1231</v>
      </c>
      <c r="G115" s="395"/>
      <c r="H115" s="395"/>
      <c r="I115" s="395"/>
      <c r="J115" s="396">
        <f>SUBTOTAL(9,G115:I115)</f>
        <v>0</v>
      </c>
      <c r="K115" s="397" t="str">
        <f>IFERROR(J115/$J$18*100,"0.00")</f>
        <v>0.00</v>
      </c>
    </row>
    <row r="116" spans="1:52" x14ac:dyDescent="0.3">
      <c r="A116" s="383">
        <v>2</v>
      </c>
      <c r="B116" s="384">
        <v>2</v>
      </c>
      <c r="C116" s="384">
        <v>6</v>
      </c>
      <c r="D116" s="384"/>
      <c r="E116" s="384"/>
      <c r="F116" s="385" t="s">
        <v>1232</v>
      </c>
      <c r="G116" s="386">
        <f>+G117+G119+G121+G123</f>
        <v>0</v>
      </c>
      <c r="H116" s="386">
        <f>+H117+H119+H121+H123</f>
        <v>0</v>
      </c>
      <c r="I116" s="386">
        <f>+I117+I119+I121+I123</f>
        <v>0</v>
      </c>
      <c r="J116" s="386">
        <f>+J117+J119+J121+J123</f>
        <v>0</v>
      </c>
      <c r="K116" s="386">
        <f>+K117+K119+K121+K123</f>
        <v>0</v>
      </c>
    </row>
    <row r="117" spans="1:52" x14ac:dyDescent="0.3">
      <c r="A117" s="387">
        <v>2</v>
      </c>
      <c r="B117" s="388">
        <v>2</v>
      </c>
      <c r="C117" s="388">
        <v>6</v>
      </c>
      <c r="D117" s="388">
        <v>1</v>
      </c>
      <c r="E117" s="388"/>
      <c r="F117" s="404" t="s">
        <v>1233</v>
      </c>
      <c r="G117" s="390">
        <f>G118</f>
        <v>0</v>
      </c>
      <c r="H117" s="390">
        <f>H118</f>
        <v>0</v>
      </c>
      <c r="I117" s="390">
        <f>I118</f>
        <v>0</v>
      </c>
      <c r="J117" s="390">
        <f>J118</f>
        <v>0</v>
      </c>
      <c r="K117" s="391" t="str">
        <f>K118</f>
        <v>0.00</v>
      </c>
    </row>
    <row r="118" spans="1:52" x14ac:dyDescent="0.3">
      <c r="A118" s="392">
        <v>2</v>
      </c>
      <c r="B118" s="393">
        <v>2</v>
      </c>
      <c r="C118" s="393">
        <v>6</v>
      </c>
      <c r="D118" s="393">
        <v>1</v>
      </c>
      <c r="E118" s="393" t="s">
        <v>1152</v>
      </c>
      <c r="F118" s="398" t="s">
        <v>1233</v>
      </c>
      <c r="G118" s="395"/>
      <c r="H118" s="395"/>
      <c r="I118" s="395"/>
      <c r="J118" s="396">
        <f>SUBTOTAL(9,G118:I118)</f>
        <v>0</v>
      </c>
      <c r="K118" s="397" t="str">
        <f>IFERROR(J118/$J$18*100,"0.00")</f>
        <v>0.00</v>
      </c>
    </row>
    <row r="119" spans="1:52" x14ac:dyDescent="0.3">
      <c r="A119" s="387">
        <v>2</v>
      </c>
      <c r="B119" s="388">
        <v>2</v>
      </c>
      <c r="C119" s="388">
        <v>6</v>
      </c>
      <c r="D119" s="388">
        <v>2</v>
      </c>
      <c r="E119" s="388"/>
      <c r="F119" s="404" t="s">
        <v>1234</v>
      </c>
      <c r="G119" s="390">
        <f>G120</f>
        <v>0</v>
      </c>
      <c r="H119" s="390">
        <f>H120</f>
        <v>0</v>
      </c>
      <c r="I119" s="390">
        <f>I120</f>
        <v>0</v>
      </c>
      <c r="J119" s="390">
        <f>J120</f>
        <v>0</v>
      </c>
      <c r="K119" s="391" t="str">
        <f>K120</f>
        <v>0.00</v>
      </c>
    </row>
    <row r="120" spans="1:52" x14ac:dyDescent="0.3">
      <c r="A120" s="392">
        <v>2</v>
      </c>
      <c r="B120" s="393">
        <v>2</v>
      </c>
      <c r="C120" s="393">
        <v>6</v>
      </c>
      <c r="D120" s="393">
        <v>2</v>
      </c>
      <c r="E120" s="393" t="s">
        <v>1152</v>
      </c>
      <c r="F120" s="398" t="s">
        <v>1234</v>
      </c>
      <c r="G120" s="395"/>
      <c r="H120" s="395"/>
      <c r="I120" s="395"/>
      <c r="J120" s="396">
        <f>SUBTOTAL(9,G120:I120)</f>
        <v>0</v>
      </c>
      <c r="K120" s="397" t="str">
        <f>IFERROR(J120/$J$18*100,"0.00")</f>
        <v>0.00</v>
      </c>
    </row>
    <row r="121" spans="1:52" x14ac:dyDescent="0.3">
      <c r="A121" s="387">
        <v>2</v>
      </c>
      <c r="B121" s="388">
        <v>2</v>
      </c>
      <c r="C121" s="388">
        <v>6</v>
      </c>
      <c r="D121" s="388">
        <v>3</v>
      </c>
      <c r="E121" s="388"/>
      <c r="F121" s="404" t="s">
        <v>1235</v>
      </c>
      <c r="G121" s="390">
        <f>G122</f>
        <v>0</v>
      </c>
      <c r="H121" s="390">
        <f>H122</f>
        <v>0</v>
      </c>
      <c r="I121" s="390">
        <f>I122</f>
        <v>0</v>
      </c>
      <c r="J121" s="390">
        <f>J122</f>
        <v>0</v>
      </c>
      <c r="K121" s="391" t="str">
        <f>K122</f>
        <v>0.00</v>
      </c>
    </row>
    <row r="122" spans="1:52" x14ac:dyDescent="0.3">
      <c r="A122" s="392">
        <v>2</v>
      </c>
      <c r="B122" s="393">
        <v>2</v>
      </c>
      <c r="C122" s="393">
        <v>6</v>
      </c>
      <c r="D122" s="393">
        <v>3</v>
      </c>
      <c r="E122" s="393" t="s">
        <v>1152</v>
      </c>
      <c r="F122" s="398" t="s">
        <v>1235</v>
      </c>
      <c r="G122" s="395"/>
      <c r="H122" s="395"/>
      <c r="I122" s="395"/>
      <c r="J122" s="396">
        <f>SUBTOTAL(9,G122:I122)</f>
        <v>0</v>
      </c>
      <c r="K122" s="397" t="str">
        <f>IFERROR(J122/$J$18*100,"0.00")</f>
        <v>0.00</v>
      </c>
    </row>
    <row r="123" spans="1:52" x14ac:dyDescent="0.3">
      <c r="A123" s="387">
        <v>2</v>
      </c>
      <c r="B123" s="388">
        <v>2</v>
      </c>
      <c r="C123" s="388">
        <v>6</v>
      </c>
      <c r="D123" s="388">
        <v>9</v>
      </c>
      <c r="E123" s="388"/>
      <c r="F123" s="389" t="s">
        <v>1236</v>
      </c>
      <c r="G123" s="409">
        <f>+G124</f>
        <v>0</v>
      </c>
      <c r="H123" s="409">
        <f>+H124</f>
        <v>0</v>
      </c>
      <c r="I123" s="409">
        <f>+I124</f>
        <v>0</v>
      </c>
      <c r="J123" s="409">
        <f>+J124</f>
        <v>0</v>
      </c>
      <c r="K123" s="399" t="str">
        <f>+K124</f>
        <v>0.00</v>
      </c>
    </row>
    <row r="124" spans="1:52" x14ac:dyDescent="0.3">
      <c r="A124" s="392">
        <v>2</v>
      </c>
      <c r="B124" s="393">
        <v>2</v>
      </c>
      <c r="C124" s="393">
        <v>6</v>
      </c>
      <c r="D124" s="393">
        <v>9</v>
      </c>
      <c r="E124" s="393" t="s">
        <v>1152</v>
      </c>
      <c r="F124" s="398" t="s">
        <v>1236</v>
      </c>
      <c r="G124" s="395"/>
      <c r="H124" s="395"/>
      <c r="I124" s="395"/>
      <c r="J124" s="396">
        <f>SUBTOTAL(9,G124:I124)</f>
        <v>0</v>
      </c>
      <c r="K124" s="397" t="str">
        <f>IFERROR(J124/$J$18*100,"0.00")</f>
        <v>0.00</v>
      </c>
    </row>
    <row r="125" spans="1:52" x14ac:dyDescent="0.3">
      <c r="A125" s="383">
        <v>2</v>
      </c>
      <c r="B125" s="384">
        <v>2</v>
      </c>
      <c r="C125" s="384">
        <v>7</v>
      </c>
      <c r="D125" s="384"/>
      <c r="E125" s="384"/>
      <c r="F125" s="385" t="s">
        <v>1237</v>
      </c>
      <c r="G125" s="386">
        <f>+G126+G131+G141</f>
        <v>0</v>
      </c>
      <c r="H125" s="386">
        <f>+H126+H131+H141</f>
        <v>0</v>
      </c>
      <c r="I125" s="386">
        <f>+I126+I131+I141</f>
        <v>0</v>
      </c>
      <c r="J125" s="386">
        <f>+J126+J131+J141</f>
        <v>0</v>
      </c>
      <c r="K125" s="405">
        <f>+K126+K131+K141</f>
        <v>0</v>
      </c>
    </row>
    <row r="126" spans="1:52" x14ac:dyDescent="0.3">
      <c r="A126" s="387">
        <v>2</v>
      </c>
      <c r="B126" s="388">
        <v>2</v>
      </c>
      <c r="C126" s="388">
        <v>7</v>
      </c>
      <c r="D126" s="388">
        <v>1</v>
      </c>
      <c r="E126" s="388"/>
      <c r="F126" s="389" t="s">
        <v>1238</v>
      </c>
      <c r="G126" s="390">
        <f>SUM(G127:G130)</f>
        <v>0</v>
      </c>
      <c r="H126" s="390">
        <f>SUM(H127:H130)</f>
        <v>0</v>
      </c>
      <c r="I126" s="390">
        <f>SUM(I127:I130)</f>
        <v>0</v>
      </c>
      <c r="J126" s="390">
        <f>SUM(J127:J130)</f>
        <v>0</v>
      </c>
      <c r="K126" s="397">
        <f>SUM(K127:K130)</f>
        <v>0</v>
      </c>
    </row>
    <row r="127" spans="1:52" x14ac:dyDescent="0.3">
      <c r="A127" s="392">
        <v>2</v>
      </c>
      <c r="B127" s="393">
        <v>2</v>
      </c>
      <c r="C127" s="393">
        <v>7</v>
      </c>
      <c r="D127" s="393">
        <v>1</v>
      </c>
      <c r="E127" s="393" t="s">
        <v>1152</v>
      </c>
      <c r="F127" s="398" t="s">
        <v>1239</v>
      </c>
      <c r="G127" s="395"/>
      <c r="H127" s="395"/>
      <c r="I127" s="395"/>
      <c r="J127" s="396">
        <f>SUBTOTAL(9,G127:I127)</f>
        <v>0</v>
      </c>
      <c r="K127" s="397" t="str">
        <f>IFERROR(J127/$J$18*100,"0.00")</f>
        <v>0.00</v>
      </c>
    </row>
    <row r="128" spans="1:52" x14ac:dyDescent="0.3">
      <c r="A128" s="392">
        <v>2</v>
      </c>
      <c r="B128" s="393">
        <v>2</v>
      </c>
      <c r="C128" s="393">
        <v>7</v>
      </c>
      <c r="D128" s="393">
        <v>1</v>
      </c>
      <c r="E128" s="393" t="s">
        <v>1158</v>
      </c>
      <c r="F128" s="398" t="s">
        <v>1240</v>
      </c>
      <c r="G128" s="395"/>
      <c r="H128" s="395"/>
      <c r="I128" s="395"/>
      <c r="J128" s="396">
        <f>SUBTOTAL(9,G128:I128)</f>
        <v>0</v>
      </c>
      <c r="K128" s="397" t="str">
        <f>IFERROR(J128/$J$18*100,"0.00")</f>
        <v>0.00</v>
      </c>
    </row>
    <row r="129" spans="1:11" x14ac:dyDescent="0.3">
      <c r="A129" s="392">
        <v>2</v>
      </c>
      <c r="B129" s="393">
        <v>2</v>
      </c>
      <c r="C129" s="393">
        <v>7</v>
      </c>
      <c r="D129" s="393">
        <v>1</v>
      </c>
      <c r="E129" s="393" t="s">
        <v>1185</v>
      </c>
      <c r="F129" s="398" t="s">
        <v>1241</v>
      </c>
      <c r="G129" s="395"/>
      <c r="H129" s="395"/>
      <c r="I129" s="395"/>
      <c r="J129" s="396">
        <f>SUBTOTAL(9,G129:I129)</f>
        <v>0</v>
      </c>
      <c r="K129" s="397" t="str">
        <f>IFERROR(J129/$J$18*100,"0.00")</f>
        <v>0.00</v>
      </c>
    </row>
    <row r="130" spans="1:11" ht="27.6" x14ac:dyDescent="0.3">
      <c r="A130" s="392">
        <v>2</v>
      </c>
      <c r="B130" s="393">
        <v>2</v>
      </c>
      <c r="C130" s="393">
        <v>7</v>
      </c>
      <c r="D130" s="393">
        <v>1</v>
      </c>
      <c r="E130" s="393" t="s">
        <v>1242</v>
      </c>
      <c r="F130" s="398" t="s">
        <v>1243</v>
      </c>
      <c r="G130" s="395"/>
      <c r="H130" s="395"/>
      <c r="I130" s="395"/>
      <c r="J130" s="396">
        <f>SUBTOTAL(9,G130:I130)</f>
        <v>0</v>
      </c>
      <c r="K130" s="397" t="str">
        <f>IFERROR(J130/$J$18*100,"0.00")</f>
        <v>0.00</v>
      </c>
    </row>
    <row r="131" spans="1:11" x14ac:dyDescent="0.3">
      <c r="A131" s="387">
        <v>2</v>
      </c>
      <c r="B131" s="388">
        <v>2</v>
      </c>
      <c r="C131" s="388">
        <v>7</v>
      </c>
      <c r="D131" s="388">
        <v>2</v>
      </c>
      <c r="E131" s="388"/>
      <c r="F131" s="404" t="s">
        <v>1244</v>
      </c>
      <c r="G131" s="390">
        <f>SUM(G132:G140)</f>
        <v>0</v>
      </c>
      <c r="H131" s="390">
        <f>SUM(H132:H140)</f>
        <v>0</v>
      </c>
      <c r="I131" s="390">
        <f>SUM(I132:I140)</f>
        <v>0</v>
      </c>
      <c r="J131" s="390">
        <f>SUM(J132:J140)</f>
        <v>0</v>
      </c>
      <c r="K131" s="391">
        <f>SUM(K132:K139)</f>
        <v>0</v>
      </c>
    </row>
    <row r="132" spans="1:11" x14ac:dyDescent="0.3">
      <c r="A132" s="392">
        <v>2</v>
      </c>
      <c r="B132" s="393">
        <v>2</v>
      </c>
      <c r="C132" s="393">
        <v>7</v>
      </c>
      <c r="D132" s="393">
        <v>2</v>
      </c>
      <c r="E132" s="393" t="s">
        <v>1152</v>
      </c>
      <c r="F132" s="398" t="s">
        <v>1245</v>
      </c>
      <c r="G132" s="395"/>
      <c r="H132" s="395"/>
      <c r="I132" s="395"/>
      <c r="J132" s="396">
        <f t="shared" ref="J132:J140" si="4">SUBTOTAL(9,G132:I132)</f>
        <v>0</v>
      </c>
      <c r="K132" s="397" t="str">
        <f t="shared" ref="K132:K140" si="5">IFERROR(J132/$J$18*100,"0.00")</f>
        <v>0.00</v>
      </c>
    </row>
    <row r="133" spans="1:11" x14ac:dyDescent="0.3">
      <c r="A133" s="392">
        <v>2</v>
      </c>
      <c r="B133" s="393">
        <v>2</v>
      </c>
      <c r="C133" s="393">
        <v>7</v>
      </c>
      <c r="D133" s="393">
        <v>2</v>
      </c>
      <c r="E133" s="393" t="s">
        <v>1154</v>
      </c>
      <c r="F133" s="398" t="s">
        <v>1246</v>
      </c>
      <c r="G133" s="395"/>
      <c r="H133" s="395"/>
      <c r="I133" s="395"/>
      <c r="J133" s="396">
        <f t="shared" si="4"/>
        <v>0</v>
      </c>
      <c r="K133" s="397" t="str">
        <f t="shared" si="5"/>
        <v>0.00</v>
      </c>
    </row>
    <row r="134" spans="1:11" ht="33.75" customHeight="1" x14ac:dyDescent="0.3">
      <c r="A134" s="392">
        <v>2</v>
      </c>
      <c r="B134" s="393">
        <v>2</v>
      </c>
      <c r="C134" s="393">
        <v>7</v>
      </c>
      <c r="D134" s="393">
        <v>2</v>
      </c>
      <c r="E134" s="393" t="s">
        <v>1161</v>
      </c>
      <c r="F134" s="398" t="s">
        <v>1247</v>
      </c>
      <c r="G134" s="395"/>
      <c r="H134" s="395"/>
      <c r="I134" s="395"/>
      <c r="J134" s="396">
        <f t="shared" si="4"/>
        <v>0</v>
      </c>
      <c r="K134" s="397" t="str">
        <f t="shared" si="5"/>
        <v>0.00</v>
      </c>
    </row>
    <row r="135" spans="1:11" x14ac:dyDescent="0.3">
      <c r="A135" s="392">
        <v>2</v>
      </c>
      <c r="B135" s="393">
        <v>2</v>
      </c>
      <c r="C135" s="393">
        <v>7</v>
      </c>
      <c r="D135" s="393">
        <v>2</v>
      </c>
      <c r="E135" s="393" t="s">
        <v>1176</v>
      </c>
      <c r="F135" s="398" t="s">
        <v>1248</v>
      </c>
      <c r="G135" s="395"/>
      <c r="H135" s="395"/>
      <c r="I135" s="395"/>
      <c r="J135" s="396">
        <f t="shared" si="4"/>
        <v>0</v>
      </c>
      <c r="K135" s="397" t="str">
        <f t="shared" si="5"/>
        <v>0.00</v>
      </c>
    </row>
    <row r="136" spans="1:11" x14ac:dyDescent="0.3">
      <c r="A136" s="392">
        <v>2</v>
      </c>
      <c r="B136" s="393">
        <v>2</v>
      </c>
      <c r="C136" s="393">
        <v>7</v>
      </c>
      <c r="D136" s="393">
        <v>2</v>
      </c>
      <c r="E136" s="393" t="s">
        <v>1156</v>
      </c>
      <c r="F136" s="398" t="s">
        <v>1249</v>
      </c>
      <c r="G136" s="395"/>
      <c r="H136" s="395"/>
      <c r="I136" s="395"/>
      <c r="J136" s="396">
        <f t="shared" si="4"/>
        <v>0</v>
      </c>
      <c r="K136" s="397" t="str">
        <f t="shared" si="5"/>
        <v>0.00</v>
      </c>
    </row>
    <row r="137" spans="1:11" x14ac:dyDescent="0.3">
      <c r="A137" s="392">
        <v>2</v>
      </c>
      <c r="B137" s="393">
        <v>2</v>
      </c>
      <c r="C137" s="393">
        <v>7</v>
      </c>
      <c r="D137" s="393">
        <v>2</v>
      </c>
      <c r="E137" s="393" t="s">
        <v>1158</v>
      </c>
      <c r="F137" s="394" t="s">
        <v>1250</v>
      </c>
      <c r="G137" s="395"/>
      <c r="H137" s="395"/>
      <c r="I137" s="395"/>
      <c r="J137" s="396">
        <f t="shared" si="4"/>
        <v>0</v>
      </c>
      <c r="K137" s="397" t="str">
        <f t="shared" si="5"/>
        <v>0.00</v>
      </c>
    </row>
    <row r="138" spans="1:11" x14ac:dyDescent="0.3">
      <c r="A138" s="392">
        <v>2</v>
      </c>
      <c r="B138" s="393">
        <v>2</v>
      </c>
      <c r="C138" s="393">
        <v>7</v>
      </c>
      <c r="D138" s="393">
        <v>2</v>
      </c>
      <c r="E138" s="393" t="s">
        <v>1185</v>
      </c>
      <c r="F138" s="394" t="s">
        <v>1251</v>
      </c>
      <c r="G138" s="395"/>
      <c r="H138" s="395"/>
      <c r="I138" s="395"/>
      <c r="J138" s="396">
        <f t="shared" si="4"/>
        <v>0</v>
      </c>
      <c r="K138" s="397" t="str">
        <f t="shared" si="5"/>
        <v>0.00</v>
      </c>
    </row>
    <row r="139" spans="1:11" x14ac:dyDescent="0.3">
      <c r="A139" s="392">
        <v>2</v>
      </c>
      <c r="B139" s="393">
        <v>2</v>
      </c>
      <c r="C139" s="393">
        <v>7</v>
      </c>
      <c r="D139" s="393">
        <v>2</v>
      </c>
      <c r="E139" s="393" t="s">
        <v>1165</v>
      </c>
      <c r="F139" s="394" t="s">
        <v>1252</v>
      </c>
      <c r="G139" s="395"/>
      <c r="H139" s="395"/>
      <c r="I139" s="395"/>
      <c r="J139" s="396">
        <f t="shared" si="4"/>
        <v>0</v>
      </c>
      <c r="K139" s="397" t="str">
        <f t="shared" si="5"/>
        <v>0.00</v>
      </c>
    </row>
    <row r="140" spans="1:11" ht="33.75" customHeight="1" x14ac:dyDescent="0.3">
      <c r="A140" s="392">
        <v>2</v>
      </c>
      <c r="B140" s="393">
        <v>2</v>
      </c>
      <c r="C140" s="393">
        <v>7</v>
      </c>
      <c r="D140" s="393">
        <v>2</v>
      </c>
      <c r="E140" s="393" t="s">
        <v>1242</v>
      </c>
      <c r="F140" s="394" t="s">
        <v>1253</v>
      </c>
      <c r="G140" s="395"/>
      <c r="H140" s="395"/>
      <c r="I140" s="395"/>
      <c r="J140" s="396">
        <f t="shared" si="4"/>
        <v>0</v>
      </c>
      <c r="K140" s="397" t="str">
        <f t="shared" si="5"/>
        <v>0.00</v>
      </c>
    </row>
    <row r="141" spans="1:11" x14ac:dyDescent="0.3">
      <c r="A141" s="387">
        <v>2</v>
      </c>
      <c r="B141" s="388">
        <v>2</v>
      </c>
      <c r="C141" s="388">
        <v>7</v>
      </c>
      <c r="D141" s="388">
        <v>3</v>
      </c>
      <c r="E141" s="388"/>
      <c r="F141" s="404" t="s">
        <v>1254</v>
      </c>
      <c r="G141" s="390">
        <f>G142</f>
        <v>0</v>
      </c>
      <c r="H141" s="390">
        <f>H142</f>
        <v>0</v>
      </c>
      <c r="I141" s="390">
        <f>I142</f>
        <v>0</v>
      </c>
      <c r="J141" s="390">
        <f>J142</f>
        <v>0</v>
      </c>
      <c r="K141" s="391" t="str">
        <f>K142</f>
        <v>0.00</v>
      </c>
    </row>
    <row r="142" spans="1:11" x14ac:dyDescent="0.3">
      <c r="A142" s="392">
        <v>2</v>
      </c>
      <c r="B142" s="393">
        <v>2</v>
      </c>
      <c r="C142" s="393">
        <v>7</v>
      </c>
      <c r="D142" s="393">
        <v>3</v>
      </c>
      <c r="E142" s="393" t="s">
        <v>1152</v>
      </c>
      <c r="F142" s="394" t="s">
        <v>1254</v>
      </c>
      <c r="G142" s="395"/>
      <c r="H142" s="395"/>
      <c r="I142" s="395"/>
      <c r="J142" s="396">
        <f>SUBTOTAL(9,G142:I142)</f>
        <v>0</v>
      </c>
      <c r="K142" s="397" t="str">
        <f>IFERROR(J142/$J$18*100,"0.00")</f>
        <v>0.00</v>
      </c>
    </row>
    <row r="143" spans="1:11" x14ac:dyDescent="0.3">
      <c r="A143" s="383">
        <v>2</v>
      </c>
      <c r="B143" s="384">
        <v>2</v>
      </c>
      <c r="C143" s="384">
        <v>8</v>
      </c>
      <c r="D143" s="384"/>
      <c r="E143" s="384"/>
      <c r="F143" s="385" t="s">
        <v>1255</v>
      </c>
      <c r="G143" s="386">
        <f>+G144+G146+G148+G150+G154+G157+G164</f>
        <v>0</v>
      </c>
      <c r="H143" s="386">
        <f>+H144+H146+H148+H150+H154+H157+H164</f>
        <v>0</v>
      </c>
      <c r="I143" s="386">
        <f>+I144+I146+I148+I150+I154+I157+I164</f>
        <v>0</v>
      </c>
      <c r="J143" s="386">
        <f>+J144+J146+J148+J150+J154+J157+J164</f>
        <v>0</v>
      </c>
      <c r="K143" s="386">
        <f>+K144+K146+K148+K150+K154+K157+K164</f>
        <v>0</v>
      </c>
    </row>
    <row r="144" spans="1:11" x14ac:dyDescent="0.3">
      <c r="A144" s="387">
        <v>2</v>
      </c>
      <c r="B144" s="388">
        <v>2</v>
      </c>
      <c r="C144" s="388">
        <v>8</v>
      </c>
      <c r="D144" s="388">
        <v>1</v>
      </c>
      <c r="E144" s="388"/>
      <c r="F144" s="404" t="s">
        <v>1256</v>
      </c>
      <c r="G144" s="390">
        <f>G145</f>
        <v>0</v>
      </c>
      <c r="H144" s="390">
        <f>H145</f>
        <v>0</v>
      </c>
      <c r="I144" s="390">
        <f>I145</f>
        <v>0</v>
      </c>
      <c r="J144" s="390">
        <f>J145</f>
        <v>0</v>
      </c>
      <c r="K144" s="391" t="str">
        <f>K145</f>
        <v>0.00</v>
      </c>
    </row>
    <row r="145" spans="1:11" x14ac:dyDescent="0.3">
      <c r="A145" s="392">
        <v>2</v>
      </c>
      <c r="B145" s="393">
        <v>2</v>
      </c>
      <c r="C145" s="393">
        <v>8</v>
      </c>
      <c r="D145" s="393">
        <v>1</v>
      </c>
      <c r="E145" s="393" t="s">
        <v>1152</v>
      </c>
      <c r="F145" s="394" t="s">
        <v>1256</v>
      </c>
      <c r="G145" s="395"/>
      <c r="H145" s="395"/>
      <c r="I145" s="395"/>
      <c r="J145" s="396">
        <f>SUBTOTAL(9,G145:I145)</f>
        <v>0</v>
      </c>
      <c r="K145" s="397" t="str">
        <f>IFERROR(J145/$J$18*100,"0.00")</f>
        <v>0.00</v>
      </c>
    </row>
    <row r="146" spans="1:11" x14ac:dyDescent="0.3">
      <c r="A146" s="387">
        <v>2</v>
      </c>
      <c r="B146" s="388">
        <v>2</v>
      </c>
      <c r="C146" s="388">
        <v>8</v>
      </c>
      <c r="D146" s="388">
        <v>2</v>
      </c>
      <c r="E146" s="388"/>
      <c r="F146" s="404" t="s">
        <v>1257</v>
      </c>
      <c r="G146" s="390">
        <f>G147</f>
        <v>0</v>
      </c>
      <c r="H146" s="390">
        <f>H147</f>
        <v>0</v>
      </c>
      <c r="I146" s="390">
        <f>I147</f>
        <v>0</v>
      </c>
      <c r="J146" s="390">
        <f>J147</f>
        <v>0</v>
      </c>
      <c r="K146" s="391" t="str">
        <f>K147</f>
        <v>0.00</v>
      </c>
    </row>
    <row r="147" spans="1:11" x14ac:dyDescent="0.3">
      <c r="A147" s="392">
        <v>2</v>
      </c>
      <c r="B147" s="393">
        <v>2</v>
      </c>
      <c r="C147" s="393">
        <v>8</v>
      </c>
      <c r="D147" s="393">
        <v>2</v>
      </c>
      <c r="E147" s="393" t="s">
        <v>1152</v>
      </c>
      <c r="F147" s="394" t="s">
        <v>1258</v>
      </c>
      <c r="G147" s="395"/>
      <c r="H147" s="395"/>
      <c r="I147" s="395"/>
      <c r="J147" s="396">
        <f>SUBTOTAL(9,G147:I147)</f>
        <v>0</v>
      </c>
      <c r="K147" s="397" t="str">
        <f>IFERROR(J147/$J$18*100,"0.00")</f>
        <v>0.00</v>
      </c>
    </row>
    <row r="148" spans="1:11" x14ac:dyDescent="0.3">
      <c r="A148" s="387">
        <v>2</v>
      </c>
      <c r="B148" s="388">
        <v>2</v>
      </c>
      <c r="C148" s="388">
        <v>8</v>
      </c>
      <c r="D148" s="388">
        <v>4</v>
      </c>
      <c r="E148" s="388"/>
      <c r="F148" s="404" t="s">
        <v>1259</v>
      </c>
      <c r="G148" s="390">
        <f>G149</f>
        <v>0</v>
      </c>
      <c r="H148" s="390">
        <f>H149</f>
        <v>0</v>
      </c>
      <c r="I148" s="390">
        <f>I149</f>
        <v>0</v>
      </c>
      <c r="J148" s="390">
        <f>J149</f>
        <v>0</v>
      </c>
      <c r="K148" s="391" t="str">
        <f>K149</f>
        <v>0.00</v>
      </c>
    </row>
    <row r="149" spans="1:11" x14ac:dyDescent="0.3">
      <c r="A149" s="392">
        <v>2</v>
      </c>
      <c r="B149" s="393">
        <v>2</v>
      </c>
      <c r="C149" s="393">
        <v>8</v>
      </c>
      <c r="D149" s="393">
        <v>4</v>
      </c>
      <c r="E149" s="393" t="s">
        <v>1152</v>
      </c>
      <c r="F149" s="394" t="s">
        <v>1259</v>
      </c>
      <c r="G149" s="395"/>
      <c r="H149" s="395"/>
      <c r="I149" s="395"/>
      <c r="J149" s="396">
        <f>SUBTOTAL(9,G149:I149)</f>
        <v>0</v>
      </c>
      <c r="K149" s="397" t="str">
        <f>IFERROR(J149/$J$18*100,"0.00")</f>
        <v>0.00</v>
      </c>
    </row>
    <row r="150" spans="1:11" x14ac:dyDescent="0.3">
      <c r="A150" s="387">
        <v>2</v>
      </c>
      <c r="B150" s="388">
        <v>2</v>
      </c>
      <c r="C150" s="388">
        <v>8</v>
      </c>
      <c r="D150" s="388">
        <v>5</v>
      </c>
      <c r="E150" s="388"/>
      <c r="F150" s="404" t="s">
        <v>1260</v>
      </c>
      <c r="G150" s="390">
        <f>SUM(G151:G153)</f>
        <v>0</v>
      </c>
      <c r="H150" s="390">
        <f>SUM(H151:H153)</f>
        <v>0</v>
      </c>
      <c r="I150" s="390">
        <f>SUM(I151:I153)</f>
        <v>0</v>
      </c>
      <c r="J150" s="390">
        <f>SUM(J151:J153)</f>
        <v>0</v>
      </c>
      <c r="K150" s="391">
        <f>SUM(K151:K153)</f>
        <v>0</v>
      </c>
    </row>
    <row r="151" spans="1:11" x14ac:dyDescent="0.3">
      <c r="A151" s="392">
        <v>2</v>
      </c>
      <c r="B151" s="393">
        <v>2</v>
      </c>
      <c r="C151" s="393">
        <v>8</v>
      </c>
      <c r="D151" s="393">
        <v>5</v>
      </c>
      <c r="E151" s="393" t="s">
        <v>1152</v>
      </c>
      <c r="F151" s="394" t="s">
        <v>1261</v>
      </c>
      <c r="G151" s="395"/>
      <c r="H151" s="395"/>
      <c r="I151" s="395"/>
      <c r="J151" s="396">
        <f>SUBTOTAL(9,G151:I151)</f>
        <v>0</v>
      </c>
      <c r="K151" s="397" t="str">
        <f>IFERROR(J151/$J$18*100,"0.00")</f>
        <v>0.00</v>
      </c>
    </row>
    <row r="152" spans="1:11" x14ac:dyDescent="0.3">
      <c r="A152" s="392">
        <v>2</v>
      </c>
      <c r="B152" s="393">
        <v>2</v>
      </c>
      <c r="C152" s="393">
        <v>8</v>
      </c>
      <c r="D152" s="393">
        <v>5</v>
      </c>
      <c r="E152" s="393" t="s">
        <v>1154</v>
      </c>
      <c r="F152" s="394" t="s">
        <v>1262</v>
      </c>
      <c r="G152" s="395"/>
      <c r="H152" s="395"/>
      <c r="I152" s="395"/>
      <c r="J152" s="396">
        <f>SUBTOTAL(9,G152:I152)</f>
        <v>0</v>
      </c>
      <c r="K152" s="397" t="str">
        <f>IFERROR(J152/$J$18*100,"0.00")</f>
        <v>0.00</v>
      </c>
    </row>
    <row r="153" spans="1:11" x14ac:dyDescent="0.3">
      <c r="A153" s="392">
        <v>2</v>
      </c>
      <c r="B153" s="393">
        <v>2</v>
      </c>
      <c r="C153" s="393">
        <v>8</v>
      </c>
      <c r="D153" s="393">
        <v>5</v>
      </c>
      <c r="E153" s="393" t="s">
        <v>1161</v>
      </c>
      <c r="F153" s="394" t="s">
        <v>1263</v>
      </c>
      <c r="G153" s="395"/>
      <c r="H153" s="395"/>
      <c r="I153" s="395"/>
      <c r="J153" s="396">
        <f>SUBTOTAL(9,G153:I153)</f>
        <v>0</v>
      </c>
      <c r="K153" s="397" t="str">
        <f>IFERROR(J153/$J$18*100,"0.00")</f>
        <v>0.00</v>
      </c>
    </row>
    <row r="154" spans="1:11" ht="27.6" x14ac:dyDescent="0.3">
      <c r="A154" s="387">
        <v>2</v>
      </c>
      <c r="B154" s="388">
        <v>2</v>
      </c>
      <c r="C154" s="388">
        <v>8</v>
      </c>
      <c r="D154" s="388">
        <v>6</v>
      </c>
      <c r="E154" s="388"/>
      <c r="F154" s="404" t="s">
        <v>1264</v>
      </c>
      <c r="G154" s="390">
        <f>SUM(G155:G156)</f>
        <v>0</v>
      </c>
      <c r="H154" s="390">
        <f>SUM(H155:H156)</f>
        <v>0</v>
      </c>
      <c r="I154" s="390">
        <f>SUM(I155:I156)</f>
        <v>0</v>
      </c>
      <c r="J154" s="390">
        <f>SUM(J155:J156)</f>
        <v>0</v>
      </c>
      <c r="K154" s="391">
        <f>SUM(K155:K156)</f>
        <v>0</v>
      </c>
    </row>
    <row r="155" spans="1:11" x14ac:dyDescent="0.3">
      <c r="A155" s="392">
        <v>2</v>
      </c>
      <c r="B155" s="393">
        <v>2</v>
      </c>
      <c r="C155" s="393">
        <v>8</v>
      </c>
      <c r="D155" s="393">
        <v>6</v>
      </c>
      <c r="E155" s="393" t="s">
        <v>1152</v>
      </c>
      <c r="F155" s="394" t="s">
        <v>1074</v>
      </c>
      <c r="G155" s="395"/>
      <c r="H155" s="395"/>
      <c r="I155" s="395"/>
      <c r="J155" s="396">
        <f>SUBTOTAL(9,G155:I155)</f>
        <v>0</v>
      </c>
      <c r="K155" s="397" t="str">
        <f>IFERROR(J155/$J$18*100,"0.00")</f>
        <v>0.00</v>
      </c>
    </row>
    <row r="156" spans="1:11" x14ac:dyDescent="0.3">
      <c r="A156" s="392">
        <v>2</v>
      </c>
      <c r="B156" s="393">
        <v>2</v>
      </c>
      <c r="C156" s="393">
        <v>8</v>
      </c>
      <c r="D156" s="393">
        <v>6</v>
      </c>
      <c r="E156" s="393" t="s">
        <v>1154</v>
      </c>
      <c r="F156" s="394" t="s">
        <v>1265</v>
      </c>
      <c r="G156" s="395"/>
      <c r="H156" s="395"/>
      <c r="I156" s="395"/>
      <c r="J156" s="396">
        <f>SUBTOTAL(9,G156:I156)</f>
        <v>0</v>
      </c>
      <c r="K156" s="397" t="str">
        <f>IFERROR(J156/$J$18*100,"0.00")</f>
        <v>0.00</v>
      </c>
    </row>
    <row r="157" spans="1:11" x14ac:dyDescent="0.3">
      <c r="A157" s="387">
        <v>2</v>
      </c>
      <c r="B157" s="388">
        <v>2</v>
      </c>
      <c r="C157" s="388">
        <v>8</v>
      </c>
      <c r="D157" s="388">
        <v>7</v>
      </c>
      <c r="E157" s="388"/>
      <c r="F157" s="404" t="s">
        <v>1266</v>
      </c>
      <c r="G157" s="390">
        <f>SUM(G158:G163)</f>
        <v>0</v>
      </c>
      <c r="H157" s="390">
        <f>SUM(H158:H163)</f>
        <v>0</v>
      </c>
      <c r="I157" s="390">
        <f>SUM(I158:I163)</f>
        <v>0</v>
      </c>
      <c r="J157" s="390">
        <f>SUM(J158:J163)</f>
        <v>0</v>
      </c>
      <c r="K157" s="391">
        <f>SUM(K158:K163)</f>
        <v>0</v>
      </c>
    </row>
    <row r="158" spans="1:11" x14ac:dyDescent="0.3">
      <c r="A158" s="392">
        <v>2</v>
      </c>
      <c r="B158" s="393">
        <v>2</v>
      </c>
      <c r="C158" s="393">
        <v>8</v>
      </c>
      <c r="D158" s="393">
        <v>7</v>
      </c>
      <c r="E158" s="393" t="s">
        <v>1152</v>
      </c>
      <c r="F158" s="394" t="s">
        <v>1266</v>
      </c>
      <c r="G158" s="395"/>
      <c r="H158" s="395"/>
      <c r="I158" s="395"/>
      <c r="J158" s="396">
        <f t="shared" ref="J158:J163" si="6">SUBTOTAL(9,G158:I158)</f>
        <v>0</v>
      </c>
      <c r="K158" s="397" t="str">
        <f t="shared" ref="K158:K163" si="7">IFERROR(J158/$J$18*100,"0.00")</f>
        <v>0.00</v>
      </c>
    </row>
    <row r="159" spans="1:11" x14ac:dyDescent="0.3">
      <c r="A159" s="392">
        <v>2</v>
      </c>
      <c r="B159" s="393">
        <v>2</v>
      </c>
      <c r="C159" s="393">
        <v>8</v>
      </c>
      <c r="D159" s="393">
        <v>7</v>
      </c>
      <c r="E159" s="393" t="s">
        <v>1154</v>
      </c>
      <c r="F159" s="394" t="s">
        <v>1267</v>
      </c>
      <c r="G159" s="395"/>
      <c r="H159" s="395"/>
      <c r="I159" s="395"/>
      <c r="J159" s="396">
        <f t="shared" si="6"/>
        <v>0</v>
      </c>
      <c r="K159" s="397" t="str">
        <f t="shared" si="7"/>
        <v>0.00</v>
      </c>
    </row>
    <row r="160" spans="1:11" x14ac:dyDescent="0.3">
      <c r="A160" s="392">
        <v>2</v>
      </c>
      <c r="B160" s="393">
        <v>2</v>
      </c>
      <c r="C160" s="393">
        <v>8</v>
      </c>
      <c r="D160" s="393">
        <v>7</v>
      </c>
      <c r="E160" s="393" t="s">
        <v>1161</v>
      </c>
      <c r="F160" s="394" t="s">
        <v>1268</v>
      </c>
      <c r="G160" s="395"/>
      <c r="H160" s="395"/>
      <c r="I160" s="395"/>
      <c r="J160" s="396">
        <f t="shared" si="6"/>
        <v>0</v>
      </c>
      <c r="K160" s="397" t="str">
        <f t="shared" si="7"/>
        <v>0.00</v>
      </c>
    </row>
    <row r="161" spans="1:11" x14ac:dyDescent="0.3">
      <c r="A161" s="392">
        <v>2</v>
      </c>
      <c r="B161" s="393">
        <v>2</v>
      </c>
      <c r="C161" s="393">
        <v>8</v>
      </c>
      <c r="D161" s="393">
        <v>7</v>
      </c>
      <c r="E161" s="393" t="s">
        <v>1176</v>
      </c>
      <c r="F161" s="394" t="s">
        <v>1269</v>
      </c>
      <c r="G161" s="395"/>
      <c r="H161" s="395"/>
      <c r="I161" s="395"/>
      <c r="J161" s="396">
        <f t="shared" si="6"/>
        <v>0</v>
      </c>
      <c r="K161" s="397" t="str">
        <f t="shared" si="7"/>
        <v>0.00</v>
      </c>
    </row>
    <row r="162" spans="1:11" x14ac:dyDescent="0.3">
      <c r="A162" s="392">
        <v>2</v>
      </c>
      <c r="B162" s="393">
        <v>2</v>
      </c>
      <c r="C162" s="393">
        <v>8</v>
      </c>
      <c r="D162" s="393">
        <v>7</v>
      </c>
      <c r="E162" s="393" t="s">
        <v>1156</v>
      </c>
      <c r="F162" s="394" t="s">
        <v>1270</v>
      </c>
      <c r="G162" s="395"/>
      <c r="H162" s="395"/>
      <c r="I162" s="395"/>
      <c r="J162" s="396">
        <f t="shared" si="6"/>
        <v>0</v>
      </c>
      <c r="K162" s="397" t="str">
        <f t="shared" si="7"/>
        <v>0.00</v>
      </c>
    </row>
    <row r="163" spans="1:11" x14ac:dyDescent="0.3">
      <c r="A163" s="392">
        <v>2</v>
      </c>
      <c r="B163" s="393">
        <v>2</v>
      </c>
      <c r="C163" s="393">
        <v>8</v>
      </c>
      <c r="D163" s="393">
        <v>7</v>
      </c>
      <c r="E163" s="393" t="s">
        <v>1158</v>
      </c>
      <c r="F163" s="394" t="s">
        <v>1271</v>
      </c>
      <c r="G163" s="395"/>
      <c r="H163" s="395"/>
      <c r="I163" s="395"/>
      <c r="J163" s="396">
        <f t="shared" si="6"/>
        <v>0</v>
      </c>
      <c r="K163" s="397" t="str">
        <f t="shared" si="7"/>
        <v>0.00</v>
      </c>
    </row>
    <row r="164" spans="1:11" x14ac:dyDescent="0.3">
      <c r="A164" s="387">
        <v>2</v>
      </c>
      <c r="B164" s="388">
        <v>2</v>
      </c>
      <c r="C164" s="388">
        <v>8</v>
      </c>
      <c r="D164" s="388">
        <v>8</v>
      </c>
      <c r="E164" s="388"/>
      <c r="F164" s="404" t="s">
        <v>1272</v>
      </c>
      <c r="G164" s="390">
        <f>SUM(G165:G166)</f>
        <v>0</v>
      </c>
      <c r="H164" s="390">
        <f>SUM(H165:H166)</f>
        <v>0</v>
      </c>
      <c r="I164" s="390">
        <f>SUM(I165:I166)</f>
        <v>0</v>
      </c>
      <c r="J164" s="390">
        <f>SUM(J165:J166)</f>
        <v>0</v>
      </c>
      <c r="K164" s="391">
        <f>SUM(K165:K166)</f>
        <v>0</v>
      </c>
    </row>
    <row r="165" spans="1:11" x14ac:dyDescent="0.3">
      <c r="A165" s="392">
        <v>2</v>
      </c>
      <c r="B165" s="393">
        <v>2</v>
      </c>
      <c r="C165" s="393">
        <v>8</v>
      </c>
      <c r="D165" s="393">
        <v>8</v>
      </c>
      <c r="E165" s="393" t="s">
        <v>1152</v>
      </c>
      <c r="F165" s="394" t="s">
        <v>1273</v>
      </c>
      <c r="G165" s="395"/>
      <c r="H165" s="395"/>
      <c r="I165" s="395"/>
      <c r="J165" s="396">
        <f>SUBTOTAL(9,G165:I165)</f>
        <v>0</v>
      </c>
      <c r="K165" s="397" t="str">
        <f>IFERROR(J165/$J$18*100,"0.00")</f>
        <v>0.00</v>
      </c>
    </row>
    <row r="166" spans="1:11" x14ac:dyDescent="0.3">
      <c r="A166" s="392">
        <v>2</v>
      </c>
      <c r="B166" s="393">
        <v>2</v>
      </c>
      <c r="C166" s="393">
        <v>8</v>
      </c>
      <c r="D166" s="393">
        <v>8</v>
      </c>
      <c r="E166" s="393" t="s">
        <v>1154</v>
      </c>
      <c r="F166" s="394" t="s">
        <v>1274</v>
      </c>
      <c r="G166" s="395"/>
      <c r="H166" s="395"/>
      <c r="I166" s="395"/>
      <c r="J166" s="396">
        <f>SUBTOTAL(9,G166:I166)</f>
        <v>0</v>
      </c>
      <c r="K166" s="397" t="str">
        <f>IFERROR(J166/$J$18*100,"0.00")</f>
        <v>0.00</v>
      </c>
    </row>
    <row r="167" spans="1:11" x14ac:dyDescent="0.3">
      <c r="A167" s="387">
        <v>2</v>
      </c>
      <c r="B167" s="388">
        <v>2</v>
      </c>
      <c r="C167" s="388">
        <v>9</v>
      </c>
      <c r="D167" s="388">
        <v>2</v>
      </c>
      <c r="E167" s="393"/>
      <c r="F167" s="404" t="s">
        <v>1275</v>
      </c>
      <c r="G167" s="390">
        <f>+G168+G169</f>
        <v>0</v>
      </c>
      <c r="H167" s="390">
        <f>+H168+H169</f>
        <v>0</v>
      </c>
      <c r="I167" s="390">
        <f>+I168+I169</f>
        <v>0</v>
      </c>
      <c r="J167" s="390">
        <f>+J168+J169</f>
        <v>0</v>
      </c>
      <c r="K167" s="399" t="str">
        <f>+K169</f>
        <v>0.00</v>
      </c>
    </row>
    <row r="168" spans="1:11" x14ac:dyDescent="0.3">
      <c r="A168" s="392">
        <v>2</v>
      </c>
      <c r="B168" s="393">
        <v>2</v>
      </c>
      <c r="C168" s="393">
        <v>9</v>
      </c>
      <c r="D168" s="393">
        <v>2</v>
      </c>
      <c r="E168" s="393" t="s">
        <v>1097</v>
      </c>
      <c r="F168" s="394" t="s">
        <v>1275</v>
      </c>
      <c r="G168" s="410"/>
      <c r="H168" s="410"/>
      <c r="I168" s="410"/>
      <c r="J168" s="410">
        <f>SUBTOTAL(9,G168:I168)</f>
        <v>0</v>
      </c>
      <c r="K168" s="397" t="str">
        <f>IFERROR(J168/$J$18*100,"0.00")</f>
        <v>0.00</v>
      </c>
    </row>
    <row r="169" spans="1:11" x14ac:dyDescent="0.3">
      <c r="A169" s="392">
        <v>2</v>
      </c>
      <c r="B169" s="393">
        <v>2</v>
      </c>
      <c r="C169" s="393">
        <v>9</v>
      </c>
      <c r="D169" s="393">
        <v>2</v>
      </c>
      <c r="E169" s="393" t="s">
        <v>1161</v>
      </c>
      <c r="F169" s="394" t="s">
        <v>1276</v>
      </c>
      <c r="G169" s="395"/>
      <c r="H169" s="395"/>
      <c r="I169" s="395"/>
      <c r="J169" s="410">
        <f>SUBTOTAL(9,G169:I169)</f>
        <v>0</v>
      </c>
      <c r="K169" s="397" t="str">
        <f>IFERROR(J169/$J$18*100,"0.00")</f>
        <v>0.00</v>
      </c>
    </row>
    <row r="170" spans="1:11" x14ac:dyDescent="0.3">
      <c r="A170" s="379">
        <v>2</v>
      </c>
      <c r="B170" s="380">
        <v>3</v>
      </c>
      <c r="C170" s="380"/>
      <c r="D170" s="380"/>
      <c r="E170" s="380"/>
      <c r="F170" s="381" t="s">
        <v>1277</v>
      </c>
      <c r="G170" s="382">
        <f>+G171+G179+G188+G197+G200+G209+G224+G237</f>
        <v>0</v>
      </c>
      <c r="H170" s="382">
        <f>+H171+H179+H188+H197+H200+H209+H224+H237</f>
        <v>0</v>
      </c>
      <c r="I170" s="382">
        <f>+I171+I179+I188+I197+I200+I209+I224+I237</f>
        <v>0</v>
      </c>
      <c r="J170" s="382">
        <f>+J171+J179+J188+J197+J200+J209+J224+J237</f>
        <v>0</v>
      </c>
      <c r="K170" s="382">
        <f>+K171+K179+K188+K197+K200+K209+K224+K237</f>
        <v>0</v>
      </c>
    </row>
    <row r="171" spans="1:11" x14ac:dyDescent="0.3">
      <c r="A171" s="383">
        <v>2</v>
      </c>
      <c r="B171" s="384">
        <v>3</v>
      </c>
      <c r="C171" s="384">
        <v>1</v>
      </c>
      <c r="D171" s="384"/>
      <c r="E171" s="384"/>
      <c r="F171" s="385" t="s">
        <v>1278</v>
      </c>
      <c r="G171" s="386">
        <f>+G172+G174+G177</f>
        <v>0</v>
      </c>
      <c r="H171" s="386">
        <f>+H172+H174+H177</f>
        <v>0</v>
      </c>
      <c r="I171" s="386">
        <f>+I172+I174+I177</f>
        <v>0</v>
      </c>
      <c r="J171" s="386">
        <f>+J172+J174+J177</f>
        <v>0</v>
      </c>
      <c r="K171" s="386">
        <f>+K172+K174+K177</f>
        <v>0</v>
      </c>
    </row>
    <row r="172" spans="1:11" x14ac:dyDescent="0.3">
      <c r="A172" s="387">
        <v>2</v>
      </c>
      <c r="B172" s="388">
        <v>3</v>
      </c>
      <c r="C172" s="388">
        <v>1</v>
      </c>
      <c r="D172" s="388">
        <v>1</v>
      </c>
      <c r="E172" s="388"/>
      <c r="F172" s="404" t="s">
        <v>1052</v>
      </c>
      <c r="G172" s="390">
        <f>+G173</f>
        <v>0</v>
      </c>
      <c r="H172" s="390">
        <f>+H173</f>
        <v>0</v>
      </c>
      <c r="I172" s="390">
        <f>+I173</f>
        <v>0</v>
      </c>
      <c r="J172" s="390">
        <f>+J173</f>
        <v>0</v>
      </c>
      <c r="K172" s="391" t="str">
        <f>+K173</f>
        <v>0.00</v>
      </c>
    </row>
    <row r="173" spans="1:11" x14ac:dyDescent="0.3">
      <c r="A173" s="392">
        <v>2</v>
      </c>
      <c r="B173" s="393">
        <v>3</v>
      </c>
      <c r="C173" s="393">
        <v>1</v>
      </c>
      <c r="D173" s="393">
        <v>1</v>
      </c>
      <c r="E173" s="393" t="s">
        <v>1152</v>
      </c>
      <c r="F173" s="394" t="s">
        <v>1052</v>
      </c>
      <c r="G173" s="395"/>
      <c r="H173" s="395"/>
      <c r="I173" s="395"/>
      <c r="J173" s="396">
        <f>SUBTOTAL(9,G173:I173)</f>
        <v>0</v>
      </c>
      <c r="K173" s="397" t="str">
        <f>IFERROR(J173/$J$18*100,"0.00")</f>
        <v>0.00</v>
      </c>
    </row>
    <row r="174" spans="1:11" x14ac:dyDescent="0.3">
      <c r="A174" s="387">
        <v>2</v>
      </c>
      <c r="B174" s="388">
        <v>3</v>
      </c>
      <c r="C174" s="388">
        <v>1</v>
      </c>
      <c r="D174" s="388">
        <v>3</v>
      </c>
      <c r="E174" s="388"/>
      <c r="F174" s="404" t="s">
        <v>1279</v>
      </c>
      <c r="G174" s="390">
        <f>SUM(G175:G176)</f>
        <v>0</v>
      </c>
      <c r="H174" s="390">
        <f>SUM(H175:H176)</f>
        <v>0</v>
      </c>
      <c r="I174" s="390">
        <f>SUM(I175:I176)</f>
        <v>0</v>
      </c>
      <c r="J174" s="390">
        <f>SUM(J175:J176)</f>
        <v>0</v>
      </c>
      <c r="K174" s="391">
        <f>SUM(K175:K176)</f>
        <v>0</v>
      </c>
    </row>
    <row r="175" spans="1:11" x14ac:dyDescent="0.3">
      <c r="A175" s="392">
        <v>2</v>
      </c>
      <c r="B175" s="393">
        <v>3</v>
      </c>
      <c r="C175" s="393">
        <v>1</v>
      </c>
      <c r="D175" s="393">
        <v>3</v>
      </c>
      <c r="E175" s="393" t="s">
        <v>1154</v>
      </c>
      <c r="F175" s="394" t="s">
        <v>1280</v>
      </c>
      <c r="G175" s="395"/>
      <c r="H175" s="395"/>
      <c r="I175" s="395"/>
      <c r="J175" s="396">
        <f>SUBTOTAL(9,G175:I175)</f>
        <v>0</v>
      </c>
      <c r="K175" s="397" t="str">
        <f>IFERROR(J175/$J$18*100,"0.00")</f>
        <v>0.00</v>
      </c>
    </row>
    <row r="176" spans="1:11" x14ac:dyDescent="0.3">
      <c r="A176" s="392">
        <v>2</v>
      </c>
      <c r="B176" s="393">
        <v>3</v>
      </c>
      <c r="C176" s="393">
        <v>1</v>
      </c>
      <c r="D176" s="393">
        <v>3</v>
      </c>
      <c r="E176" s="393" t="s">
        <v>1161</v>
      </c>
      <c r="F176" s="394" t="s">
        <v>1281</v>
      </c>
      <c r="G176" s="395"/>
      <c r="H176" s="395"/>
      <c r="I176" s="395"/>
      <c r="J176" s="396">
        <f>SUBTOTAL(9,G176:I176)</f>
        <v>0</v>
      </c>
      <c r="K176" s="397" t="str">
        <f>IFERROR(J176/$J$18*100,"0.00")</f>
        <v>0.00</v>
      </c>
    </row>
    <row r="177" spans="1:11" x14ac:dyDescent="0.3">
      <c r="A177" s="387">
        <v>2</v>
      </c>
      <c r="B177" s="388">
        <v>3</v>
      </c>
      <c r="C177" s="388">
        <v>1</v>
      </c>
      <c r="D177" s="388">
        <v>4</v>
      </c>
      <c r="E177" s="388"/>
      <c r="F177" s="404" t="s">
        <v>1282</v>
      </c>
      <c r="G177" s="409">
        <f>+G178</f>
        <v>0</v>
      </c>
      <c r="H177" s="409">
        <f>+H178</f>
        <v>0</v>
      </c>
      <c r="I177" s="409">
        <f>+I178</f>
        <v>0</v>
      </c>
      <c r="J177" s="409">
        <f>+J178</f>
        <v>0</v>
      </c>
      <c r="K177" s="399" t="str">
        <f>+K178</f>
        <v>0.00</v>
      </c>
    </row>
    <row r="178" spans="1:11" x14ac:dyDescent="0.3">
      <c r="A178" s="392">
        <v>2</v>
      </c>
      <c r="B178" s="393">
        <v>3</v>
      </c>
      <c r="C178" s="393">
        <v>1</v>
      </c>
      <c r="D178" s="393">
        <v>4</v>
      </c>
      <c r="E178" s="393" t="s">
        <v>1152</v>
      </c>
      <c r="F178" s="394" t="s">
        <v>1282</v>
      </c>
      <c r="G178" s="395"/>
      <c r="H178" s="395"/>
      <c r="I178" s="395"/>
      <c r="J178" s="396">
        <f>SUBTOTAL(9,G178:I178)</f>
        <v>0</v>
      </c>
      <c r="K178" s="397" t="str">
        <f>IFERROR(J178/$J$18*100,"0.00")</f>
        <v>0.00</v>
      </c>
    </row>
    <row r="179" spans="1:11" x14ac:dyDescent="0.3">
      <c r="A179" s="383">
        <v>2</v>
      </c>
      <c r="B179" s="384">
        <v>3</v>
      </c>
      <c r="C179" s="384">
        <v>2</v>
      </c>
      <c r="D179" s="384"/>
      <c r="E179" s="384"/>
      <c r="F179" s="385" t="s">
        <v>1283</v>
      </c>
      <c r="G179" s="386">
        <f>+G180+G182+G184+G186</f>
        <v>0</v>
      </c>
      <c r="H179" s="386">
        <f>+H180+H182+H184+H186</f>
        <v>0</v>
      </c>
      <c r="I179" s="386">
        <f>+I180+I182+I184+I186</f>
        <v>0</v>
      </c>
      <c r="J179" s="386">
        <f>+J180+J182+J184+J186</f>
        <v>0</v>
      </c>
      <c r="K179" s="405">
        <f>+K180+K182+K184+K186</f>
        <v>0</v>
      </c>
    </row>
    <row r="180" spans="1:11" x14ac:dyDescent="0.3">
      <c r="A180" s="387">
        <v>2</v>
      </c>
      <c r="B180" s="388">
        <v>3</v>
      </c>
      <c r="C180" s="388">
        <v>2</v>
      </c>
      <c r="D180" s="388">
        <v>1</v>
      </c>
      <c r="E180" s="388"/>
      <c r="F180" s="404" t="s">
        <v>1284</v>
      </c>
      <c r="G180" s="409">
        <f>+G181</f>
        <v>0</v>
      </c>
      <c r="H180" s="409">
        <f>+H181</f>
        <v>0</v>
      </c>
      <c r="I180" s="409">
        <f>+I181</f>
        <v>0</v>
      </c>
      <c r="J180" s="409">
        <f>+J181</f>
        <v>0</v>
      </c>
      <c r="K180" s="399" t="str">
        <f>+K181</f>
        <v>0.00</v>
      </c>
    </row>
    <row r="181" spans="1:11" x14ac:dyDescent="0.3">
      <c r="A181" s="392">
        <v>2</v>
      </c>
      <c r="B181" s="393">
        <v>3</v>
      </c>
      <c r="C181" s="393">
        <v>2</v>
      </c>
      <c r="D181" s="393">
        <v>1</v>
      </c>
      <c r="E181" s="393" t="s">
        <v>1152</v>
      </c>
      <c r="F181" s="394" t="s">
        <v>1284</v>
      </c>
      <c r="G181" s="395"/>
      <c r="H181" s="395"/>
      <c r="I181" s="395"/>
      <c r="J181" s="396">
        <f>SUBTOTAL(9,G181:I181)</f>
        <v>0</v>
      </c>
      <c r="K181" s="397" t="str">
        <f>IFERROR(J181/$J$18*100,"0.00")</f>
        <v>0.00</v>
      </c>
    </row>
    <row r="182" spans="1:11" x14ac:dyDescent="0.3">
      <c r="A182" s="387">
        <v>2</v>
      </c>
      <c r="B182" s="388">
        <v>3</v>
      </c>
      <c r="C182" s="388">
        <v>2</v>
      </c>
      <c r="D182" s="388">
        <v>2</v>
      </c>
      <c r="E182" s="388"/>
      <c r="F182" s="404" t="s">
        <v>1285</v>
      </c>
      <c r="G182" s="409">
        <f>+G183</f>
        <v>0</v>
      </c>
      <c r="H182" s="409">
        <f>+H183</f>
        <v>0</v>
      </c>
      <c r="I182" s="409">
        <f>+I183</f>
        <v>0</v>
      </c>
      <c r="J182" s="409">
        <f>+J183</f>
        <v>0</v>
      </c>
      <c r="K182" s="399" t="str">
        <f>+K183</f>
        <v>0.00</v>
      </c>
    </row>
    <row r="183" spans="1:11" x14ac:dyDescent="0.3">
      <c r="A183" s="392">
        <v>2</v>
      </c>
      <c r="B183" s="393">
        <v>3</v>
      </c>
      <c r="C183" s="393">
        <v>2</v>
      </c>
      <c r="D183" s="393">
        <v>2</v>
      </c>
      <c r="E183" s="393" t="s">
        <v>1152</v>
      </c>
      <c r="F183" s="394" t="s">
        <v>1285</v>
      </c>
      <c r="G183" s="395"/>
      <c r="H183" s="395"/>
      <c r="I183" s="395"/>
      <c r="J183" s="396">
        <f>SUBTOTAL(9,G183:I183)</f>
        <v>0</v>
      </c>
      <c r="K183" s="397" t="str">
        <f>IFERROR(J183/$J$18*100,"0.00")</f>
        <v>0.00</v>
      </c>
    </row>
    <row r="184" spans="1:11" x14ac:dyDescent="0.3">
      <c r="A184" s="387">
        <v>2</v>
      </c>
      <c r="B184" s="388">
        <v>3</v>
      </c>
      <c r="C184" s="388">
        <v>2</v>
      </c>
      <c r="D184" s="388">
        <v>3</v>
      </c>
      <c r="E184" s="388"/>
      <c r="F184" s="404" t="s">
        <v>1286</v>
      </c>
      <c r="G184" s="409">
        <f>+G185</f>
        <v>0</v>
      </c>
      <c r="H184" s="409">
        <f>+H185</f>
        <v>0</v>
      </c>
      <c r="I184" s="409">
        <f>+I185</f>
        <v>0</v>
      </c>
      <c r="J184" s="409">
        <f>+J185</f>
        <v>0</v>
      </c>
      <c r="K184" s="399" t="str">
        <f>+K185</f>
        <v>0.00</v>
      </c>
    </row>
    <row r="185" spans="1:11" x14ac:dyDescent="0.3">
      <c r="A185" s="392">
        <v>2</v>
      </c>
      <c r="B185" s="393">
        <v>3</v>
      </c>
      <c r="C185" s="393">
        <v>2</v>
      </c>
      <c r="D185" s="393">
        <v>3</v>
      </c>
      <c r="E185" s="393" t="s">
        <v>1152</v>
      </c>
      <c r="F185" s="394" t="s">
        <v>1286</v>
      </c>
      <c r="G185" s="395"/>
      <c r="H185" s="395"/>
      <c r="I185" s="395"/>
      <c r="J185" s="396">
        <f>SUBTOTAL(9,G185:I185)</f>
        <v>0</v>
      </c>
      <c r="K185" s="397" t="str">
        <f>IFERROR(J185/$J$18*100,"0.00")</f>
        <v>0.00</v>
      </c>
    </row>
    <row r="186" spans="1:11" x14ac:dyDescent="0.3">
      <c r="A186" s="387">
        <v>2</v>
      </c>
      <c r="B186" s="388">
        <v>3</v>
      </c>
      <c r="C186" s="388">
        <v>2</v>
      </c>
      <c r="D186" s="388">
        <v>4</v>
      </c>
      <c r="E186" s="388"/>
      <c r="F186" s="404" t="s">
        <v>1287</v>
      </c>
      <c r="G186" s="409">
        <f>+G187</f>
        <v>0</v>
      </c>
      <c r="H186" s="409">
        <f>+H187</f>
        <v>0</v>
      </c>
      <c r="I186" s="409">
        <f>+I187</f>
        <v>0</v>
      </c>
      <c r="J186" s="409">
        <f>+J187</f>
        <v>0</v>
      </c>
      <c r="K186" s="399" t="str">
        <f>+K187</f>
        <v>0.00</v>
      </c>
    </row>
    <row r="187" spans="1:11" x14ac:dyDescent="0.3">
      <c r="A187" s="392">
        <v>2</v>
      </c>
      <c r="B187" s="393">
        <v>3</v>
      </c>
      <c r="C187" s="393">
        <v>2</v>
      </c>
      <c r="D187" s="393">
        <v>4</v>
      </c>
      <c r="E187" s="393" t="s">
        <v>1152</v>
      </c>
      <c r="F187" s="394" t="s">
        <v>1287</v>
      </c>
      <c r="G187" s="395"/>
      <c r="H187" s="395"/>
      <c r="I187" s="395"/>
      <c r="J187" s="396">
        <f>SUBTOTAL(9,G187:I187)</f>
        <v>0</v>
      </c>
      <c r="K187" s="397" t="str">
        <f>IFERROR(J187/$J$18*100,"0.00")</f>
        <v>0.00</v>
      </c>
    </row>
    <row r="188" spans="1:11" x14ac:dyDescent="0.3">
      <c r="A188" s="383">
        <v>2</v>
      </c>
      <c r="B188" s="384">
        <v>3</v>
      </c>
      <c r="C188" s="384">
        <v>3</v>
      </c>
      <c r="D188" s="384"/>
      <c r="E188" s="384"/>
      <c r="F188" s="385" t="s">
        <v>1080</v>
      </c>
      <c r="G188" s="386">
        <f>+G189+G191+G193+G195</f>
        <v>0</v>
      </c>
      <c r="H188" s="386">
        <f>+H189+H191+H193+H195</f>
        <v>0</v>
      </c>
      <c r="I188" s="386">
        <f>+I189+I191+I193+I195</f>
        <v>0</v>
      </c>
      <c r="J188" s="386">
        <f>+J189+J191+J193+J195</f>
        <v>0</v>
      </c>
      <c r="K188" s="386">
        <f>+K189+K191+K193+K195</f>
        <v>0</v>
      </c>
    </row>
    <row r="189" spans="1:11" x14ac:dyDescent="0.3">
      <c r="A189" s="387">
        <v>2</v>
      </c>
      <c r="B189" s="388">
        <v>3</v>
      </c>
      <c r="C189" s="388">
        <v>3</v>
      </c>
      <c r="D189" s="388">
        <v>1</v>
      </c>
      <c r="E189" s="388"/>
      <c r="F189" s="404" t="s">
        <v>1288</v>
      </c>
      <c r="G189" s="390">
        <f>G190</f>
        <v>0</v>
      </c>
      <c r="H189" s="390">
        <f>H190</f>
        <v>0</v>
      </c>
      <c r="I189" s="390">
        <f>I190</f>
        <v>0</v>
      </c>
      <c r="J189" s="390">
        <f>J190</f>
        <v>0</v>
      </c>
      <c r="K189" s="391" t="str">
        <f>K190</f>
        <v>0.00</v>
      </c>
    </row>
    <row r="190" spans="1:11" x14ac:dyDescent="0.3">
      <c r="A190" s="392">
        <v>2</v>
      </c>
      <c r="B190" s="393">
        <v>3</v>
      </c>
      <c r="C190" s="393">
        <v>3</v>
      </c>
      <c r="D190" s="393">
        <v>1</v>
      </c>
      <c r="E190" s="393" t="s">
        <v>1152</v>
      </c>
      <c r="F190" s="394" t="s">
        <v>1288</v>
      </c>
      <c r="G190" s="395"/>
      <c r="H190" s="395"/>
      <c r="I190" s="395"/>
      <c r="J190" s="396">
        <f>SUBTOTAL(9,G190:I190)</f>
        <v>0</v>
      </c>
      <c r="K190" s="397" t="str">
        <f>IFERROR(J190/$J$18*100,"0.00")</f>
        <v>0.00</v>
      </c>
    </row>
    <row r="191" spans="1:11" x14ac:dyDescent="0.3">
      <c r="A191" s="387">
        <v>2</v>
      </c>
      <c r="B191" s="388">
        <v>3</v>
      </c>
      <c r="C191" s="388">
        <v>3</v>
      </c>
      <c r="D191" s="388">
        <v>2</v>
      </c>
      <c r="E191" s="388"/>
      <c r="F191" s="404" t="s">
        <v>1289</v>
      </c>
      <c r="G191" s="409">
        <f>+G192</f>
        <v>0</v>
      </c>
      <c r="H191" s="409">
        <f>+H192</f>
        <v>0</v>
      </c>
      <c r="I191" s="409">
        <f>+I192</f>
        <v>0</v>
      </c>
      <c r="J191" s="409">
        <f>+J192</f>
        <v>0</v>
      </c>
      <c r="K191" s="399" t="str">
        <f>+K192</f>
        <v>0.00</v>
      </c>
    </row>
    <row r="192" spans="1:11" x14ac:dyDescent="0.3">
      <c r="A192" s="392">
        <v>2</v>
      </c>
      <c r="B192" s="393">
        <v>3</v>
      </c>
      <c r="C192" s="393">
        <v>3</v>
      </c>
      <c r="D192" s="393">
        <v>2</v>
      </c>
      <c r="E192" s="393" t="s">
        <v>1152</v>
      </c>
      <c r="F192" s="394" t="s">
        <v>1289</v>
      </c>
      <c r="G192" s="395"/>
      <c r="H192" s="395"/>
      <c r="I192" s="395"/>
      <c r="J192" s="396">
        <f>SUBTOTAL(9,G192:I192)</f>
        <v>0</v>
      </c>
      <c r="K192" s="397" t="str">
        <f>IFERROR(J192/$J$18*100,"0.00")</f>
        <v>0.00</v>
      </c>
    </row>
    <row r="193" spans="1:11" x14ac:dyDescent="0.3">
      <c r="A193" s="387">
        <v>2</v>
      </c>
      <c r="B193" s="388">
        <v>3</v>
      </c>
      <c r="C193" s="388">
        <v>3</v>
      </c>
      <c r="D193" s="388">
        <v>3</v>
      </c>
      <c r="E193" s="388"/>
      <c r="F193" s="404" t="s">
        <v>1290</v>
      </c>
      <c r="G193" s="409">
        <f>+G194</f>
        <v>0</v>
      </c>
      <c r="H193" s="409">
        <f>+H194</f>
        <v>0</v>
      </c>
      <c r="I193" s="409">
        <f>+I194</f>
        <v>0</v>
      </c>
      <c r="J193" s="409">
        <f>+J194</f>
        <v>0</v>
      </c>
      <c r="K193" s="399" t="str">
        <f>+K194</f>
        <v>0.00</v>
      </c>
    </row>
    <row r="194" spans="1:11" x14ac:dyDescent="0.3">
      <c r="A194" s="392">
        <v>2</v>
      </c>
      <c r="B194" s="393">
        <v>3</v>
      </c>
      <c r="C194" s="393">
        <v>3</v>
      </c>
      <c r="D194" s="393">
        <v>3</v>
      </c>
      <c r="E194" s="393" t="s">
        <v>1152</v>
      </c>
      <c r="F194" s="394" t="s">
        <v>1290</v>
      </c>
      <c r="G194" s="395"/>
      <c r="H194" s="395"/>
      <c r="I194" s="395"/>
      <c r="J194" s="396">
        <f>SUBTOTAL(9,G194:I194)</f>
        <v>0</v>
      </c>
      <c r="K194" s="397" t="str">
        <f>IFERROR(J194/$J$18*100,"0.00")</f>
        <v>0.00</v>
      </c>
    </row>
    <row r="195" spans="1:11" x14ac:dyDescent="0.3">
      <c r="A195" s="387">
        <v>2</v>
      </c>
      <c r="B195" s="388">
        <v>3</v>
      </c>
      <c r="C195" s="388">
        <v>3</v>
      </c>
      <c r="D195" s="388">
        <v>4</v>
      </c>
      <c r="E195" s="388"/>
      <c r="F195" s="404" t="s">
        <v>1291</v>
      </c>
      <c r="G195" s="409">
        <f>+G196</f>
        <v>0</v>
      </c>
      <c r="H195" s="409">
        <f>+H196</f>
        <v>0</v>
      </c>
      <c r="I195" s="409">
        <f>+I196</f>
        <v>0</v>
      </c>
      <c r="J195" s="409">
        <f>+J196</f>
        <v>0</v>
      </c>
      <c r="K195" s="399" t="str">
        <f>+K196</f>
        <v>0.00</v>
      </c>
    </row>
    <row r="196" spans="1:11" x14ac:dyDescent="0.3">
      <c r="A196" s="392">
        <v>2</v>
      </c>
      <c r="B196" s="393">
        <v>3</v>
      </c>
      <c r="C196" s="393">
        <v>3</v>
      </c>
      <c r="D196" s="393">
        <v>4</v>
      </c>
      <c r="E196" s="393" t="s">
        <v>1152</v>
      </c>
      <c r="F196" s="394" t="s">
        <v>1291</v>
      </c>
      <c r="G196" s="395"/>
      <c r="H196" s="395"/>
      <c r="I196" s="395"/>
      <c r="J196" s="396">
        <f>SUBTOTAL(9,G196:I196)</f>
        <v>0</v>
      </c>
      <c r="K196" s="397" t="str">
        <f>IFERROR(J196/$J$18*100,"0.00")</f>
        <v>0.00</v>
      </c>
    </row>
    <row r="197" spans="1:11" x14ac:dyDescent="0.3">
      <c r="A197" s="383">
        <v>2</v>
      </c>
      <c r="B197" s="384">
        <v>3</v>
      </c>
      <c r="C197" s="384">
        <v>4</v>
      </c>
      <c r="D197" s="384"/>
      <c r="E197" s="384"/>
      <c r="F197" s="385" t="s">
        <v>1292</v>
      </c>
      <c r="G197" s="386">
        <f t="shared" ref="G197:K198" si="8">+G198</f>
        <v>0</v>
      </c>
      <c r="H197" s="386">
        <f t="shared" si="8"/>
        <v>0</v>
      </c>
      <c r="I197" s="386">
        <f t="shared" si="8"/>
        <v>0</v>
      </c>
      <c r="J197" s="386">
        <f t="shared" si="8"/>
        <v>0</v>
      </c>
      <c r="K197" s="405" t="str">
        <f t="shared" si="8"/>
        <v>0.00</v>
      </c>
    </row>
    <row r="198" spans="1:11" x14ac:dyDescent="0.3">
      <c r="A198" s="387">
        <v>2</v>
      </c>
      <c r="B198" s="388">
        <v>3</v>
      </c>
      <c r="C198" s="388">
        <v>4</v>
      </c>
      <c r="D198" s="388">
        <v>1</v>
      </c>
      <c r="E198" s="388"/>
      <c r="F198" s="404" t="s">
        <v>1293</v>
      </c>
      <c r="G198" s="409">
        <f t="shared" si="8"/>
        <v>0</v>
      </c>
      <c r="H198" s="409">
        <f t="shared" si="8"/>
        <v>0</v>
      </c>
      <c r="I198" s="409">
        <f t="shared" si="8"/>
        <v>0</v>
      </c>
      <c r="J198" s="409">
        <f t="shared" si="8"/>
        <v>0</v>
      </c>
      <c r="K198" s="399" t="str">
        <f t="shared" si="8"/>
        <v>0.00</v>
      </c>
    </row>
    <row r="199" spans="1:11" x14ac:dyDescent="0.3">
      <c r="A199" s="392">
        <v>2</v>
      </c>
      <c r="B199" s="393">
        <v>3</v>
      </c>
      <c r="C199" s="393">
        <v>4</v>
      </c>
      <c r="D199" s="393">
        <v>1</v>
      </c>
      <c r="E199" s="393" t="s">
        <v>1152</v>
      </c>
      <c r="F199" s="394" t="s">
        <v>1293</v>
      </c>
      <c r="G199" s="395"/>
      <c r="H199" s="395"/>
      <c r="I199" s="395"/>
      <c r="J199" s="396">
        <f>SUBTOTAL(9,G199:I199)</f>
        <v>0</v>
      </c>
      <c r="K199" s="397" t="str">
        <f>IFERROR(J199/$J$18*100,"0.00")</f>
        <v>0.00</v>
      </c>
    </row>
    <row r="200" spans="1:11" x14ac:dyDescent="0.3">
      <c r="A200" s="383">
        <v>2</v>
      </c>
      <c r="B200" s="384">
        <v>3</v>
      </c>
      <c r="C200" s="384">
        <v>5</v>
      </c>
      <c r="D200" s="384"/>
      <c r="E200" s="384"/>
      <c r="F200" s="385" t="s">
        <v>1294</v>
      </c>
      <c r="G200" s="386">
        <f>+G201+G203+G205+G207</f>
        <v>0</v>
      </c>
      <c r="H200" s="386">
        <f>+H201+H203+H205+H207</f>
        <v>0</v>
      </c>
      <c r="I200" s="386">
        <f>+I201+I203+I205+I207</f>
        <v>0</v>
      </c>
      <c r="J200" s="386">
        <f>+J201+J203+J205+J207</f>
        <v>0</v>
      </c>
      <c r="K200" s="386">
        <f>+K201+K203+K205+K207</f>
        <v>0</v>
      </c>
    </row>
    <row r="201" spans="1:11" x14ac:dyDescent="0.3">
      <c r="A201" s="387">
        <v>2</v>
      </c>
      <c r="B201" s="388">
        <v>3</v>
      </c>
      <c r="C201" s="388">
        <v>5</v>
      </c>
      <c r="D201" s="388">
        <v>2</v>
      </c>
      <c r="E201" s="388"/>
      <c r="F201" s="404" t="s">
        <v>1295</v>
      </c>
      <c r="G201" s="409">
        <f>+G202</f>
        <v>0</v>
      </c>
      <c r="H201" s="409">
        <f>+H202</f>
        <v>0</v>
      </c>
      <c r="I201" s="409">
        <f>+I202</f>
        <v>0</v>
      </c>
      <c r="J201" s="409">
        <f>+J202</f>
        <v>0</v>
      </c>
      <c r="K201" s="399" t="str">
        <f>+K202</f>
        <v>0.00</v>
      </c>
    </row>
    <row r="202" spans="1:11" x14ac:dyDescent="0.3">
      <c r="A202" s="392">
        <v>2</v>
      </c>
      <c r="B202" s="393">
        <v>3</v>
      </c>
      <c r="C202" s="393">
        <v>5</v>
      </c>
      <c r="D202" s="393">
        <v>2</v>
      </c>
      <c r="E202" s="393" t="s">
        <v>1152</v>
      </c>
      <c r="F202" s="394" t="s">
        <v>1295</v>
      </c>
      <c r="G202" s="395"/>
      <c r="H202" s="395"/>
      <c r="I202" s="395"/>
      <c r="J202" s="396">
        <f>SUBTOTAL(9,G202:I202)</f>
        <v>0</v>
      </c>
      <c r="K202" s="397" t="str">
        <f>IFERROR(J202/$J$18*100,"0.00")</f>
        <v>0.00</v>
      </c>
    </row>
    <row r="203" spans="1:11" x14ac:dyDescent="0.3">
      <c r="A203" s="387">
        <v>2</v>
      </c>
      <c r="B203" s="388">
        <v>3</v>
      </c>
      <c r="C203" s="388">
        <v>5</v>
      </c>
      <c r="D203" s="388">
        <v>3</v>
      </c>
      <c r="E203" s="388"/>
      <c r="F203" s="404" t="s">
        <v>1296</v>
      </c>
      <c r="G203" s="409">
        <f>+G204</f>
        <v>0</v>
      </c>
      <c r="H203" s="409">
        <f>+H204</f>
        <v>0</v>
      </c>
      <c r="I203" s="409">
        <f>+I204</f>
        <v>0</v>
      </c>
      <c r="J203" s="409">
        <f>+J204</f>
        <v>0</v>
      </c>
      <c r="K203" s="399" t="str">
        <f>+K204</f>
        <v>0.00</v>
      </c>
    </row>
    <row r="204" spans="1:11" x14ac:dyDescent="0.3">
      <c r="A204" s="392">
        <v>2</v>
      </c>
      <c r="B204" s="393">
        <v>3</v>
      </c>
      <c r="C204" s="393">
        <v>5</v>
      </c>
      <c r="D204" s="393">
        <v>3</v>
      </c>
      <c r="E204" s="393" t="s">
        <v>1152</v>
      </c>
      <c r="F204" s="394" t="s">
        <v>1296</v>
      </c>
      <c r="G204" s="395"/>
      <c r="H204" s="395"/>
      <c r="I204" s="395"/>
      <c r="J204" s="396">
        <f>SUBTOTAL(9,G204:I204)</f>
        <v>0</v>
      </c>
      <c r="K204" s="397" t="str">
        <f>IFERROR(J204/$J$18*100,"0.00")</f>
        <v>0.00</v>
      </c>
    </row>
    <row r="205" spans="1:11" x14ac:dyDescent="0.3">
      <c r="A205" s="387">
        <v>2</v>
      </c>
      <c r="B205" s="388">
        <v>3</v>
      </c>
      <c r="C205" s="388">
        <v>5</v>
      </c>
      <c r="D205" s="388">
        <v>4</v>
      </c>
      <c r="E205" s="388"/>
      <c r="F205" s="404" t="s">
        <v>1297</v>
      </c>
      <c r="G205" s="409">
        <f>+G206</f>
        <v>0</v>
      </c>
      <c r="H205" s="409">
        <f>+H206</f>
        <v>0</v>
      </c>
      <c r="I205" s="409">
        <f>+I206</f>
        <v>0</v>
      </c>
      <c r="J205" s="409">
        <f>+J206</f>
        <v>0</v>
      </c>
      <c r="K205" s="399" t="str">
        <f>+K206</f>
        <v>0.00</v>
      </c>
    </row>
    <row r="206" spans="1:11" x14ac:dyDescent="0.3">
      <c r="A206" s="392">
        <v>2</v>
      </c>
      <c r="B206" s="393">
        <v>3</v>
      </c>
      <c r="C206" s="393">
        <v>5</v>
      </c>
      <c r="D206" s="393">
        <v>4</v>
      </c>
      <c r="E206" s="393" t="s">
        <v>1152</v>
      </c>
      <c r="F206" s="394" t="s">
        <v>1297</v>
      </c>
      <c r="G206" s="395"/>
      <c r="H206" s="395"/>
      <c r="I206" s="395"/>
      <c r="J206" s="396">
        <f>SUBTOTAL(9,G206:I206)</f>
        <v>0</v>
      </c>
      <c r="K206" s="397" t="str">
        <f>IFERROR(J206/$J$18*100,"0.00")</f>
        <v>0.00</v>
      </c>
    </row>
    <row r="207" spans="1:11" x14ac:dyDescent="0.3">
      <c r="A207" s="387">
        <v>2</v>
      </c>
      <c r="B207" s="388">
        <v>3</v>
      </c>
      <c r="C207" s="388">
        <v>5</v>
      </c>
      <c r="D207" s="388">
        <v>5</v>
      </c>
      <c r="E207" s="388"/>
      <c r="F207" s="404" t="s">
        <v>1298</v>
      </c>
      <c r="G207" s="409">
        <f>+G208</f>
        <v>0</v>
      </c>
      <c r="H207" s="409">
        <f>+H208</f>
        <v>0</v>
      </c>
      <c r="I207" s="409">
        <f>+I208</f>
        <v>0</v>
      </c>
      <c r="J207" s="409">
        <f>+J208</f>
        <v>0</v>
      </c>
      <c r="K207" s="399" t="str">
        <f>+K208</f>
        <v>0.00</v>
      </c>
    </row>
    <row r="208" spans="1:11" x14ac:dyDescent="0.3">
      <c r="A208" s="392">
        <v>2</v>
      </c>
      <c r="B208" s="393">
        <v>3</v>
      </c>
      <c r="C208" s="393">
        <v>5</v>
      </c>
      <c r="D208" s="393">
        <v>5</v>
      </c>
      <c r="E208" s="393" t="s">
        <v>1152</v>
      </c>
      <c r="F208" s="394" t="s">
        <v>1066</v>
      </c>
      <c r="G208" s="395"/>
      <c r="H208" s="395"/>
      <c r="I208" s="395"/>
      <c r="J208" s="396">
        <f>SUBTOTAL(9,G208:I208)</f>
        <v>0</v>
      </c>
      <c r="K208" s="397" t="str">
        <f>IFERROR(J208/$J$18*100,"0.00")</f>
        <v>0.00</v>
      </c>
    </row>
    <row r="209" spans="1:11" x14ac:dyDescent="0.3">
      <c r="A209" s="383">
        <v>2</v>
      </c>
      <c r="B209" s="384">
        <v>3</v>
      </c>
      <c r="C209" s="384">
        <v>6</v>
      </c>
      <c r="D209" s="384"/>
      <c r="E209" s="384"/>
      <c r="F209" s="385" t="s">
        <v>1299</v>
      </c>
      <c r="G209" s="386">
        <f>+G210+G214+G218+G222</f>
        <v>0</v>
      </c>
      <c r="H209" s="386">
        <f>+H210+H214+H218+H222</f>
        <v>0</v>
      </c>
      <c r="I209" s="386">
        <f>+I210+I214+I218+I222</f>
        <v>0</v>
      </c>
      <c r="J209" s="386">
        <f>+J210+J214+J218+J222</f>
        <v>0</v>
      </c>
      <c r="K209" s="386">
        <f>+K210+K214+K218+K222</f>
        <v>0</v>
      </c>
    </row>
    <row r="210" spans="1:11" x14ac:dyDescent="0.3">
      <c r="A210" s="387">
        <v>2</v>
      </c>
      <c r="B210" s="388">
        <v>3</v>
      </c>
      <c r="C210" s="388">
        <v>6</v>
      </c>
      <c r="D210" s="388">
        <v>1</v>
      </c>
      <c r="E210" s="388"/>
      <c r="F210" s="404" t="s">
        <v>1300</v>
      </c>
      <c r="G210" s="409">
        <f>+G211+G212+G213</f>
        <v>0</v>
      </c>
      <c r="H210" s="409">
        <f>+H211+H212+H213</f>
        <v>0</v>
      </c>
      <c r="I210" s="409">
        <f>+I211+I212+I213</f>
        <v>0</v>
      </c>
      <c r="J210" s="409">
        <f>+J211+J212+J213</f>
        <v>0</v>
      </c>
      <c r="K210" s="397">
        <f>+K211+K212+K213</f>
        <v>0</v>
      </c>
    </row>
    <row r="211" spans="1:11" x14ac:dyDescent="0.3">
      <c r="A211" s="392">
        <v>2</v>
      </c>
      <c r="B211" s="393">
        <v>3</v>
      </c>
      <c r="C211" s="393">
        <v>6</v>
      </c>
      <c r="D211" s="393">
        <v>1</v>
      </c>
      <c r="E211" s="393" t="s">
        <v>1152</v>
      </c>
      <c r="F211" s="394" t="s">
        <v>1301</v>
      </c>
      <c r="G211" s="395"/>
      <c r="H211" s="395"/>
      <c r="I211" s="395"/>
      <c r="J211" s="396">
        <f>SUBTOTAL(9,G211:I211)</f>
        <v>0</v>
      </c>
      <c r="K211" s="397" t="str">
        <f>IFERROR(J211/$J$18*100,"0.00")</f>
        <v>0.00</v>
      </c>
    </row>
    <row r="212" spans="1:11" x14ac:dyDescent="0.3">
      <c r="A212" s="392">
        <v>2</v>
      </c>
      <c r="B212" s="393">
        <v>3</v>
      </c>
      <c r="C212" s="393">
        <v>6</v>
      </c>
      <c r="D212" s="393">
        <v>1</v>
      </c>
      <c r="E212" s="393" t="s">
        <v>1154</v>
      </c>
      <c r="F212" s="394" t="s">
        <v>1302</v>
      </c>
      <c r="G212" s="395"/>
      <c r="H212" s="395"/>
      <c r="I212" s="395"/>
      <c r="J212" s="396">
        <f>SUBTOTAL(9,G212:I212)</f>
        <v>0</v>
      </c>
      <c r="K212" s="397" t="str">
        <f>IFERROR(J212/$J$18*100,"0.00")</f>
        <v>0.00</v>
      </c>
    </row>
    <row r="213" spans="1:11" x14ac:dyDescent="0.3">
      <c r="A213" s="392">
        <v>2</v>
      </c>
      <c r="B213" s="393">
        <v>3</v>
      </c>
      <c r="C213" s="393">
        <v>6</v>
      </c>
      <c r="D213" s="393">
        <v>1</v>
      </c>
      <c r="E213" s="393" t="s">
        <v>1176</v>
      </c>
      <c r="F213" s="394" t="s">
        <v>1303</v>
      </c>
      <c r="G213" s="395"/>
      <c r="H213" s="395"/>
      <c r="I213" s="395"/>
      <c r="J213" s="396">
        <f>SUBTOTAL(9,G213:I213)</f>
        <v>0</v>
      </c>
      <c r="K213" s="397" t="str">
        <f>IFERROR(J213/$J$18*100,"0.00")</f>
        <v>0.00</v>
      </c>
    </row>
    <row r="214" spans="1:11" x14ac:dyDescent="0.3">
      <c r="A214" s="387">
        <v>2</v>
      </c>
      <c r="B214" s="388">
        <v>3</v>
      </c>
      <c r="C214" s="388">
        <v>6</v>
      </c>
      <c r="D214" s="388">
        <v>2</v>
      </c>
      <c r="E214" s="388"/>
      <c r="F214" s="404" t="s">
        <v>1304</v>
      </c>
      <c r="G214" s="409">
        <f>+G215+G216+G217</f>
        <v>0</v>
      </c>
      <c r="H214" s="409">
        <f>+H215+H216+H217</f>
        <v>0</v>
      </c>
      <c r="I214" s="409">
        <f>+I215+I216+I217</f>
        <v>0</v>
      </c>
      <c r="J214" s="409">
        <f>+J215+J216+J217</f>
        <v>0</v>
      </c>
      <c r="K214" s="399">
        <f>+K215+K216+K217</f>
        <v>0</v>
      </c>
    </row>
    <row r="215" spans="1:11" x14ac:dyDescent="0.3">
      <c r="A215" s="392">
        <v>2</v>
      </c>
      <c r="B215" s="393">
        <v>3</v>
      </c>
      <c r="C215" s="393">
        <v>6</v>
      </c>
      <c r="D215" s="393">
        <v>2</v>
      </c>
      <c r="E215" s="393" t="s">
        <v>1152</v>
      </c>
      <c r="F215" s="394" t="s">
        <v>1305</v>
      </c>
      <c r="G215" s="395"/>
      <c r="H215" s="395"/>
      <c r="I215" s="395"/>
      <c r="J215" s="396">
        <f>SUBTOTAL(9,G215:I215)</f>
        <v>0</v>
      </c>
      <c r="K215" s="397" t="str">
        <f>IFERROR(J215/$J$18*100,"0.00")</f>
        <v>0.00</v>
      </c>
    </row>
    <row r="216" spans="1:11" x14ac:dyDescent="0.3">
      <c r="A216" s="392">
        <v>2</v>
      </c>
      <c r="B216" s="393">
        <v>3</v>
      </c>
      <c r="C216" s="393">
        <v>6</v>
      </c>
      <c r="D216" s="393">
        <v>2</v>
      </c>
      <c r="E216" s="393" t="s">
        <v>1154</v>
      </c>
      <c r="F216" s="394" t="s">
        <v>1306</v>
      </c>
      <c r="G216" s="395"/>
      <c r="H216" s="395"/>
      <c r="I216" s="395"/>
      <c r="J216" s="396">
        <f>SUBTOTAL(9,G216:I216)</f>
        <v>0</v>
      </c>
      <c r="K216" s="397" t="str">
        <f>IFERROR(J216/$J$18*100,"0.00")</f>
        <v>0.00</v>
      </c>
    </row>
    <row r="217" spans="1:11" x14ac:dyDescent="0.3">
      <c r="A217" s="392">
        <v>2</v>
      </c>
      <c r="B217" s="393">
        <v>3</v>
      </c>
      <c r="C217" s="393">
        <v>6</v>
      </c>
      <c r="D217" s="393">
        <v>2</v>
      </c>
      <c r="E217" s="393" t="s">
        <v>1161</v>
      </c>
      <c r="F217" s="394" t="s">
        <v>1307</v>
      </c>
      <c r="G217" s="395"/>
      <c r="H217" s="395"/>
      <c r="I217" s="395"/>
      <c r="J217" s="396">
        <f>SUBTOTAL(9,G217:I217)</f>
        <v>0</v>
      </c>
      <c r="K217" s="397" t="str">
        <f>IFERROR(J217/$J$18*100,"0.00")</f>
        <v>0.00</v>
      </c>
    </row>
    <row r="218" spans="1:11" x14ac:dyDescent="0.3">
      <c r="A218" s="387">
        <v>2</v>
      </c>
      <c r="B218" s="388">
        <v>3</v>
      </c>
      <c r="C218" s="388">
        <v>6</v>
      </c>
      <c r="D218" s="388">
        <v>3</v>
      </c>
      <c r="E218" s="388"/>
      <c r="F218" s="404" t="s">
        <v>1308</v>
      </c>
      <c r="G218" s="409">
        <f>+G219+G220+G221</f>
        <v>0</v>
      </c>
      <c r="H218" s="409">
        <f>+H219+H220+H221</f>
        <v>0</v>
      </c>
      <c r="I218" s="409">
        <f>+I219+I220+I221</f>
        <v>0</v>
      </c>
      <c r="J218" s="409">
        <f>+J219+J220+J221</f>
        <v>0</v>
      </c>
      <c r="K218" s="399">
        <f>+K219+K220+K221</f>
        <v>0</v>
      </c>
    </row>
    <row r="219" spans="1:11" x14ac:dyDescent="0.3">
      <c r="A219" s="392">
        <v>2</v>
      </c>
      <c r="B219" s="393">
        <v>3</v>
      </c>
      <c r="C219" s="393">
        <v>6</v>
      </c>
      <c r="D219" s="393">
        <v>3</v>
      </c>
      <c r="E219" s="393" t="s">
        <v>1176</v>
      </c>
      <c r="F219" s="394" t="s">
        <v>1309</v>
      </c>
      <c r="G219" s="395"/>
      <c r="H219" s="395"/>
      <c r="I219" s="395"/>
      <c r="J219" s="396">
        <f>SUBTOTAL(9,G219:I219)</f>
        <v>0</v>
      </c>
      <c r="K219" s="397" t="str">
        <f>IFERROR(J219/$J$18*100,"0.00")</f>
        <v>0.00</v>
      </c>
    </row>
    <row r="220" spans="1:11" x14ac:dyDescent="0.3">
      <c r="A220" s="392">
        <v>2</v>
      </c>
      <c r="B220" s="393">
        <v>3</v>
      </c>
      <c r="C220" s="393">
        <v>6</v>
      </c>
      <c r="D220" s="393">
        <v>3</v>
      </c>
      <c r="E220" s="393" t="s">
        <v>1156</v>
      </c>
      <c r="F220" s="394" t="s">
        <v>1310</v>
      </c>
      <c r="G220" s="395"/>
      <c r="H220" s="395"/>
      <c r="I220" s="395"/>
      <c r="J220" s="396">
        <f>SUBTOTAL(9,G220:I220)</f>
        <v>0</v>
      </c>
      <c r="K220" s="397" t="str">
        <f>IFERROR(J220/$J$18*100,"0.00")</f>
        <v>0.00</v>
      </c>
    </row>
    <row r="221" spans="1:11" x14ac:dyDescent="0.3">
      <c r="A221" s="392">
        <v>2</v>
      </c>
      <c r="B221" s="393">
        <v>3</v>
      </c>
      <c r="C221" s="393">
        <v>6</v>
      </c>
      <c r="D221" s="393">
        <v>3</v>
      </c>
      <c r="E221" s="393" t="s">
        <v>1158</v>
      </c>
      <c r="F221" s="394" t="s">
        <v>1311</v>
      </c>
      <c r="G221" s="395"/>
      <c r="H221" s="395"/>
      <c r="I221" s="395"/>
      <c r="J221" s="396">
        <f>SUBTOTAL(9,G221:I221)</f>
        <v>0</v>
      </c>
      <c r="K221" s="397" t="str">
        <f>IFERROR(J221/$J$18*100,"0.00")</f>
        <v>0.00</v>
      </c>
    </row>
    <row r="222" spans="1:11" x14ac:dyDescent="0.3">
      <c r="A222" s="387">
        <v>2</v>
      </c>
      <c r="B222" s="388">
        <v>3</v>
      </c>
      <c r="C222" s="388">
        <v>6</v>
      </c>
      <c r="D222" s="388">
        <v>4</v>
      </c>
      <c r="E222" s="388"/>
      <c r="F222" s="404" t="s">
        <v>1312</v>
      </c>
      <c r="G222" s="409">
        <f>+G223</f>
        <v>0</v>
      </c>
      <c r="H222" s="409">
        <f>+H223</f>
        <v>0</v>
      </c>
      <c r="I222" s="409">
        <f>+I223</f>
        <v>0</v>
      </c>
      <c r="J222" s="409">
        <f>+J223</f>
        <v>0</v>
      </c>
      <c r="K222" s="399" t="str">
        <f>IFERROR(J222/$J$18*100,"0.00")</f>
        <v>0.00</v>
      </c>
    </row>
    <row r="223" spans="1:11" x14ac:dyDescent="0.3">
      <c r="A223" s="392">
        <v>2</v>
      </c>
      <c r="B223" s="393">
        <v>3</v>
      </c>
      <c r="C223" s="393">
        <v>6</v>
      </c>
      <c r="D223" s="393">
        <v>4</v>
      </c>
      <c r="E223" s="393" t="s">
        <v>1176</v>
      </c>
      <c r="F223" s="394" t="s">
        <v>1313</v>
      </c>
      <c r="G223" s="395"/>
      <c r="H223" s="395"/>
      <c r="I223" s="395"/>
      <c r="J223" s="396">
        <f>SUBTOTAL(9,G223:I223)</f>
        <v>0</v>
      </c>
      <c r="K223" s="397" t="str">
        <f>IFERROR(J223/$J$18*100,"0.00")</f>
        <v>0.00</v>
      </c>
    </row>
    <row r="224" spans="1:11" x14ac:dyDescent="0.3">
      <c r="A224" s="383">
        <v>2</v>
      </c>
      <c r="B224" s="384">
        <v>3</v>
      </c>
      <c r="C224" s="384">
        <v>7</v>
      </c>
      <c r="D224" s="384"/>
      <c r="E224" s="384"/>
      <c r="F224" s="385" t="s">
        <v>1314</v>
      </c>
      <c r="G224" s="386">
        <f>+G225+G232</f>
        <v>0</v>
      </c>
      <c r="H224" s="386">
        <f>+H225+H232</f>
        <v>0</v>
      </c>
      <c r="I224" s="386">
        <f>+I225+I232</f>
        <v>0</v>
      </c>
      <c r="J224" s="386">
        <f>+J225+J232</f>
        <v>0</v>
      </c>
      <c r="K224" s="405">
        <f>+K225+K232</f>
        <v>0</v>
      </c>
    </row>
    <row r="225" spans="1:11" x14ac:dyDescent="0.3">
      <c r="A225" s="387">
        <v>2</v>
      </c>
      <c r="B225" s="388">
        <v>3</v>
      </c>
      <c r="C225" s="388">
        <v>7</v>
      </c>
      <c r="D225" s="388">
        <v>1</v>
      </c>
      <c r="E225" s="388"/>
      <c r="F225" s="404" t="s">
        <v>1315</v>
      </c>
      <c r="G225" s="409">
        <f>+G226+G227+G228+G229+G230+G231</f>
        <v>0</v>
      </c>
      <c r="H225" s="409">
        <f>+H226+H227+H228+H229+H230+H231</f>
        <v>0</v>
      </c>
      <c r="I225" s="409">
        <f>+I226+I227+I228+I229+I230+I231</f>
        <v>0</v>
      </c>
      <c r="J225" s="409">
        <f>SUBTOTAL(9,G225:I225)</f>
        <v>0</v>
      </c>
      <c r="K225" s="399">
        <f>+K226+K227+K228+K229+K230+K231</f>
        <v>0</v>
      </c>
    </row>
    <row r="226" spans="1:11" x14ac:dyDescent="0.3">
      <c r="A226" s="392">
        <v>2</v>
      </c>
      <c r="B226" s="393">
        <v>3</v>
      </c>
      <c r="C226" s="393">
        <v>7</v>
      </c>
      <c r="D226" s="393">
        <v>1</v>
      </c>
      <c r="E226" s="393" t="s">
        <v>1152</v>
      </c>
      <c r="F226" s="394" t="s">
        <v>1316</v>
      </c>
      <c r="G226" s="395"/>
      <c r="H226" s="395"/>
      <c r="I226" s="395"/>
      <c r="J226" s="396">
        <f>SUBTOTAL(9,G226:I226)</f>
        <v>0</v>
      </c>
      <c r="K226" s="397" t="str">
        <f t="shared" ref="K226:K231" si="9">IFERROR(J226/$J$18*100,"0.00")</f>
        <v>0.00</v>
      </c>
    </row>
    <row r="227" spans="1:11" x14ac:dyDescent="0.3">
      <c r="A227" s="392">
        <v>2</v>
      </c>
      <c r="B227" s="393">
        <v>3</v>
      </c>
      <c r="C227" s="393">
        <v>7</v>
      </c>
      <c r="D227" s="393">
        <v>1</v>
      </c>
      <c r="E227" s="393" t="s">
        <v>1154</v>
      </c>
      <c r="F227" s="394" t="s">
        <v>1047</v>
      </c>
      <c r="G227" s="395"/>
      <c r="H227" s="395"/>
      <c r="I227" s="395"/>
      <c r="J227" s="396">
        <f t="shared" ref="J227:J235" si="10">SUBTOTAL(9,G227:I227)</f>
        <v>0</v>
      </c>
      <c r="K227" s="397" t="str">
        <f t="shared" si="9"/>
        <v>0.00</v>
      </c>
    </row>
    <row r="228" spans="1:11" x14ac:dyDescent="0.3">
      <c r="A228" s="392">
        <v>2</v>
      </c>
      <c r="B228" s="393">
        <v>3</v>
      </c>
      <c r="C228" s="393">
        <v>7</v>
      </c>
      <c r="D228" s="393">
        <v>1</v>
      </c>
      <c r="E228" s="393" t="s">
        <v>1161</v>
      </c>
      <c r="F228" s="394" t="s">
        <v>1317</v>
      </c>
      <c r="G228" s="395"/>
      <c r="H228" s="395"/>
      <c r="I228" s="395"/>
      <c r="J228" s="396">
        <f t="shared" si="10"/>
        <v>0</v>
      </c>
      <c r="K228" s="397" t="str">
        <f t="shared" si="9"/>
        <v>0.00</v>
      </c>
    </row>
    <row r="229" spans="1:11" x14ac:dyDescent="0.3">
      <c r="A229" s="392">
        <v>2</v>
      </c>
      <c r="B229" s="393">
        <v>3</v>
      </c>
      <c r="C229" s="393">
        <v>7</v>
      </c>
      <c r="D229" s="393">
        <v>1</v>
      </c>
      <c r="E229" s="393" t="s">
        <v>1176</v>
      </c>
      <c r="F229" s="394" t="s">
        <v>1318</v>
      </c>
      <c r="G229" s="395"/>
      <c r="H229" s="395"/>
      <c r="I229" s="395"/>
      <c r="J229" s="396">
        <f t="shared" si="10"/>
        <v>0</v>
      </c>
      <c r="K229" s="397" t="str">
        <f t="shared" si="9"/>
        <v>0.00</v>
      </c>
    </row>
    <row r="230" spans="1:11" x14ac:dyDescent="0.3">
      <c r="A230" s="392">
        <v>2</v>
      </c>
      <c r="B230" s="393">
        <v>3</v>
      </c>
      <c r="C230" s="393">
        <v>7</v>
      </c>
      <c r="D230" s="393">
        <v>1</v>
      </c>
      <c r="E230" s="393" t="s">
        <v>1156</v>
      </c>
      <c r="F230" s="394" t="s">
        <v>1319</v>
      </c>
      <c r="G230" s="395"/>
      <c r="H230" s="395"/>
      <c r="I230" s="395"/>
      <c r="J230" s="396">
        <f t="shared" si="10"/>
        <v>0</v>
      </c>
      <c r="K230" s="397" t="str">
        <f t="shared" si="9"/>
        <v>0.00</v>
      </c>
    </row>
    <row r="231" spans="1:11" x14ac:dyDescent="0.3">
      <c r="A231" s="392">
        <v>2</v>
      </c>
      <c r="B231" s="393">
        <v>3</v>
      </c>
      <c r="C231" s="393">
        <v>7</v>
      </c>
      <c r="D231" s="393">
        <v>1</v>
      </c>
      <c r="E231" s="393" t="s">
        <v>1158</v>
      </c>
      <c r="F231" s="394" t="s">
        <v>1320</v>
      </c>
      <c r="G231" s="395"/>
      <c r="H231" s="395"/>
      <c r="I231" s="395"/>
      <c r="J231" s="396">
        <f t="shared" si="10"/>
        <v>0</v>
      </c>
      <c r="K231" s="397" t="str">
        <f t="shared" si="9"/>
        <v>0.00</v>
      </c>
    </row>
    <row r="232" spans="1:11" x14ac:dyDescent="0.3">
      <c r="A232" s="387">
        <v>2</v>
      </c>
      <c r="B232" s="388">
        <v>3</v>
      </c>
      <c r="C232" s="388">
        <v>7</v>
      </c>
      <c r="D232" s="388">
        <v>2</v>
      </c>
      <c r="E232" s="388"/>
      <c r="F232" s="404" t="s">
        <v>1321</v>
      </c>
      <c r="G232" s="409">
        <f>+G233+G234+G235+G236</f>
        <v>0</v>
      </c>
      <c r="H232" s="409">
        <f>+H233+H234+H235+H236</f>
        <v>0</v>
      </c>
      <c r="I232" s="409">
        <f>+I233+I234+I235+I236</f>
        <v>0</v>
      </c>
      <c r="J232" s="409">
        <f>+J233+J234+J235+J236</f>
        <v>0</v>
      </c>
      <c r="K232" s="399">
        <f>+K233+K234+K235+K236</f>
        <v>0</v>
      </c>
    </row>
    <row r="233" spans="1:11" x14ac:dyDescent="0.3">
      <c r="A233" s="392">
        <v>2</v>
      </c>
      <c r="B233" s="393">
        <v>3</v>
      </c>
      <c r="C233" s="393">
        <v>7</v>
      </c>
      <c r="D233" s="393">
        <v>2</v>
      </c>
      <c r="E233" s="393" t="s">
        <v>1154</v>
      </c>
      <c r="F233" s="394" t="s">
        <v>1322</v>
      </c>
      <c r="G233" s="395"/>
      <c r="H233" s="395"/>
      <c r="I233" s="395"/>
      <c r="J233" s="396">
        <f t="shared" si="10"/>
        <v>0</v>
      </c>
      <c r="K233" s="397" t="str">
        <f>IFERROR(J233/$J$18*100,"0.00")</f>
        <v>0.00</v>
      </c>
    </row>
    <row r="234" spans="1:11" x14ac:dyDescent="0.3">
      <c r="A234" s="392">
        <v>2</v>
      </c>
      <c r="B234" s="393">
        <v>3</v>
      </c>
      <c r="C234" s="393">
        <v>7</v>
      </c>
      <c r="D234" s="393">
        <v>2</v>
      </c>
      <c r="E234" s="393" t="s">
        <v>1161</v>
      </c>
      <c r="F234" s="394" t="s">
        <v>1323</v>
      </c>
      <c r="G234" s="395"/>
      <c r="H234" s="395"/>
      <c r="I234" s="395"/>
      <c r="J234" s="396">
        <f t="shared" si="10"/>
        <v>0</v>
      </c>
      <c r="K234" s="397" t="str">
        <f>IFERROR(J234/$J$18*100,"0.00")</f>
        <v>0.00</v>
      </c>
    </row>
    <row r="235" spans="1:11" x14ac:dyDescent="0.3">
      <c r="A235" s="392">
        <v>2</v>
      </c>
      <c r="B235" s="393">
        <v>3</v>
      </c>
      <c r="C235" s="393">
        <v>7</v>
      </c>
      <c r="D235" s="393">
        <v>2</v>
      </c>
      <c r="E235" s="393" t="s">
        <v>1156</v>
      </c>
      <c r="F235" s="394" t="s">
        <v>1324</v>
      </c>
      <c r="G235" s="395"/>
      <c r="H235" s="395"/>
      <c r="I235" s="395"/>
      <c r="J235" s="396">
        <f t="shared" si="10"/>
        <v>0</v>
      </c>
      <c r="K235" s="397" t="str">
        <f>IFERROR(J235/$J$18*100,"0.00")</f>
        <v>0.00</v>
      </c>
    </row>
    <row r="236" spans="1:11" x14ac:dyDescent="0.3">
      <c r="A236" s="394">
        <v>2</v>
      </c>
      <c r="B236" s="411">
        <v>3</v>
      </c>
      <c r="C236" s="411">
        <v>7</v>
      </c>
      <c r="D236" s="411">
        <v>2</v>
      </c>
      <c r="E236" s="411" t="s">
        <v>1158</v>
      </c>
      <c r="F236" s="398" t="s">
        <v>1325</v>
      </c>
      <c r="G236" s="395"/>
      <c r="H236" s="395"/>
      <c r="I236" s="395"/>
      <c r="J236" s="396">
        <f>SUBTOTAL(9,G236:I236)</f>
        <v>0</v>
      </c>
      <c r="K236" s="397" t="str">
        <f>IFERROR(J236/$J$18*100,"0.00")</f>
        <v>0.00</v>
      </c>
    </row>
    <row r="237" spans="1:11" x14ac:dyDescent="0.3">
      <c r="A237" s="383">
        <v>2</v>
      </c>
      <c r="B237" s="384">
        <v>3</v>
      </c>
      <c r="C237" s="384">
        <v>9</v>
      </c>
      <c r="D237" s="384"/>
      <c r="E237" s="384"/>
      <c r="F237" s="385" t="s">
        <v>1326</v>
      </c>
      <c r="G237" s="386">
        <f>+G238+G241+G244+G246+G248+G250+G252</f>
        <v>0</v>
      </c>
      <c r="H237" s="386">
        <f>+H238+H241+H244+H246+H248+H250+H252</f>
        <v>0</v>
      </c>
      <c r="I237" s="386">
        <f>+I238+I241+I244+I246+I248+I250+I252</f>
        <v>0</v>
      </c>
      <c r="J237" s="386">
        <f>+J238+J241+J244+J246+J248+J250+J252</f>
        <v>0</v>
      </c>
      <c r="K237" s="386">
        <f>+K238+K241+K244+K246+K248+K250+K252</f>
        <v>0</v>
      </c>
    </row>
    <row r="238" spans="1:11" x14ac:dyDescent="0.3">
      <c r="A238" s="387">
        <v>2</v>
      </c>
      <c r="B238" s="388">
        <v>3</v>
      </c>
      <c r="C238" s="388">
        <v>9</v>
      </c>
      <c r="D238" s="388">
        <v>1</v>
      </c>
      <c r="E238" s="388"/>
      <c r="F238" s="404" t="s">
        <v>1327</v>
      </c>
      <c r="G238" s="409">
        <f>+G239+G240</f>
        <v>0</v>
      </c>
      <c r="H238" s="409">
        <f>+H239+H240</f>
        <v>0</v>
      </c>
      <c r="I238" s="409">
        <f>+I239+I240</f>
        <v>0</v>
      </c>
      <c r="J238" s="409">
        <f>+J239+J240</f>
        <v>0</v>
      </c>
      <c r="K238" s="399" t="str">
        <f>+K239</f>
        <v>0.00</v>
      </c>
    </row>
    <row r="239" spans="1:11" x14ac:dyDescent="0.3">
      <c r="A239" s="392">
        <v>2</v>
      </c>
      <c r="B239" s="393">
        <v>3</v>
      </c>
      <c r="C239" s="393">
        <v>9</v>
      </c>
      <c r="D239" s="393">
        <v>1</v>
      </c>
      <c r="E239" s="393" t="s">
        <v>1152</v>
      </c>
      <c r="F239" s="394" t="s">
        <v>1328</v>
      </c>
      <c r="G239" s="395"/>
      <c r="H239" s="395"/>
      <c r="I239" s="395"/>
      <c r="J239" s="396">
        <f>+J240+J241</f>
        <v>0</v>
      </c>
      <c r="K239" s="397" t="str">
        <f>IFERROR(J239/$J$18*100,"0.00")</f>
        <v>0.00</v>
      </c>
    </row>
    <row r="240" spans="1:11" x14ac:dyDescent="0.3">
      <c r="A240" s="392">
        <v>2</v>
      </c>
      <c r="B240" s="393">
        <v>3</v>
      </c>
      <c r="C240" s="393">
        <v>9</v>
      </c>
      <c r="D240" s="393">
        <v>1</v>
      </c>
      <c r="E240" s="393" t="s">
        <v>1154</v>
      </c>
      <c r="F240" s="394" t="s">
        <v>1329</v>
      </c>
      <c r="G240" s="395"/>
      <c r="H240" s="395"/>
      <c r="I240" s="395"/>
      <c r="J240" s="396">
        <f>+J241+J242</f>
        <v>0</v>
      </c>
      <c r="K240" s="397" t="str">
        <f>IFERROR(J240/$J$18*100,"0.00")</f>
        <v>0.00</v>
      </c>
    </row>
    <row r="241" spans="1:11" x14ac:dyDescent="0.3">
      <c r="A241" s="387">
        <v>2</v>
      </c>
      <c r="B241" s="388">
        <v>3</v>
      </c>
      <c r="C241" s="388">
        <v>9</v>
      </c>
      <c r="D241" s="388">
        <v>2</v>
      </c>
      <c r="E241" s="388"/>
      <c r="F241" s="404" t="s">
        <v>1330</v>
      </c>
      <c r="G241" s="409">
        <f>+G242+G243</f>
        <v>0</v>
      </c>
      <c r="H241" s="409">
        <f>+H242+H243</f>
        <v>0</v>
      </c>
      <c r="I241" s="409">
        <f>+I242+I243</f>
        <v>0</v>
      </c>
      <c r="J241" s="409">
        <f>+J242+J243</f>
        <v>0</v>
      </c>
      <c r="K241" s="399">
        <f>+K242+K243</f>
        <v>0</v>
      </c>
    </row>
    <row r="242" spans="1:11" x14ac:dyDescent="0.3">
      <c r="A242" s="392">
        <v>2</v>
      </c>
      <c r="B242" s="393">
        <v>3</v>
      </c>
      <c r="C242" s="393">
        <v>9</v>
      </c>
      <c r="D242" s="393">
        <v>2</v>
      </c>
      <c r="E242" s="393" t="s">
        <v>1152</v>
      </c>
      <c r="F242" s="394" t="s">
        <v>1331</v>
      </c>
      <c r="G242" s="395"/>
      <c r="H242" s="395"/>
      <c r="I242" s="395"/>
      <c r="J242" s="396">
        <f>SUBTOTAL(9,G242:I242)</f>
        <v>0</v>
      </c>
      <c r="K242" s="397" t="str">
        <f>IFERROR(J242/$J$18*100,"0.00")</f>
        <v>0.00</v>
      </c>
    </row>
    <row r="243" spans="1:11" x14ac:dyDescent="0.3">
      <c r="A243" s="392">
        <v>2</v>
      </c>
      <c r="B243" s="393">
        <v>3</v>
      </c>
      <c r="C243" s="393">
        <v>9</v>
      </c>
      <c r="D243" s="393">
        <v>2</v>
      </c>
      <c r="E243" s="393" t="s">
        <v>1154</v>
      </c>
      <c r="F243" s="394" t="s">
        <v>1332</v>
      </c>
      <c r="G243" s="395"/>
      <c r="H243" s="395"/>
      <c r="I243" s="395"/>
      <c r="J243" s="396">
        <f>SUBTOTAL(9,G243:I243)</f>
        <v>0</v>
      </c>
      <c r="K243" s="397" t="str">
        <f>IFERROR(J243/$J$18*100,"0.00")</f>
        <v>0.00</v>
      </c>
    </row>
    <row r="244" spans="1:11" x14ac:dyDescent="0.3">
      <c r="A244" s="387">
        <v>2</v>
      </c>
      <c r="B244" s="388">
        <v>3</v>
      </c>
      <c r="C244" s="388">
        <v>9</v>
      </c>
      <c r="D244" s="388">
        <v>3</v>
      </c>
      <c r="E244" s="388"/>
      <c r="F244" s="404" t="s">
        <v>1333</v>
      </c>
      <c r="G244" s="409">
        <f>+G245</f>
        <v>0</v>
      </c>
      <c r="H244" s="409">
        <f>+H245</f>
        <v>0</v>
      </c>
      <c r="I244" s="409">
        <f>+I245</f>
        <v>0</v>
      </c>
      <c r="J244" s="409">
        <f>+J245</f>
        <v>0</v>
      </c>
      <c r="K244" s="399" t="str">
        <f>+K245</f>
        <v>0.00</v>
      </c>
    </row>
    <row r="245" spans="1:11" x14ac:dyDescent="0.3">
      <c r="A245" s="392">
        <v>2</v>
      </c>
      <c r="B245" s="393">
        <v>3</v>
      </c>
      <c r="C245" s="393">
        <v>9</v>
      </c>
      <c r="D245" s="393">
        <v>3</v>
      </c>
      <c r="E245" s="393" t="s">
        <v>1152</v>
      </c>
      <c r="F245" s="394" t="s">
        <v>1333</v>
      </c>
      <c r="G245" s="395"/>
      <c r="H245" s="395"/>
      <c r="I245" s="395"/>
      <c r="J245" s="396">
        <f>SUBTOTAL(9,G245:I245)</f>
        <v>0</v>
      </c>
      <c r="K245" s="397" t="str">
        <f>IFERROR(J245/$J$18*100,"0.00")</f>
        <v>0.00</v>
      </c>
    </row>
    <row r="246" spans="1:11" x14ac:dyDescent="0.3">
      <c r="A246" s="387">
        <v>2</v>
      </c>
      <c r="B246" s="388">
        <v>3</v>
      </c>
      <c r="C246" s="388">
        <v>9</v>
      </c>
      <c r="D246" s="388">
        <v>5</v>
      </c>
      <c r="E246" s="388"/>
      <c r="F246" s="404" t="s">
        <v>1334</v>
      </c>
      <c r="G246" s="409">
        <f>+G247</f>
        <v>0</v>
      </c>
      <c r="H246" s="409">
        <f>+H247</f>
        <v>0</v>
      </c>
      <c r="I246" s="409">
        <f>+I247</f>
        <v>0</v>
      </c>
      <c r="J246" s="409">
        <f>+J247</f>
        <v>0</v>
      </c>
      <c r="K246" s="399" t="str">
        <f>+K247</f>
        <v>0.00</v>
      </c>
    </row>
    <row r="247" spans="1:11" x14ac:dyDescent="0.3">
      <c r="A247" s="392">
        <v>2</v>
      </c>
      <c r="B247" s="393">
        <v>3</v>
      </c>
      <c r="C247" s="393">
        <v>9</v>
      </c>
      <c r="D247" s="393">
        <v>5</v>
      </c>
      <c r="E247" s="393" t="s">
        <v>1152</v>
      </c>
      <c r="F247" s="394" t="s">
        <v>1334</v>
      </c>
      <c r="G247" s="395"/>
      <c r="H247" s="395"/>
      <c r="I247" s="395"/>
      <c r="J247" s="396">
        <f>SUBTOTAL(9,G247:I247)</f>
        <v>0</v>
      </c>
      <c r="K247" s="397" t="str">
        <f>IFERROR(J247/$J$18*100,"0.00")</f>
        <v>0.00</v>
      </c>
    </row>
    <row r="248" spans="1:11" x14ac:dyDescent="0.3">
      <c r="A248" s="387">
        <v>2</v>
      </c>
      <c r="B248" s="388">
        <v>3</v>
      </c>
      <c r="C248" s="388">
        <v>9</v>
      </c>
      <c r="D248" s="388">
        <v>6</v>
      </c>
      <c r="E248" s="388"/>
      <c r="F248" s="404" t="s">
        <v>1335</v>
      </c>
      <c r="G248" s="409">
        <f>+G249</f>
        <v>0</v>
      </c>
      <c r="H248" s="409">
        <f>+H249</f>
        <v>0</v>
      </c>
      <c r="I248" s="409">
        <f>+I249</f>
        <v>0</v>
      </c>
      <c r="J248" s="409">
        <f>+J249</f>
        <v>0</v>
      </c>
      <c r="K248" s="399" t="str">
        <f>+K249</f>
        <v>0.00</v>
      </c>
    </row>
    <row r="249" spans="1:11" x14ac:dyDescent="0.3">
      <c r="A249" s="392">
        <v>2</v>
      </c>
      <c r="B249" s="393">
        <v>3</v>
      </c>
      <c r="C249" s="393">
        <v>9</v>
      </c>
      <c r="D249" s="393">
        <v>6</v>
      </c>
      <c r="E249" s="393" t="s">
        <v>1152</v>
      </c>
      <c r="F249" s="394" t="s">
        <v>1335</v>
      </c>
      <c r="G249" s="395"/>
      <c r="H249" s="395"/>
      <c r="I249" s="395"/>
      <c r="J249" s="396">
        <f>SUBTOTAL(9,G249:I249)</f>
        <v>0</v>
      </c>
      <c r="K249" s="397" t="str">
        <f>IFERROR(J249/$J$18*100,"0.00")</f>
        <v>0.00</v>
      </c>
    </row>
    <row r="250" spans="1:11" x14ac:dyDescent="0.3">
      <c r="A250" s="387">
        <v>2</v>
      </c>
      <c r="B250" s="388">
        <v>3</v>
      </c>
      <c r="C250" s="388">
        <v>9</v>
      </c>
      <c r="D250" s="388">
        <v>8</v>
      </c>
      <c r="E250" s="388"/>
      <c r="F250" s="404" t="s">
        <v>1336</v>
      </c>
      <c r="G250" s="409">
        <f>+G251</f>
        <v>0</v>
      </c>
      <c r="H250" s="409">
        <f>+H251</f>
        <v>0</v>
      </c>
      <c r="I250" s="409">
        <f>+I251</f>
        <v>0</v>
      </c>
      <c r="J250" s="409">
        <f>+J251</f>
        <v>0</v>
      </c>
      <c r="K250" s="399" t="str">
        <f>+K251</f>
        <v>0.00</v>
      </c>
    </row>
    <row r="251" spans="1:11" x14ac:dyDescent="0.3">
      <c r="A251" s="392">
        <v>2</v>
      </c>
      <c r="B251" s="393">
        <v>3</v>
      </c>
      <c r="C251" s="393">
        <v>9</v>
      </c>
      <c r="D251" s="393">
        <v>8</v>
      </c>
      <c r="E251" s="393" t="s">
        <v>1152</v>
      </c>
      <c r="F251" s="394" t="s">
        <v>1336</v>
      </c>
      <c r="G251" s="395"/>
      <c r="H251" s="395"/>
      <c r="I251" s="395"/>
      <c r="J251" s="396">
        <f>SUBTOTAL(9,G251:I251)</f>
        <v>0</v>
      </c>
      <c r="K251" s="397" t="str">
        <f>IFERROR(J251/$J$18*100,"0.00")</f>
        <v>0.00</v>
      </c>
    </row>
    <row r="252" spans="1:11" x14ac:dyDescent="0.3">
      <c r="A252" s="387">
        <v>2</v>
      </c>
      <c r="B252" s="388">
        <v>3</v>
      </c>
      <c r="C252" s="388">
        <v>9</v>
      </c>
      <c r="D252" s="388">
        <v>9</v>
      </c>
      <c r="E252" s="388"/>
      <c r="F252" s="404" t="s">
        <v>1337</v>
      </c>
      <c r="G252" s="409">
        <f>+G253</f>
        <v>0</v>
      </c>
      <c r="H252" s="409">
        <f>+H253</f>
        <v>0</v>
      </c>
      <c r="I252" s="409">
        <f>+I253</f>
        <v>0</v>
      </c>
      <c r="J252" s="409">
        <f>+J253</f>
        <v>0</v>
      </c>
      <c r="K252" s="397" t="str">
        <f>+K253</f>
        <v>0.00</v>
      </c>
    </row>
    <row r="253" spans="1:11" x14ac:dyDescent="0.3">
      <c r="A253" s="392">
        <v>2</v>
      </c>
      <c r="B253" s="393">
        <v>3</v>
      </c>
      <c r="C253" s="393">
        <v>9</v>
      </c>
      <c r="D253" s="393">
        <v>9</v>
      </c>
      <c r="E253" s="393" t="s">
        <v>1152</v>
      </c>
      <c r="F253" s="394" t="s">
        <v>1337</v>
      </c>
      <c r="G253" s="395"/>
      <c r="H253" s="395"/>
      <c r="I253" s="395"/>
      <c r="J253" s="396">
        <f>SUBTOTAL(9,G253:I253)</f>
        <v>0</v>
      </c>
      <c r="K253" s="397" t="str">
        <f>IFERROR(J253/$J$18*100,"0.00")</f>
        <v>0.00</v>
      </c>
    </row>
    <row r="254" spans="1:11" x14ac:dyDescent="0.3">
      <c r="A254" s="379">
        <v>2</v>
      </c>
      <c r="B254" s="380">
        <v>4</v>
      </c>
      <c r="C254" s="380"/>
      <c r="D254" s="380"/>
      <c r="E254" s="380"/>
      <c r="F254" s="381" t="s">
        <v>1095</v>
      </c>
      <c r="G254" s="382">
        <f>+G262+G265</f>
        <v>0</v>
      </c>
      <c r="H254" s="382">
        <f>+H262+H265</f>
        <v>0</v>
      </c>
      <c r="I254" s="382">
        <f>+I262+I265</f>
        <v>0</v>
      </c>
      <c r="J254" s="382">
        <f>+J262+J265</f>
        <v>0</v>
      </c>
      <c r="K254" s="382">
        <f>+K262+K265</f>
        <v>0</v>
      </c>
    </row>
    <row r="255" spans="1:11" x14ac:dyDescent="0.3">
      <c r="A255" s="387">
        <v>2</v>
      </c>
      <c r="B255" s="388">
        <v>4</v>
      </c>
      <c r="C255" s="388">
        <v>1</v>
      </c>
      <c r="D255" s="388">
        <v>2</v>
      </c>
      <c r="E255" s="388"/>
      <c r="F255" s="404" t="s">
        <v>1338</v>
      </c>
      <c r="G255" s="409">
        <f>+G256+G257</f>
        <v>0</v>
      </c>
      <c r="H255" s="409">
        <f>+H256+H257</f>
        <v>0</v>
      </c>
      <c r="I255" s="409">
        <f>+I256+I257</f>
        <v>0</v>
      </c>
      <c r="J255" s="409">
        <f>+J256+J257</f>
        <v>0</v>
      </c>
      <c r="K255" s="397">
        <f>+K256+K257</f>
        <v>0</v>
      </c>
    </row>
    <row r="256" spans="1:11" x14ac:dyDescent="0.3">
      <c r="A256" s="392">
        <v>2</v>
      </c>
      <c r="B256" s="393">
        <v>4</v>
      </c>
      <c r="C256" s="393">
        <v>1</v>
      </c>
      <c r="D256" s="393">
        <v>2</v>
      </c>
      <c r="E256" s="393" t="s">
        <v>1152</v>
      </c>
      <c r="F256" s="398" t="s">
        <v>1339</v>
      </c>
      <c r="G256" s="395"/>
      <c r="H256" s="395"/>
      <c r="I256" s="395"/>
      <c r="J256" s="396">
        <f>SUBTOTAL(9,G256:I256)</f>
        <v>0</v>
      </c>
      <c r="K256" s="397" t="str">
        <f>IFERROR(J256/$J$18*100,"0.00")</f>
        <v>0.00</v>
      </c>
    </row>
    <row r="257" spans="1:11" x14ac:dyDescent="0.3">
      <c r="A257" s="392">
        <v>2</v>
      </c>
      <c r="B257" s="393">
        <v>4</v>
      </c>
      <c r="C257" s="393">
        <v>1</v>
      </c>
      <c r="D257" s="393">
        <v>2</v>
      </c>
      <c r="E257" s="393" t="s">
        <v>1154</v>
      </c>
      <c r="F257" s="398" t="s">
        <v>1340</v>
      </c>
      <c r="G257" s="395"/>
      <c r="H257" s="395"/>
      <c r="I257" s="395"/>
      <c r="J257" s="396">
        <f>SUBTOTAL(9,G257:I257)</f>
        <v>0</v>
      </c>
      <c r="K257" s="397" t="str">
        <f>IFERROR(J257/$J$18*100,"0.00")</f>
        <v>0.00</v>
      </c>
    </row>
    <row r="258" spans="1:11" x14ac:dyDescent="0.3">
      <c r="A258" s="387">
        <v>2</v>
      </c>
      <c r="B258" s="388">
        <v>4</v>
      </c>
      <c r="C258" s="388">
        <v>1</v>
      </c>
      <c r="D258" s="388">
        <v>5</v>
      </c>
      <c r="E258" s="388"/>
      <c r="F258" s="389" t="s">
        <v>1341</v>
      </c>
      <c r="G258" s="390">
        <f>+G259</f>
        <v>0</v>
      </c>
      <c r="H258" s="390">
        <f>+H259</f>
        <v>0</v>
      </c>
      <c r="I258" s="390">
        <f>+I259</f>
        <v>0</v>
      </c>
      <c r="J258" s="390">
        <f>+J259</f>
        <v>0</v>
      </c>
      <c r="K258" s="391" t="str">
        <f>+K259</f>
        <v>0.00</v>
      </c>
    </row>
    <row r="259" spans="1:11" x14ac:dyDescent="0.3">
      <c r="A259" s="392">
        <v>2</v>
      </c>
      <c r="B259" s="393">
        <v>4</v>
      </c>
      <c r="C259" s="393">
        <v>1</v>
      </c>
      <c r="D259" s="393">
        <v>5</v>
      </c>
      <c r="E259" s="393" t="s">
        <v>1152</v>
      </c>
      <c r="F259" s="398" t="s">
        <v>1341</v>
      </c>
      <c r="G259" s="395"/>
      <c r="H259" s="395"/>
      <c r="I259" s="395"/>
      <c r="J259" s="396">
        <f>SUBTOTAL(9,G259:I259)</f>
        <v>0</v>
      </c>
      <c r="K259" s="397" t="str">
        <f>IFERROR(J259/$J$18*100,"0.00")</f>
        <v>0.00</v>
      </c>
    </row>
    <row r="260" spans="1:11" x14ac:dyDescent="0.3">
      <c r="A260" s="387">
        <v>2</v>
      </c>
      <c r="B260" s="388">
        <v>4</v>
      </c>
      <c r="C260" s="388">
        <v>1</v>
      </c>
      <c r="D260" s="388">
        <v>6</v>
      </c>
      <c r="E260" s="393"/>
      <c r="F260" s="389" t="s">
        <v>1342</v>
      </c>
      <c r="G260" s="409">
        <f>+G261</f>
        <v>0</v>
      </c>
      <c r="H260" s="409">
        <f>+H261</f>
        <v>0</v>
      </c>
      <c r="I260" s="409">
        <f>+I261</f>
        <v>0</v>
      </c>
      <c r="J260" s="409">
        <f>+J261</f>
        <v>0</v>
      </c>
      <c r="K260" s="399" t="str">
        <f>+K261</f>
        <v>0.00</v>
      </c>
    </row>
    <row r="261" spans="1:11" x14ac:dyDescent="0.3">
      <c r="A261" s="392">
        <v>2</v>
      </c>
      <c r="B261" s="393">
        <v>4</v>
      </c>
      <c r="C261" s="393">
        <v>1</v>
      </c>
      <c r="D261" s="393">
        <v>6</v>
      </c>
      <c r="E261" s="393" t="s">
        <v>1152</v>
      </c>
      <c r="F261" s="398" t="s">
        <v>1343</v>
      </c>
      <c r="G261" s="395"/>
      <c r="H261" s="395"/>
      <c r="I261" s="395"/>
      <c r="J261" s="396">
        <f>SUBTOTAL(9,G261:I261)</f>
        <v>0</v>
      </c>
      <c r="K261" s="397" t="str">
        <f>IFERROR(J261/$J$18*100,"0.00")</f>
        <v>0.00</v>
      </c>
    </row>
    <row r="262" spans="1:11" x14ac:dyDescent="0.3">
      <c r="A262" s="383">
        <v>2</v>
      </c>
      <c r="B262" s="384">
        <v>4</v>
      </c>
      <c r="C262" s="384">
        <v>4</v>
      </c>
      <c r="D262" s="384"/>
      <c r="E262" s="384"/>
      <c r="F262" s="385" t="s">
        <v>1344</v>
      </c>
      <c r="G262" s="386">
        <f>+G263</f>
        <v>0</v>
      </c>
      <c r="H262" s="386">
        <f t="shared" ref="H262:K263" si="11">+H263</f>
        <v>0</v>
      </c>
      <c r="I262" s="386">
        <f t="shared" si="11"/>
        <v>0</v>
      </c>
      <c r="J262" s="386">
        <f t="shared" si="11"/>
        <v>0</v>
      </c>
      <c r="K262" s="405" t="str">
        <f t="shared" si="11"/>
        <v>0.00</v>
      </c>
    </row>
    <row r="263" spans="1:11" x14ac:dyDescent="0.3">
      <c r="A263" s="412">
        <v>2</v>
      </c>
      <c r="B263" s="388">
        <v>4</v>
      </c>
      <c r="C263" s="388">
        <v>4</v>
      </c>
      <c r="D263" s="388">
        <v>1</v>
      </c>
      <c r="E263" s="388"/>
      <c r="F263" s="389" t="s">
        <v>1345</v>
      </c>
      <c r="G263" s="409">
        <f>+G264</f>
        <v>0</v>
      </c>
      <c r="H263" s="409">
        <f t="shared" si="11"/>
        <v>0</v>
      </c>
      <c r="I263" s="409">
        <f t="shared" si="11"/>
        <v>0</v>
      </c>
      <c r="J263" s="409">
        <f t="shared" si="11"/>
        <v>0</v>
      </c>
      <c r="K263" s="397" t="str">
        <f>IFERROR(J263/$J$18*100,"0.00")</f>
        <v>0.00</v>
      </c>
    </row>
    <row r="264" spans="1:11" ht="27.6" x14ac:dyDescent="0.3">
      <c r="A264" s="413">
        <v>2</v>
      </c>
      <c r="B264" s="393">
        <v>4</v>
      </c>
      <c r="C264" s="393">
        <v>4</v>
      </c>
      <c r="D264" s="393">
        <v>1</v>
      </c>
      <c r="E264" s="393" t="s">
        <v>1161</v>
      </c>
      <c r="F264" s="398" t="s">
        <v>1346</v>
      </c>
      <c r="G264" s="395"/>
      <c r="H264" s="395"/>
      <c r="I264" s="395"/>
      <c r="J264" s="396">
        <f>SUBTOTAL(9,G264:I264)</f>
        <v>0</v>
      </c>
      <c r="K264" s="397" t="str">
        <f>IFERROR(J264/$J$18*100,"0.00")</f>
        <v>0.00</v>
      </c>
    </row>
    <row r="265" spans="1:11" x14ac:dyDescent="0.3">
      <c r="A265" s="383">
        <v>2</v>
      </c>
      <c r="B265" s="384">
        <v>4</v>
      </c>
      <c r="C265" s="384">
        <v>9</v>
      </c>
      <c r="D265" s="384"/>
      <c r="E265" s="384"/>
      <c r="F265" s="385" t="s">
        <v>1347</v>
      </c>
      <c r="G265" s="386">
        <f>+G266+G268</f>
        <v>0</v>
      </c>
      <c r="H265" s="386">
        <f>+H266+H268</f>
        <v>0</v>
      </c>
      <c r="I265" s="386">
        <f>+I266+I268</f>
        <v>0</v>
      </c>
      <c r="J265" s="386">
        <f>+J266+J268</f>
        <v>0</v>
      </c>
      <c r="K265" s="386">
        <f>+K266+K268</f>
        <v>0</v>
      </c>
    </row>
    <row r="266" spans="1:11" x14ac:dyDescent="0.3">
      <c r="A266" s="387">
        <v>2</v>
      </c>
      <c r="B266" s="388">
        <v>4</v>
      </c>
      <c r="C266" s="388">
        <v>9</v>
      </c>
      <c r="D266" s="388">
        <v>1</v>
      </c>
      <c r="E266" s="388"/>
      <c r="F266" s="389" t="s">
        <v>1347</v>
      </c>
      <c r="G266" s="409">
        <f>+G267</f>
        <v>0</v>
      </c>
      <c r="H266" s="409">
        <f>+H267</f>
        <v>0</v>
      </c>
      <c r="I266" s="409">
        <f>+I267</f>
        <v>0</v>
      </c>
      <c r="J266" s="409">
        <f>+J267</f>
        <v>0</v>
      </c>
      <c r="K266" s="399" t="str">
        <f>+K267</f>
        <v>0.00</v>
      </c>
    </row>
    <row r="267" spans="1:11" x14ac:dyDescent="0.3">
      <c r="A267" s="392">
        <v>2</v>
      </c>
      <c r="B267" s="393">
        <v>4</v>
      </c>
      <c r="C267" s="393">
        <v>9</v>
      </c>
      <c r="D267" s="393">
        <v>1</v>
      </c>
      <c r="E267" s="393" t="s">
        <v>1152</v>
      </c>
      <c r="F267" s="398" t="s">
        <v>1347</v>
      </c>
      <c r="G267" s="395"/>
      <c r="H267" s="395"/>
      <c r="I267" s="395"/>
      <c r="J267" s="396">
        <f>SUBTOTAL(9,G267:I267)</f>
        <v>0</v>
      </c>
      <c r="K267" s="397" t="str">
        <f>IFERROR(J267/$J$18*100,"0.00")</f>
        <v>0.00</v>
      </c>
    </row>
    <row r="268" spans="1:11" x14ac:dyDescent="0.3">
      <c r="A268" s="387">
        <v>2</v>
      </c>
      <c r="B268" s="388">
        <v>4</v>
      </c>
      <c r="C268" s="388">
        <v>9</v>
      </c>
      <c r="D268" s="388">
        <v>4</v>
      </c>
      <c r="E268" s="388"/>
      <c r="F268" s="389" t="s">
        <v>1348</v>
      </c>
      <c r="G268" s="409">
        <f>+G269</f>
        <v>0</v>
      </c>
      <c r="H268" s="409">
        <f>+H269</f>
        <v>0</v>
      </c>
      <c r="I268" s="409">
        <f>+I269</f>
        <v>0</v>
      </c>
      <c r="J268" s="409">
        <f>+J269</f>
        <v>0</v>
      </c>
      <c r="K268" s="399" t="str">
        <f>+K269</f>
        <v>0.00</v>
      </c>
    </row>
    <row r="269" spans="1:11" x14ac:dyDescent="0.3">
      <c r="A269" s="392">
        <v>2</v>
      </c>
      <c r="B269" s="393">
        <v>4</v>
      </c>
      <c r="C269" s="393">
        <v>9</v>
      </c>
      <c r="D269" s="393">
        <v>4</v>
      </c>
      <c r="E269" s="393" t="s">
        <v>1152</v>
      </c>
      <c r="F269" s="398" t="s">
        <v>1348</v>
      </c>
      <c r="G269" s="395"/>
      <c r="H269" s="395"/>
      <c r="I269" s="395"/>
      <c r="J269" s="396">
        <f>SUBTOTAL(9,G269:I269)</f>
        <v>0</v>
      </c>
      <c r="K269" s="397" t="str">
        <f>IFERROR(J269/$J$18*100,"0.00")</f>
        <v>0.00</v>
      </c>
    </row>
    <row r="270" spans="1:11" x14ac:dyDescent="0.3">
      <c r="A270" s="379">
        <v>2</v>
      </c>
      <c r="B270" s="380">
        <v>6</v>
      </c>
      <c r="C270" s="380"/>
      <c r="D270" s="380"/>
      <c r="E270" s="380"/>
      <c r="F270" s="381" t="s">
        <v>1349</v>
      </c>
      <c r="G270" s="382">
        <f>+G271+G282+G289+G294+G301+G310+G313</f>
        <v>0</v>
      </c>
      <c r="H270" s="382">
        <f>+H271+H282+H289+H294+H301+H310+H313</f>
        <v>0</v>
      </c>
      <c r="I270" s="382">
        <f>+I271+I282+I289+I294+I301+I310+I313</f>
        <v>0</v>
      </c>
      <c r="J270" s="382">
        <f>+J271+J282+J289+J294+J301+J310+J313</f>
        <v>0</v>
      </c>
      <c r="K270" s="382">
        <f>+K271+K282+K289+K294+K301+K310+K313</f>
        <v>0</v>
      </c>
    </row>
    <row r="271" spans="1:11" x14ac:dyDescent="0.3">
      <c r="A271" s="383">
        <v>2</v>
      </c>
      <c r="B271" s="384">
        <v>6</v>
      </c>
      <c r="C271" s="384">
        <v>1</v>
      </c>
      <c r="D271" s="384"/>
      <c r="E271" s="384"/>
      <c r="F271" s="385" t="s">
        <v>1350</v>
      </c>
      <c r="G271" s="386">
        <f>+G272+G274+G276+G278+G280</f>
        <v>0</v>
      </c>
      <c r="H271" s="386">
        <f>+H272+H274+H276+H278+H280</f>
        <v>0</v>
      </c>
      <c r="I271" s="386">
        <f>+I272+I274+I276+I278+I280</f>
        <v>0</v>
      </c>
      <c r="J271" s="386">
        <f>+J272+J274+J276+J278+J280</f>
        <v>0</v>
      </c>
      <c r="K271" s="405">
        <f>+K272+K274+K276+K278+K280</f>
        <v>0</v>
      </c>
    </row>
    <row r="272" spans="1:11" x14ac:dyDescent="0.3">
      <c r="A272" s="387">
        <v>2</v>
      </c>
      <c r="B272" s="388">
        <v>6</v>
      </c>
      <c r="C272" s="388">
        <v>1</v>
      </c>
      <c r="D272" s="388">
        <v>1</v>
      </c>
      <c r="E272" s="388"/>
      <c r="F272" s="404" t="s">
        <v>1351</v>
      </c>
      <c r="G272" s="409">
        <f>+G273</f>
        <v>0</v>
      </c>
      <c r="H272" s="409">
        <f>+H273</f>
        <v>0</v>
      </c>
      <c r="I272" s="409">
        <f>+I273</f>
        <v>0</v>
      </c>
      <c r="J272" s="409">
        <f>+J273</f>
        <v>0</v>
      </c>
      <c r="K272" s="399" t="str">
        <f>+K273</f>
        <v>0.00</v>
      </c>
    </row>
    <row r="273" spans="1:11" x14ac:dyDescent="0.3">
      <c r="A273" s="392">
        <v>2</v>
      </c>
      <c r="B273" s="393">
        <v>6</v>
      </c>
      <c r="C273" s="393">
        <v>1</v>
      </c>
      <c r="D273" s="393">
        <v>1</v>
      </c>
      <c r="E273" s="393" t="s">
        <v>1152</v>
      </c>
      <c r="F273" s="394" t="s">
        <v>1351</v>
      </c>
      <c r="G273" s="395"/>
      <c r="H273" s="395"/>
      <c r="I273" s="395"/>
      <c r="J273" s="396">
        <f>SUBTOTAL(9,G273:I273)</f>
        <v>0</v>
      </c>
      <c r="K273" s="397" t="str">
        <f>IFERROR(J273/$J$18*100,"0.00")</f>
        <v>0.00</v>
      </c>
    </row>
    <row r="274" spans="1:11" x14ac:dyDescent="0.3">
      <c r="A274" s="387">
        <v>2</v>
      </c>
      <c r="B274" s="388">
        <v>6</v>
      </c>
      <c r="C274" s="388">
        <v>1</v>
      </c>
      <c r="D274" s="388">
        <v>2</v>
      </c>
      <c r="E274" s="388"/>
      <c r="F274" s="404" t="s">
        <v>1352</v>
      </c>
      <c r="G274" s="409">
        <f>+G275</f>
        <v>0</v>
      </c>
      <c r="H274" s="409">
        <f>+H275</f>
        <v>0</v>
      </c>
      <c r="I274" s="409">
        <f>+I275</f>
        <v>0</v>
      </c>
      <c r="J274" s="409">
        <f>+J275</f>
        <v>0</v>
      </c>
      <c r="K274" s="399" t="str">
        <f>+K275</f>
        <v>0.00</v>
      </c>
    </row>
    <row r="275" spans="1:11" x14ac:dyDescent="0.3">
      <c r="A275" s="392">
        <v>2</v>
      </c>
      <c r="B275" s="393">
        <v>6</v>
      </c>
      <c r="C275" s="393">
        <v>1</v>
      </c>
      <c r="D275" s="393">
        <v>2</v>
      </c>
      <c r="E275" s="393" t="s">
        <v>1152</v>
      </c>
      <c r="F275" s="398" t="s">
        <v>1352</v>
      </c>
      <c r="G275" s="395"/>
      <c r="H275" s="395"/>
      <c r="I275" s="395"/>
      <c r="J275" s="396">
        <f>SUBTOTAL(9,G275:I275)</f>
        <v>0</v>
      </c>
      <c r="K275" s="397" t="str">
        <f>IFERROR(J275/$J$18*100,"0.00")</f>
        <v>0.00</v>
      </c>
    </row>
    <row r="276" spans="1:11" x14ac:dyDescent="0.3">
      <c r="A276" s="387">
        <v>2</v>
      </c>
      <c r="B276" s="388">
        <v>6</v>
      </c>
      <c r="C276" s="388">
        <v>1</v>
      </c>
      <c r="D276" s="388">
        <v>3</v>
      </c>
      <c r="E276" s="388"/>
      <c r="F276" s="389" t="s">
        <v>1353</v>
      </c>
      <c r="G276" s="409">
        <f>+G277</f>
        <v>0</v>
      </c>
      <c r="H276" s="409">
        <f>+H277</f>
        <v>0</v>
      </c>
      <c r="I276" s="409">
        <f>+I277</f>
        <v>0</v>
      </c>
      <c r="J276" s="409">
        <f>+J277</f>
        <v>0</v>
      </c>
      <c r="K276" s="399" t="str">
        <f>+K277</f>
        <v>0.00</v>
      </c>
    </row>
    <row r="277" spans="1:11" x14ac:dyDescent="0.3">
      <c r="A277" s="392">
        <v>2</v>
      </c>
      <c r="B277" s="393">
        <v>6</v>
      </c>
      <c r="C277" s="393">
        <v>1</v>
      </c>
      <c r="D277" s="393">
        <v>3</v>
      </c>
      <c r="E277" s="393" t="s">
        <v>1152</v>
      </c>
      <c r="F277" s="398" t="s">
        <v>1353</v>
      </c>
      <c r="G277" s="395"/>
      <c r="H277" s="395"/>
      <c r="I277" s="395"/>
      <c r="J277" s="396">
        <f>SUBTOTAL(9,G277:I277)</f>
        <v>0</v>
      </c>
      <c r="K277" s="397" t="str">
        <f>IFERROR(J277/$J$18*100,"0.00")</f>
        <v>0.00</v>
      </c>
    </row>
    <row r="278" spans="1:11" x14ac:dyDescent="0.3">
      <c r="A278" s="387">
        <v>2</v>
      </c>
      <c r="B278" s="388">
        <v>6</v>
      </c>
      <c r="C278" s="388">
        <v>1</v>
      </c>
      <c r="D278" s="388">
        <v>4</v>
      </c>
      <c r="E278" s="388"/>
      <c r="F278" s="404" t="s">
        <v>1354</v>
      </c>
      <c r="G278" s="409">
        <f>+G279</f>
        <v>0</v>
      </c>
      <c r="H278" s="409">
        <f>+H279</f>
        <v>0</v>
      </c>
      <c r="I278" s="409">
        <f>+I279</f>
        <v>0</v>
      </c>
      <c r="J278" s="409">
        <f>+J279</f>
        <v>0</v>
      </c>
      <c r="K278" s="399" t="str">
        <f>+K279</f>
        <v>0.00</v>
      </c>
    </row>
    <row r="279" spans="1:11" x14ac:dyDescent="0.3">
      <c r="A279" s="392">
        <v>2</v>
      </c>
      <c r="B279" s="393">
        <v>6</v>
      </c>
      <c r="C279" s="393">
        <v>1</v>
      </c>
      <c r="D279" s="393">
        <v>4</v>
      </c>
      <c r="E279" s="393" t="s">
        <v>1152</v>
      </c>
      <c r="F279" s="398" t="s">
        <v>1354</v>
      </c>
      <c r="G279" s="395"/>
      <c r="H279" s="395"/>
      <c r="I279" s="395"/>
      <c r="J279" s="396">
        <f>SUBTOTAL(9,G279:I279)</f>
        <v>0</v>
      </c>
      <c r="K279" s="397" t="str">
        <f>IFERROR(J279/$J$18*100,"0.00")</f>
        <v>0.00</v>
      </c>
    </row>
    <row r="280" spans="1:11" x14ac:dyDescent="0.3">
      <c r="A280" s="387">
        <v>2</v>
      </c>
      <c r="B280" s="388">
        <v>6</v>
      </c>
      <c r="C280" s="388">
        <v>1</v>
      </c>
      <c r="D280" s="388">
        <v>9</v>
      </c>
      <c r="E280" s="388"/>
      <c r="F280" s="404" t="s">
        <v>1355</v>
      </c>
      <c r="G280" s="409">
        <f>+G281</f>
        <v>0</v>
      </c>
      <c r="H280" s="409">
        <f>+H281</f>
        <v>0</v>
      </c>
      <c r="I280" s="409">
        <f>+I281</f>
        <v>0</v>
      </c>
      <c r="J280" s="409">
        <f>+J281</f>
        <v>0</v>
      </c>
      <c r="K280" s="399" t="str">
        <f>+K281</f>
        <v>0.00</v>
      </c>
    </row>
    <row r="281" spans="1:11" x14ac:dyDescent="0.3">
      <c r="A281" s="392">
        <v>2</v>
      </c>
      <c r="B281" s="393">
        <v>6</v>
      </c>
      <c r="C281" s="393">
        <v>1</v>
      </c>
      <c r="D281" s="393">
        <v>9</v>
      </c>
      <c r="E281" s="393" t="s">
        <v>1152</v>
      </c>
      <c r="F281" s="398" t="s">
        <v>1355</v>
      </c>
      <c r="G281" s="395"/>
      <c r="H281" s="395"/>
      <c r="I281" s="395"/>
      <c r="J281" s="396">
        <f>SUBTOTAL(9,G281:I281)</f>
        <v>0</v>
      </c>
      <c r="K281" s="397" t="str">
        <f>IFERROR(J281/$J$18*100,"0.00")</f>
        <v>0.00</v>
      </c>
    </row>
    <row r="282" spans="1:11" x14ac:dyDescent="0.3">
      <c r="A282" s="383">
        <v>2</v>
      </c>
      <c r="B282" s="384">
        <v>6</v>
      </c>
      <c r="C282" s="384">
        <v>2</v>
      </c>
      <c r="D282" s="384"/>
      <c r="E282" s="384"/>
      <c r="F282" s="385" t="s">
        <v>1356</v>
      </c>
      <c r="G282" s="386">
        <f>+G283+G285+G287</f>
        <v>0</v>
      </c>
      <c r="H282" s="386">
        <f>+H283+H285+H287</f>
        <v>0</v>
      </c>
      <c r="I282" s="386">
        <f>+I283+I285+I287</f>
        <v>0</v>
      </c>
      <c r="J282" s="386">
        <f>+J283+J285+J287</f>
        <v>0</v>
      </c>
      <c r="K282" s="386">
        <f>+K283+K285+K287</f>
        <v>0</v>
      </c>
    </row>
    <row r="283" spans="1:11" x14ac:dyDescent="0.3">
      <c r="A283" s="387">
        <v>2</v>
      </c>
      <c r="B283" s="388">
        <v>6</v>
      </c>
      <c r="C283" s="388">
        <v>2</v>
      </c>
      <c r="D283" s="388">
        <v>1</v>
      </c>
      <c r="E283" s="388"/>
      <c r="F283" s="404" t="s">
        <v>1357</v>
      </c>
      <c r="G283" s="409">
        <f>+G284</f>
        <v>0</v>
      </c>
      <c r="H283" s="409">
        <f>+H284</f>
        <v>0</v>
      </c>
      <c r="I283" s="409">
        <f>+I284</f>
        <v>0</v>
      </c>
      <c r="J283" s="409">
        <f>+J284</f>
        <v>0</v>
      </c>
      <c r="K283" s="399" t="str">
        <f>+K284</f>
        <v>0.00</v>
      </c>
    </row>
    <row r="284" spans="1:11" x14ac:dyDescent="0.3">
      <c r="A284" s="392">
        <v>2</v>
      </c>
      <c r="B284" s="393">
        <v>6</v>
      </c>
      <c r="C284" s="393">
        <v>2</v>
      </c>
      <c r="D284" s="393">
        <v>1</v>
      </c>
      <c r="E284" s="393" t="s">
        <v>1152</v>
      </c>
      <c r="F284" s="398" t="s">
        <v>1357</v>
      </c>
      <c r="G284" s="395"/>
      <c r="H284" s="395"/>
      <c r="I284" s="395"/>
      <c r="J284" s="396">
        <f>SUBTOTAL(9,G284:I284)</f>
        <v>0</v>
      </c>
      <c r="K284" s="397" t="str">
        <f>IFERROR(J284/$J$18*100,"0.00")</f>
        <v>0.00</v>
      </c>
    </row>
    <row r="285" spans="1:11" x14ac:dyDescent="0.3">
      <c r="A285" s="387">
        <v>2</v>
      </c>
      <c r="B285" s="388">
        <v>6</v>
      </c>
      <c r="C285" s="388">
        <v>2</v>
      </c>
      <c r="D285" s="388">
        <v>3</v>
      </c>
      <c r="E285" s="388"/>
      <c r="F285" s="404" t="s">
        <v>1358</v>
      </c>
      <c r="G285" s="409">
        <f>+G286</f>
        <v>0</v>
      </c>
      <c r="H285" s="409">
        <f>+H286</f>
        <v>0</v>
      </c>
      <c r="I285" s="409">
        <f>+I286</f>
        <v>0</v>
      </c>
      <c r="J285" s="409">
        <f>+J286</f>
        <v>0</v>
      </c>
      <c r="K285" s="399" t="str">
        <f>+K286</f>
        <v>0.00</v>
      </c>
    </row>
    <row r="286" spans="1:11" x14ac:dyDescent="0.3">
      <c r="A286" s="392">
        <v>2</v>
      </c>
      <c r="B286" s="393">
        <v>6</v>
      </c>
      <c r="C286" s="393">
        <v>2</v>
      </c>
      <c r="D286" s="393">
        <v>3</v>
      </c>
      <c r="E286" s="393" t="s">
        <v>1152</v>
      </c>
      <c r="F286" s="398" t="s">
        <v>1358</v>
      </c>
      <c r="G286" s="395"/>
      <c r="H286" s="395"/>
      <c r="I286" s="395"/>
      <c r="J286" s="396">
        <f>SUBTOTAL(9,G286:I286)</f>
        <v>0</v>
      </c>
      <c r="K286" s="397" t="str">
        <f>IFERROR(J286/$J$18*100,"0.00")</f>
        <v>0.00</v>
      </c>
    </row>
    <row r="287" spans="1:11" x14ac:dyDescent="0.3">
      <c r="A287" s="387">
        <v>2</v>
      </c>
      <c r="B287" s="388">
        <v>6</v>
      </c>
      <c r="C287" s="388">
        <v>2</v>
      </c>
      <c r="D287" s="388">
        <v>4</v>
      </c>
      <c r="E287" s="388"/>
      <c r="F287" s="404" t="s">
        <v>1359</v>
      </c>
      <c r="G287" s="409">
        <f>+G288</f>
        <v>0</v>
      </c>
      <c r="H287" s="409">
        <f>+H288</f>
        <v>0</v>
      </c>
      <c r="I287" s="409">
        <f>+I288</f>
        <v>0</v>
      </c>
      <c r="J287" s="409">
        <f>+J288</f>
        <v>0</v>
      </c>
      <c r="K287" s="399" t="str">
        <f>+K288</f>
        <v>0.00</v>
      </c>
    </row>
    <row r="288" spans="1:11" x14ac:dyDescent="0.3">
      <c r="A288" s="392">
        <v>2</v>
      </c>
      <c r="B288" s="393">
        <v>6</v>
      </c>
      <c r="C288" s="393">
        <v>2</v>
      </c>
      <c r="D288" s="393">
        <v>4</v>
      </c>
      <c r="E288" s="393" t="s">
        <v>1152</v>
      </c>
      <c r="F288" s="394" t="s">
        <v>1359</v>
      </c>
      <c r="G288" s="395"/>
      <c r="H288" s="395"/>
      <c r="I288" s="395"/>
      <c r="J288" s="396">
        <f>SUBTOTAL(9,G288:I288)</f>
        <v>0</v>
      </c>
      <c r="K288" s="397" t="str">
        <f>IFERROR(J288/$J$18*100,"0.00")</f>
        <v>0.00</v>
      </c>
    </row>
    <row r="289" spans="1:11" x14ac:dyDescent="0.3">
      <c r="A289" s="383">
        <v>2</v>
      </c>
      <c r="B289" s="384">
        <v>6</v>
      </c>
      <c r="C289" s="384">
        <v>3</v>
      </c>
      <c r="D289" s="384"/>
      <c r="E289" s="384"/>
      <c r="F289" s="385" t="s">
        <v>1360</v>
      </c>
      <c r="G289" s="386">
        <f>+G290+G292</f>
        <v>0</v>
      </c>
      <c r="H289" s="386">
        <f>+H290+H292</f>
        <v>0</v>
      </c>
      <c r="I289" s="386">
        <f>+I290+I292</f>
        <v>0</v>
      </c>
      <c r="J289" s="386">
        <f>+J290+J292</f>
        <v>0</v>
      </c>
      <c r="K289" s="386">
        <f>+K290+K292</f>
        <v>0</v>
      </c>
    </row>
    <row r="290" spans="1:11" x14ac:dyDescent="0.3">
      <c r="A290" s="387">
        <v>2</v>
      </c>
      <c r="B290" s="388">
        <v>6</v>
      </c>
      <c r="C290" s="388">
        <v>3</v>
      </c>
      <c r="D290" s="388">
        <v>1</v>
      </c>
      <c r="E290" s="388"/>
      <c r="F290" s="389" t="s">
        <v>1361</v>
      </c>
      <c r="G290" s="409">
        <f>+G291</f>
        <v>0</v>
      </c>
      <c r="H290" s="409">
        <f>+H291</f>
        <v>0</v>
      </c>
      <c r="I290" s="409">
        <f>+I291</f>
        <v>0</v>
      </c>
      <c r="J290" s="409">
        <f>+J291</f>
        <v>0</v>
      </c>
      <c r="K290" s="399" t="str">
        <f>+K291</f>
        <v>0.00</v>
      </c>
    </row>
    <row r="291" spans="1:11" x14ac:dyDescent="0.3">
      <c r="A291" s="392">
        <v>2</v>
      </c>
      <c r="B291" s="393">
        <v>6</v>
      </c>
      <c r="C291" s="393">
        <v>3</v>
      </c>
      <c r="D291" s="393">
        <v>1</v>
      </c>
      <c r="E291" s="393" t="s">
        <v>1152</v>
      </c>
      <c r="F291" s="394" t="s">
        <v>1361</v>
      </c>
      <c r="G291" s="395"/>
      <c r="H291" s="395"/>
      <c r="I291" s="395"/>
      <c r="J291" s="396">
        <f>SUBTOTAL(9,G291:I291)</f>
        <v>0</v>
      </c>
      <c r="K291" s="397" t="str">
        <f>IFERROR(J291/$J$18*100,"0.00")</f>
        <v>0.00</v>
      </c>
    </row>
    <row r="292" spans="1:11" x14ac:dyDescent="0.3">
      <c r="A292" s="387">
        <v>2</v>
      </c>
      <c r="B292" s="388">
        <v>6</v>
      </c>
      <c r="C292" s="388">
        <v>3</v>
      </c>
      <c r="D292" s="388">
        <v>2</v>
      </c>
      <c r="E292" s="388"/>
      <c r="F292" s="404" t="s">
        <v>1362</v>
      </c>
      <c r="G292" s="409">
        <f>+G293</f>
        <v>0</v>
      </c>
      <c r="H292" s="409">
        <f>+H293</f>
        <v>0</v>
      </c>
      <c r="I292" s="409">
        <f>+I293</f>
        <v>0</v>
      </c>
      <c r="J292" s="409">
        <f>+J293</f>
        <v>0</v>
      </c>
      <c r="K292" s="399" t="str">
        <f>+K293</f>
        <v>0.00</v>
      </c>
    </row>
    <row r="293" spans="1:11" x14ac:dyDescent="0.3">
      <c r="A293" s="392">
        <v>2</v>
      </c>
      <c r="B293" s="393">
        <v>6</v>
      </c>
      <c r="C293" s="393">
        <v>3</v>
      </c>
      <c r="D293" s="393">
        <v>2</v>
      </c>
      <c r="E293" s="393" t="s">
        <v>1152</v>
      </c>
      <c r="F293" s="398" t="s">
        <v>1362</v>
      </c>
      <c r="G293" s="395"/>
      <c r="H293" s="395"/>
      <c r="I293" s="395"/>
      <c r="J293" s="396">
        <f>SUBTOTAL(9,G293:I293)</f>
        <v>0</v>
      </c>
      <c r="K293" s="397" t="str">
        <f>IFERROR(J293/$J$18*100,"0.00")</f>
        <v>0.00</v>
      </c>
    </row>
    <row r="294" spans="1:11" x14ac:dyDescent="0.3">
      <c r="A294" s="383">
        <v>2</v>
      </c>
      <c r="B294" s="384">
        <v>6</v>
      </c>
      <c r="C294" s="384">
        <v>4</v>
      </c>
      <c r="D294" s="384"/>
      <c r="E294" s="384"/>
      <c r="F294" s="385" t="s">
        <v>1363</v>
      </c>
      <c r="G294" s="386">
        <f>+G295+G297+G299</f>
        <v>0</v>
      </c>
      <c r="H294" s="386">
        <f>+H295+H297+H299</f>
        <v>0</v>
      </c>
      <c r="I294" s="386">
        <f>+I295+I297+I299</f>
        <v>0</v>
      </c>
      <c r="J294" s="386">
        <f>+J295+J297+J299</f>
        <v>0</v>
      </c>
      <c r="K294" s="405">
        <f>+K295+K297+K299</f>
        <v>0</v>
      </c>
    </row>
    <row r="295" spans="1:11" x14ac:dyDescent="0.3">
      <c r="A295" s="387">
        <v>2</v>
      </c>
      <c r="B295" s="388">
        <v>6</v>
      </c>
      <c r="C295" s="388">
        <v>4</v>
      </c>
      <c r="D295" s="388">
        <v>1</v>
      </c>
      <c r="E295" s="388"/>
      <c r="F295" s="404" t="s">
        <v>1364</v>
      </c>
      <c r="G295" s="409">
        <f>+G296</f>
        <v>0</v>
      </c>
      <c r="H295" s="409">
        <f>+H296</f>
        <v>0</v>
      </c>
      <c r="I295" s="409">
        <f>+I296</f>
        <v>0</v>
      </c>
      <c r="J295" s="409">
        <f>+J296</f>
        <v>0</v>
      </c>
      <c r="K295" s="399" t="str">
        <f>+K296</f>
        <v>0.00</v>
      </c>
    </row>
    <row r="296" spans="1:11" x14ac:dyDescent="0.3">
      <c r="A296" s="392">
        <v>2</v>
      </c>
      <c r="B296" s="393">
        <v>6</v>
      </c>
      <c r="C296" s="393">
        <v>4</v>
      </c>
      <c r="D296" s="393">
        <v>1</v>
      </c>
      <c r="E296" s="393" t="s">
        <v>1152</v>
      </c>
      <c r="F296" s="398" t="s">
        <v>1364</v>
      </c>
      <c r="G296" s="395"/>
      <c r="H296" s="395"/>
      <c r="I296" s="395"/>
      <c r="J296" s="396">
        <f>SUBTOTAL(9,G296:I296)</f>
        <v>0</v>
      </c>
      <c r="K296" s="397" t="str">
        <f>IFERROR(J296/$J$18*100,"0.00")</f>
        <v>0.00</v>
      </c>
    </row>
    <row r="297" spans="1:11" x14ac:dyDescent="0.3">
      <c r="A297" s="387">
        <v>2</v>
      </c>
      <c r="B297" s="388">
        <v>6</v>
      </c>
      <c r="C297" s="388">
        <v>4</v>
      </c>
      <c r="D297" s="388">
        <v>2</v>
      </c>
      <c r="E297" s="388"/>
      <c r="F297" s="404" t="s">
        <v>1365</v>
      </c>
      <c r="G297" s="409">
        <f>+G298</f>
        <v>0</v>
      </c>
      <c r="H297" s="409">
        <f>+H298</f>
        <v>0</v>
      </c>
      <c r="I297" s="409">
        <f>+I298</f>
        <v>0</v>
      </c>
      <c r="J297" s="409">
        <f>+J298</f>
        <v>0</v>
      </c>
      <c r="K297" s="399" t="str">
        <f>+K298</f>
        <v>0.00</v>
      </c>
    </row>
    <row r="298" spans="1:11" x14ac:dyDescent="0.3">
      <c r="A298" s="392">
        <v>2</v>
      </c>
      <c r="B298" s="393">
        <v>6</v>
      </c>
      <c r="C298" s="393">
        <v>4</v>
      </c>
      <c r="D298" s="393">
        <v>2</v>
      </c>
      <c r="E298" s="393" t="s">
        <v>1152</v>
      </c>
      <c r="F298" s="398" t="s">
        <v>1365</v>
      </c>
      <c r="G298" s="395"/>
      <c r="H298" s="395"/>
      <c r="I298" s="395"/>
      <c r="J298" s="396">
        <f>SUBTOTAL(9,G298:I298)</f>
        <v>0</v>
      </c>
      <c r="K298" s="397" t="str">
        <f>IFERROR(J298/$J$18*100,"0.00")</f>
        <v>0.00</v>
      </c>
    </row>
    <row r="299" spans="1:11" x14ac:dyDescent="0.3">
      <c r="A299" s="387">
        <v>2</v>
      </c>
      <c r="B299" s="388">
        <v>6</v>
      </c>
      <c r="C299" s="388">
        <v>4</v>
      </c>
      <c r="D299" s="388">
        <v>8</v>
      </c>
      <c r="E299" s="388"/>
      <c r="F299" s="404" t="s">
        <v>1366</v>
      </c>
      <c r="G299" s="409">
        <f>+G300</f>
        <v>0</v>
      </c>
      <c r="H299" s="409">
        <f>+H300</f>
        <v>0</v>
      </c>
      <c r="I299" s="409">
        <f>+I300</f>
        <v>0</v>
      </c>
      <c r="J299" s="409">
        <f>+J300</f>
        <v>0</v>
      </c>
      <c r="K299" s="399" t="str">
        <f>+K300</f>
        <v>0.00</v>
      </c>
    </row>
    <row r="300" spans="1:11" x14ac:dyDescent="0.3">
      <c r="A300" s="392">
        <v>2</v>
      </c>
      <c r="B300" s="393">
        <v>6</v>
      </c>
      <c r="C300" s="393">
        <v>4</v>
      </c>
      <c r="D300" s="393">
        <v>8</v>
      </c>
      <c r="E300" s="393" t="s">
        <v>1152</v>
      </c>
      <c r="F300" s="398" t="s">
        <v>1366</v>
      </c>
      <c r="G300" s="395"/>
      <c r="H300" s="395"/>
      <c r="I300" s="395"/>
      <c r="J300" s="396">
        <f>SUBTOTAL(9,G300:I300)</f>
        <v>0</v>
      </c>
      <c r="K300" s="397" t="str">
        <f>IFERROR(J300/$J$18*100,"0.00")</f>
        <v>0.00</v>
      </c>
    </row>
    <row r="301" spans="1:11" x14ac:dyDescent="0.3">
      <c r="A301" s="383">
        <v>2</v>
      </c>
      <c r="B301" s="384">
        <v>6</v>
      </c>
      <c r="C301" s="384">
        <v>5</v>
      </c>
      <c r="D301" s="384"/>
      <c r="E301" s="384"/>
      <c r="F301" s="385" t="s">
        <v>1367</v>
      </c>
      <c r="G301" s="386">
        <f>+G302+G304+G306+G308</f>
        <v>0</v>
      </c>
      <c r="H301" s="386">
        <f>+H302+H304+H306+H308</f>
        <v>0</v>
      </c>
      <c r="I301" s="386">
        <f>+I302+I304+I306+I308</f>
        <v>0</v>
      </c>
      <c r="J301" s="386">
        <f>+J302+J304+J306+J308</f>
        <v>0</v>
      </c>
      <c r="K301" s="386">
        <f>+K302+K304+K306+K308</f>
        <v>0</v>
      </c>
    </row>
    <row r="302" spans="1:11" x14ac:dyDescent="0.3">
      <c r="A302" s="387">
        <v>2</v>
      </c>
      <c r="B302" s="388">
        <v>6</v>
      </c>
      <c r="C302" s="388">
        <v>5</v>
      </c>
      <c r="D302" s="388">
        <v>2</v>
      </c>
      <c r="E302" s="388"/>
      <c r="F302" s="404" t="s">
        <v>1368</v>
      </c>
      <c r="G302" s="409">
        <f>+G303</f>
        <v>0</v>
      </c>
      <c r="H302" s="409">
        <f>+H303</f>
        <v>0</v>
      </c>
      <c r="I302" s="409">
        <f>+I303</f>
        <v>0</v>
      </c>
      <c r="J302" s="409">
        <f>+J303</f>
        <v>0</v>
      </c>
      <c r="K302" s="399" t="str">
        <f>+K303</f>
        <v>0.00</v>
      </c>
    </row>
    <row r="303" spans="1:11" x14ac:dyDescent="0.3">
      <c r="A303" s="392">
        <v>2</v>
      </c>
      <c r="B303" s="393">
        <v>6</v>
      </c>
      <c r="C303" s="393">
        <v>5</v>
      </c>
      <c r="D303" s="393">
        <v>2</v>
      </c>
      <c r="E303" s="393" t="s">
        <v>1152</v>
      </c>
      <c r="F303" s="398" t="s">
        <v>1368</v>
      </c>
      <c r="G303" s="395"/>
      <c r="H303" s="395"/>
      <c r="I303" s="395"/>
      <c r="J303" s="396">
        <f>SUBTOTAL(9,G303:I303)</f>
        <v>0</v>
      </c>
      <c r="K303" s="397" t="str">
        <f>IFERROR(J303/$J$18*100,"0.00")</f>
        <v>0.00</v>
      </c>
    </row>
    <row r="304" spans="1:11" x14ac:dyDescent="0.3">
      <c r="A304" s="387">
        <v>2</v>
      </c>
      <c r="B304" s="388">
        <v>6</v>
      </c>
      <c r="C304" s="388">
        <v>5</v>
      </c>
      <c r="D304" s="388">
        <v>4</v>
      </c>
      <c r="E304" s="388"/>
      <c r="F304" s="404" t="s">
        <v>1369</v>
      </c>
      <c r="G304" s="409">
        <f>+G305</f>
        <v>0</v>
      </c>
      <c r="H304" s="409">
        <f>+H305</f>
        <v>0</v>
      </c>
      <c r="I304" s="409">
        <f>+I305</f>
        <v>0</v>
      </c>
      <c r="J304" s="409">
        <f>+J305</f>
        <v>0</v>
      </c>
      <c r="K304" s="399" t="str">
        <f>+K305</f>
        <v>0.00</v>
      </c>
    </row>
    <row r="305" spans="1:11" x14ac:dyDescent="0.3">
      <c r="A305" s="392">
        <v>2</v>
      </c>
      <c r="B305" s="393">
        <v>6</v>
      </c>
      <c r="C305" s="393">
        <v>5</v>
      </c>
      <c r="D305" s="393">
        <v>4</v>
      </c>
      <c r="E305" s="393" t="s">
        <v>1152</v>
      </c>
      <c r="F305" s="398" t="s">
        <v>1369</v>
      </c>
      <c r="G305" s="395"/>
      <c r="H305" s="395"/>
      <c r="I305" s="395"/>
      <c r="J305" s="396">
        <f>SUBTOTAL(9,G305:I305)</f>
        <v>0</v>
      </c>
      <c r="K305" s="397" t="str">
        <f>IFERROR(J305/$J$18*100,"0.00")</f>
        <v>0.00</v>
      </c>
    </row>
    <row r="306" spans="1:11" x14ac:dyDescent="0.3">
      <c r="A306" s="387">
        <v>2</v>
      </c>
      <c r="B306" s="388">
        <v>6</v>
      </c>
      <c r="C306" s="388">
        <v>5</v>
      </c>
      <c r="D306" s="388">
        <v>5</v>
      </c>
      <c r="E306" s="388"/>
      <c r="F306" s="404" t="s">
        <v>1370</v>
      </c>
      <c r="G306" s="409">
        <f>+G307</f>
        <v>0</v>
      </c>
      <c r="H306" s="409">
        <f>+H307</f>
        <v>0</v>
      </c>
      <c r="I306" s="409">
        <f>+I307</f>
        <v>0</v>
      </c>
      <c r="J306" s="409">
        <f>+J307</f>
        <v>0</v>
      </c>
      <c r="K306" s="399" t="str">
        <f>+K307</f>
        <v>0.00</v>
      </c>
    </row>
    <row r="307" spans="1:11" x14ac:dyDescent="0.3">
      <c r="A307" s="392">
        <v>2</v>
      </c>
      <c r="B307" s="393">
        <v>6</v>
      </c>
      <c r="C307" s="393">
        <v>5</v>
      </c>
      <c r="D307" s="393">
        <v>5</v>
      </c>
      <c r="E307" s="393" t="s">
        <v>1152</v>
      </c>
      <c r="F307" s="398" t="s">
        <v>1370</v>
      </c>
      <c r="G307" s="395"/>
      <c r="H307" s="395"/>
      <c r="I307" s="395"/>
      <c r="J307" s="396">
        <f>SUBTOTAL(9,G307:I307)</f>
        <v>0</v>
      </c>
      <c r="K307" s="397" t="str">
        <f>IFERROR(J307/$J$18*100,"0.00")</f>
        <v>0.00</v>
      </c>
    </row>
    <row r="308" spans="1:11" x14ac:dyDescent="0.3">
      <c r="A308" s="387">
        <v>2</v>
      </c>
      <c r="B308" s="388">
        <v>6</v>
      </c>
      <c r="C308" s="388">
        <v>5</v>
      </c>
      <c r="D308" s="388">
        <v>6</v>
      </c>
      <c r="E308" s="388"/>
      <c r="F308" s="404" t="s">
        <v>1371</v>
      </c>
      <c r="G308" s="409">
        <f>+G309</f>
        <v>0</v>
      </c>
      <c r="H308" s="409">
        <f>+H309</f>
        <v>0</v>
      </c>
      <c r="I308" s="409">
        <f>+I309</f>
        <v>0</v>
      </c>
      <c r="J308" s="409">
        <f>+J309</f>
        <v>0</v>
      </c>
      <c r="K308" s="399" t="str">
        <f>+K309</f>
        <v>0.00</v>
      </c>
    </row>
    <row r="309" spans="1:11" x14ac:dyDescent="0.3">
      <c r="A309" s="392">
        <v>2</v>
      </c>
      <c r="B309" s="393">
        <v>6</v>
      </c>
      <c r="C309" s="393">
        <v>5</v>
      </c>
      <c r="D309" s="393">
        <v>6</v>
      </c>
      <c r="E309" s="393" t="s">
        <v>1152</v>
      </c>
      <c r="F309" s="398" t="s">
        <v>1371</v>
      </c>
      <c r="G309" s="395"/>
      <c r="H309" s="395"/>
      <c r="I309" s="395"/>
      <c r="J309" s="396">
        <f>SUBTOTAL(9,G309:I309)</f>
        <v>0</v>
      </c>
      <c r="K309" s="397" t="str">
        <f>IFERROR(J309/$J$18*100,"0.00")</f>
        <v>0.00</v>
      </c>
    </row>
    <row r="310" spans="1:11" x14ac:dyDescent="0.3">
      <c r="A310" s="383">
        <v>2</v>
      </c>
      <c r="B310" s="384">
        <v>6</v>
      </c>
      <c r="C310" s="384">
        <v>6</v>
      </c>
      <c r="D310" s="384"/>
      <c r="E310" s="384"/>
      <c r="F310" s="385" t="s">
        <v>1372</v>
      </c>
      <c r="G310" s="386">
        <f t="shared" ref="G310:K311" si="12">+G311</f>
        <v>0</v>
      </c>
      <c r="H310" s="386">
        <f t="shared" si="12"/>
        <v>0</v>
      </c>
      <c r="I310" s="386">
        <f t="shared" si="12"/>
        <v>0</v>
      </c>
      <c r="J310" s="386">
        <f t="shared" si="12"/>
        <v>0</v>
      </c>
      <c r="K310" s="405" t="str">
        <f t="shared" si="12"/>
        <v>0.00</v>
      </c>
    </row>
    <row r="311" spans="1:11" x14ac:dyDescent="0.3">
      <c r="A311" s="387">
        <v>2</v>
      </c>
      <c r="B311" s="388">
        <v>6</v>
      </c>
      <c r="C311" s="388">
        <v>6</v>
      </c>
      <c r="D311" s="388">
        <v>2</v>
      </c>
      <c r="E311" s="388"/>
      <c r="F311" s="389" t="s">
        <v>1373</v>
      </c>
      <c r="G311" s="409">
        <f t="shared" si="12"/>
        <v>0</v>
      </c>
      <c r="H311" s="409">
        <f t="shared" si="12"/>
        <v>0</v>
      </c>
      <c r="I311" s="409">
        <f t="shared" si="12"/>
        <v>0</v>
      </c>
      <c r="J311" s="409">
        <f t="shared" si="12"/>
        <v>0</v>
      </c>
      <c r="K311" s="399" t="str">
        <f t="shared" si="12"/>
        <v>0.00</v>
      </c>
    </row>
    <row r="312" spans="1:11" x14ac:dyDescent="0.3">
      <c r="A312" s="392">
        <v>2</v>
      </c>
      <c r="B312" s="393">
        <v>6</v>
      </c>
      <c r="C312" s="393">
        <v>6</v>
      </c>
      <c r="D312" s="393">
        <v>2</v>
      </c>
      <c r="E312" s="393" t="s">
        <v>1152</v>
      </c>
      <c r="F312" s="398" t="s">
        <v>1373</v>
      </c>
      <c r="G312" s="395"/>
      <c r="H312" s="395"/>
      <c r="I312" s="395"/>
      <c r="J312" s="396">
        <f>SUBTOTAL(9,G312:I312)</f>
        <v>0</v>
      </c>
      <c r="K312" s="397" t="str">
        <f>IFERROR(J312/$J$18*100,"0.00")</f>
        <v>0.00</v>
      </c>
    </row>
    <row r="313" spans="1:11" x14ac:dyDescent="0.3">
      <c r="A313" s="383">
        <v>2</v>
      </c>
      <c r="B313" s="384">
        <v>6</v>
      </c>
      <c r="C313" s="384">
        <v>8</v>
      </c>
      <c r="D313" s="384"/>
      <c r="E313" s="384"/>
      <c r="F313" s="385" t="s">
        <v>1374</v>
      </c>
      <c r="G313" s="386">
        <f>+G314+G317+G319+G321</f>
        <v>0</v>
      </c>
      <c r="H313" s="386">
        <f>+H314+H317+H319+H321</f>
        <v>0</v>
      </c>
      <c r="I313" s="386">
        <f>+I314+I317+I319+I321</f>
        <v>0</v>
      </c>
      <c r="J313" s="386">
        <f>+J314+J317+J319+J321</f>
        <v>0</v>
      </c>
      <c r="K313" s="386">
        <f>+K314+K317+K319+K321</f>
        <v>0</v>
      </c>
    </row>
    <row r="314" spans="1:11" x14ac:dyDescent="0.3">
      <c r="A314" s="387">
        <v>2</v>
      </c>
      <c r="B314" s="388">
        <v>6</v>
      </c>
      <c r="C314" s="388">
        <v>8</v>
      </c>
      <c r="D314" s="388">
        <v>3</v>
      </c>
      <c r="E314" s="388"/>
      <c r="F314" s="404" t="s">
        <v>1375</v>
      </c>
      <c r="G314" s="409">
        <f>+G315+G316</f>
        <v>0</v>
      </c>
      <c r="H314" s="409">
        <f>+H315+H316</f>
        <v>0</v>
      </c>
      <c r="I314" s="409">
        <f>+I315+I316</f>
        <v>0</v>
      </c>
      <c r="J314" s="409">
        <f>+J315+J316</f>
        <v>0</v>
      </c>
      <c r="K314" s="399">
        <f>+K315+K316</f>
        <v>0</v>
      </c>
    </row>
    <row r="315" spans="1:11" x14ac:dyDescent="0.3">
      <c r="A315" s="392">
        <v>2</v>
      </c>
      <c r="B315" s="393">
        <v>6</v>
      </c>
      <c r="C315" s="393">
        <v>8</v>
      </c>
      <c r="D315" s="393">
        <v>3</v>
      </c>
      <c r="E315" s="393" t="s">
        <v>1152</v>
      </c>
      <c r="F315" s="398" t="s">
        <v>1376</v>
      </c>
      <c r="G315" s="395"/>
      <c r="H315" s="395"/>
      <c r="I315" s="395"/>
      <c r="J315" s="396">
        <f>SUBTOTAL(9,G315:I315)</f>
        <v>0</v>
      </c>
      <c r="K315" s="397" t="str">
        <f>IFERROR(J315/$J$18*100,"0.00")</f>
        <v>0.00</v>
      </c>
    </row>
    <row r="316" spans="1:11" x14ac:dyDescent="0.3">
      <c r="A316" s="392">
        <v>2</v>
      </c>
      <c r="B316" s="393">
        <v>6</v>
      </c>
      <c r="C316" s="393">
        <v>8</v>
      </c>
      <c r="D316" s="393">
        <v>3</v>
      </c>
      <c r="E316" s="393" t="s">
        <v>1154</v>
      </c>
      <c r="F316" s="398" t="s">
        <v>1377</v>
      </c>
      <c r="G316" s="395"/>
      <c r="H316" s="395"/>
      <c r="I316" s="395"/>
      <c r="J316" s="396">
        <f>SUBTOTAL(9,G316:I316)</f>
        <v>0</v>
      </c>
      <c r="K316" s="397" t="str">
        <f>IFERROR(J316/$J$18*100,"0.00")</f>
        <v>0.00</v>
      </c>
    </row>
    <row r="317" spans="1:11" x14ac:dyDescent="0.3">
      <c r="A317" s="387">
        <v>2</v>
      </c>
      <c r="B317" s="388">
        <v>6</v>
      </c>
      <c r="C317" s="388">
        <v>8</v>
      </c>
      <c r="D317" s="388">
        <v>5</v>
      </c>
      <c r="E317" s="388"/>
      <c r="F317" s="404" t="s">
        <v>1378</v>
      </c>
      <c r="G317" s="409">
        <f>+G318</f>
        <v>0</v>
      </c>
      <c r="H317" s="409">
        <f>+H318</f>
        <v>0</v>
      </c>
      <c r="I317" s="409">
        <f>+I318</f>
        <v>0</v>
      </c>
      <c r="J317" s="409">
        <f>+J318</f>
        <v>0</v>
      </c>
      <c r="K317" s="399" t="str">
        <f>+K318</f>
        <v>0.00</v>
      </c>
    </row>
    <row r="318" spans="1:11" x14ac:dyDescent="0.3">
      <c r="A318" s="392">
        <v>2</v>
      </c>
      <c r="B318" s="393">
        <v>6</v>
      </c>
      <c r="C318" s="393">
        <v>8</v>
      </c>
      <c r="D318" s="393">
        <v>5</v>
      </c>
      <c r="E318" s="393" t="s">
        <v>1152</v>
      </c>
      <c r="F318" s="398" t="s">
        <v>1378</v>
      </c>
      <c r="G318" s="395"/>
      <c r="H318" s="395"/>
      <c r="I318" s="395"/>
      <c r="J318" s="396">
        <f>SUBTOTAL(9,G318:I318)</f>
        <v>0</v>
      </c>
      <c r="K318" s="397" t="str">
        <f>IFERROR(J318/$J$18*100,"0.00")</f>
        <v>0.00</v>
      </c>
    </row>
    <row r="319" spans="1:11" x14ac:dyDescent="0.3">
      <c r="A319" s="387">
        <v>2</v>
      </c>
      <c r="B319" s="388">
        <v>6</v>
      </c>
      <c r="C319" s="388">
        <v>8</v>
      </c>
      <c r="D319" s="388">
        <v>8</v>
      </c>
      <c r="E319" s="388"/>
      <c r="F319" s="389" t="s">
        <v>1379</v>
      </c>
      <c r="G319" s="409">
        <f>+G320</f>
        <v>0</v>
      </c>
      <c r="H319" s="409">
        <f>+H320</f>
        <v>0</v>
      </c>
      <c r="I319" s="409">
        <f>+I320</f>
        <v>0</v>
      </c>
      <c r="J319" s="409">
        <f>+J320</f>
        <v>0</v>
      </c>
      <c r="K319" s="397" t="str">
        <f>+K320</f>
        <v>0.00</v>
      </c>
    </row>
    <row r="320" spans="1:11" x14ac:dyDescent="0.3">
      <c r="A320" s="392">
        <v>2</v>
      </c>
      <c r="B320" s="393">
        <v>6</v>
      </c>
      <c r="C320" s="393">
        <v>8</v>
      </c>
      <c r="D320" s="393">
        <v>8</v>
      </c>
      <c r="E320" s="393" t="s">
        <v>1152</v>
      </c>
      <c r="F320" s="398" t="s">
        <v>1380</v>
      </c>
      <c r="G320" s="395"/>
      <c r="H320" s="395"/>
      <c r="I320" s="395"/>
      <c r="J320" s="396">
        <f>SUBTOTAL(9,G320:I320)</f>
        <v>0</v>
      </c>
      <c r="K320" s="397" t="str">
        <f>IFERROR(J320/$J$18*100,"0.00")</f>
        <v>0.00</v>
      </c>
    </row>
    <row r="321" spans="1:11" x14ac:dyDescent="0.3">
      <c r="A321" s="387">
        <v>2</v>
      </c>
      <c r="B321" s="388">
        <v>6</v>
      </c>
      <c r="C321" s="388">
        <v>8</v>
      </c>
      <c r="D321" s="388">
        <v>9</v>
      </c>
      <c r="E321" s="388"/>
      <c r="F321" s="389" t="s">
        <v>1381</v>
      </c>
      <c r="G321" s="409">
        <f>+G322</f>
        <v>0</v>
      </c>
      <c r="H321" s="409">
        <f>+H322</f>
        <v>0</v>
      </c>
      <c r="I321" s="409">
        <f>+I322</f>
        <v>0</v>
      </c>
      <c r="J321" s="409">
        <f>+J322</f>
        <v>0</v>
      </c>
      <c r="K321" s="399" t="str">
        <f>+K322</f>
        <v>0.00</v>
      </c>
    </row>
    <row r="322" spans="1:11" x14ac:dyDescent="0.3">
      <c r="A322" s="392">
        <v>2</v>
      </c>
      <c r="B322" s="393">
        <v>6</v>
      </c>
      <c r="C322" s="393">
        <v>8</v>
      </c>
      <c r="D322" s="393">
        <v>9</v>
      </c>
      <c r="E322" s="393" t="s">
        <v>1152</v>
      </c>
      <c r="F322" s="398" t="s">
        <v>1381</v>
      </c>
      <c r="G322" s="395"/>
      <c r="H322" s="395"/>
      <c r="I322" s="395"/>
      <c r="J322" s="396">
        <f>SUBTOTAL(9,G322:I322)</f>
        <v>0</v>
      </c>
      <c r="K322" s="397" t="str">
        <f>IFERROR(J322/$J$18*100,"0.00")</f>
        <v>0.00</v>
      </c>
    </row>
    <row r="323" spans="1:11" x14ac:dyDescent="0.3">
      <c r="A323" s="379">
        <v>2</v>
      </c>
      <c r="B323" s="380">
        <v>7</v>
      </c>
      <c r="C323" s="380"/>
      <c r="D323" s="380"/>
      <c r="E323" s="380"/>
      <c r="F323" s="381" t="s">
        <v>1382</v>
      </c>
      <c r="G323" s="382">
        <f>+G324</f>
        <v>0</v>
      </c>
      <c r="H323" s="382">
        <f t="shared" ref="H323:K324" si="13">+H324</f>
        <v>0</v>
      </c>
      <c r="I323" s="382">
        <f t="shared" si="13"/>
        <v>0</v>
      </c>
      <c r="J323" s="382">
        <f t="shared" si="13"/>
        <v>0</v>
      </c>
      <c r="K323" s="414" t="str">
        <f t="shared" si="13"/>
        <v>0.00</v>
      </c>
    </row>
    <row r="324" spans="1:11" x14ac:dyDescent="0.3">
      <c r="A324" s="383">
        <v>2</v>
      </c>
      <c r="B324" s="384">
        <v>7</v>
      </c>
      <c r="C324" s="384">
        <v>1</v>
      </c>
      <c r="D324" s="384"/>
      <c r="E324" s="384"/>
      <c r="F324" s="385" t="s">
        <v>1383</v>
      </c>
      <c r="G324" s="386">
        <f>+G325</f>
        <v>0</v>
      </c>
      <c r="H324" s="386">
        <f t="shared" si="13"/>
        <v>0</v>
      </c>
      <c r="I324" s="386">
        <f t="shared" si="13"/>
        <v>0</v>
      </c>
      <c r="J324" s="386">
        <f t="shared" si="13"/>
        <v>0</v>
      </c>
      <c r="K324" s="405" t="str">
        <f t="shared" si="13"/>
        <v>0.00</v>
      </c>
    </row>
    <row r="325" spans="1:11" x14ac:dyDescent="0.3">
      <c r="A325" s="387">
        <v>2</v>
      </c>
      <c r="B325" s="388">
        <v>7</v>
      </c>
      <c r="C325" s="388">
        <v>1</v>
      </c>
      <c r="D325" s="388">
        <v>2</v>
      </c>
      <c r="E325" s="388"/>
      <c r="F325" s="404" t="s">
        <v>1384</v>
      </c>
      <c r="G325" s="409">
        <f>+G326</f>
        <v>0</v>
      </c>
      <c r="H325" s="409">
        <f>+H326</f>
        <v>0</v>
      </c>
      <c r="I325" s="409">
        <f>+I326</f>
        <v>0</v>
      </c>
      <c r="J325" s="409">
        <f>+J326</f>
        <v>0</v>
      </c>
      <c r="K325" s="399" t="str">
        <f>+K326</f>
        <v>0.00</v>
      </c>
    </row>
    <row r="326" spans="1:11" x14ac:dyDescent="0.3">
      <c r="A326" s="415">
        <v>2</v>
      </c>
      <c r="B326" s="416">
        <v>7</v>
      </c>
      <c r="C326" s="416">
        <v>1</v>
      </c>
      <c r="D326" s="416">
        <v>2</v>
      </c>
      <c r="E326" s="416" t="s">
        <v>1152</v>
      </c>
      <c r="F326" s="417" t="s">
        <v>1384</v>
      </c>
      <c r="G326" s="421"/>
      <c r="H326" s="421"/>
      <c r="I326" s="421"/>
      <c r="J326" s="418">
        <f>SUBTOTAL(9,G326:I326)</f>
        <v>0</v>
      </c>
      <c r="K326" s="419" t="str">
        <f>IFERROR(J326/$J$18*100,"0.00")</f>
        <v>0.00</v>
      </c>
    </row>
    <row r="327" spans="1:11" s="350" customFormat="1" x14ac:dyDescent="0.3">
      <c r="F327" s="351"/>
    </row>
    <row r="328" spans="1:11" s="350" customFormat="1" x14ac:dyDescent="0.3">
      <c r="F328" s="351"/>
    </row>
    <row r="329" spans="1:11" s="350" customFormat="1" x14ac:dyDescent="0.3">
      <c r="F329" s="351"/>
    </row>
    <row r="330" spans="1:11" s="350" customFormat="1" x14ac:dyDescent="0.3">
      <c r="F330" s="351"/>
    </row>
    <row r="331" spans="1:11" s="350" customFormat="1" x14ac:dyDescent="0.3">
      <c r="F331" s="351"/>
    </row>
    <row r="332" spans="1:11" s="350" customFormat="1" x14ac:dyDescent="0.3">
      <c r="F332" s="351"/>
    </row>
    <row r="333" spans="1:11" s="350" customFormat="1" x14ac:dyDescent="0.3">
      <c r="F333" s="351"/>
    </row>
    <row r="334" spans="1:11" s="350" customFormat="1" x14ac:dyDescent="0.3">
      <c r="F334" s="351"/>
    </row>
    <row r="335" spans="1:11" s="350" customFormat="1" x14ac:dyDescent="0.3">
      <c r="F335" s="351"/>
    </row>
    <row r="336" spans="1:11" s="350" customFormat="1" x14ac:dyDescent="0.3">
      <c r="F336" s="351"/>
    </row>
    <row r="337" spans="6:6" s="350" customFormat="1" x14ac:dyDescent="0.3">
      <c r="F337" s="351"/>
    </row>
    <row r="338" spans="6:6" s="350" customFormat="1" x14ac:dyDescent="0.3">
      <c r="F338" s="351"/>
    </row>
    <row r="339" spans="6:6" s="350" customFormat="1" x14ac:dyDescent="0.3">
      <c r="F339" s="351"/>
    </row>
    <row r="340" spans="6:6" s="350" customFormat="1" x14ac:dyDescent="0.3">
      <c r="F340" s="351"/>
    </row>
    <row r="341" spans="6:6" s="350" customFormat="1" x14ac:dyDescent="0.3">
      <c r="F341" s="351"/>
    </row>
    <row r="342" spans="6:6" s="350" customFormat="1" x14ac:dyDescent="0.3">
      <c r="F342" s="351"/>
    </row>
    <row r="343" spans="6:6" s="350" customFormat="1" x14ac:dyDescent="0.3">
      <c r="F343" s="351"/>
    </row>
    <row r="344" spans="6:6" s="350" customFormat="1" x14ac:dyDescent="0.3">
      <c r="F344" s="351"/>
    </row>
    <row r="345" spans="6:6" s="350" customFormat="1" x14ac:dyDescent="0.3">
      <c r="F345" s="351"/>
    </row>
    <row r="346" spans="6:6" s="350" customFormat="1" x14ac:dyDescent="0.3">
      <c r="F346" s="351"/>
    </row>
    <row r="347" spans="6:6" s="350" customFormat="1" x14ac:dyDescent="0.3">
      <c r="F347" s="351"/>
    </row>
    <row r="348" spans="6:6" s="350" customFormat="1" x14ac:dyDescent="0.3">
      <c r="F348" s="351"/>
    </row>
    <row r="349" spans="6:6" s="350" customFormat="1" x14ac:dyDescent="0.3">
      <c r="F349" s="351"/>
    </row>
    <row r="350" spans="6:6" s="350" customFormat="1" x14ac:dyDescent="0.3">
      <c r="F350" s="351"/>
    </row>
    <row r="351" spans="6:6" s="350" customFormat="1" x14ac:dyDescent="0.3">
      <c r="F351" s="351"/>
    </row>
    <row r="352" spans="6:6" s="350" customFormat="1" x14ac:dyDescent="0.3">
      <c r="F352" s="351"/>
    </row>
    <row r="353" spans="6:6" s="350" customFormat="1" x14ac:dyDescent="0.3">
      <c r="F353" s="351"/>
    </row>
    <row r="354" spans="6:6" s="350" customFormat="1" x14ac:dyDescent="0.3">
      <c r="F354" s="351"/>
    </row>
    <row r="355" spans="6:6" s="350" customFormat="1" x14ac:dyDescent="0.3">
      <c r="F355" s="351"/>
    </row>
    <row r="356" spans="6:6" s="350" customFormat="1" x14ac:dyDescent="0.3">
      <c r="F356" s="351"/>
    </row>
    <row r="357" spans="6:6" s="350" customFormat="1" x14ac:dyDescent="0.3">
      <c r="F357" s="351"/>
    </row>
    <row r="358" spans="6:6" s="350" customFormat="1" x14ac:dyDescent="0.3">
      <c r="F358" s="351"/>
    </row>
    <row r="359" spans="6:6" s="350" customFormat="1" x14ac:dyDescent="0.3">
      <c r="F359" s="351"/>
    </row>
    <row r="360" spans="6:6" s="350" customFormat="1" x14ac:dyDescent="0.3">
      <c r="F360" s="351"/>
    </row>
    <row r="361" spans="6:6" s="350" customFormat="1" x14ac:dyDescent="0.3">
      <c r="F361" s="351"/>
    </row>
    <row r="362" spans="6:6" s="350" customFormat="1" x14ac:dyDescent="0.3">
      <c r="F362" s="351"/>
    </row>
    <row r="363" spans="6:6" s="350" customFormat="1" x14ac:dyDescent="0.3">
      <c r="F363" s="351"/>
    </row>
    <row r="364" spans="6:6" s="350" customFormat="1" x14ac:dyDescent="0.3">
      <c r="F364" s="351"/>
    </row>
    <row r="365" spans="6:6" s="350" customFormat="1" x14ac:dyDescent="0.3">
      <c r="F365" s="351"/>
    </row>
    <row r="366" spans="6:6" s="350" customFormat="1" x14ac:dyDescent="0.3">
      <c r="F366" s="351"/>
    </row>
    <row r="367" spans="6:6" s="350" customFormat="1" x14ac:dyDescent="0.3">
      <c r="F367" s="351"/>
    </row>
    <row r="368" spans="6:6" s="350" customFormat="1" x14ac:dyDescent="0.3">
      <c r="F368" s="351"/>
    </row>
    <row r="369" spans="6:6" s="350" customFormat="1" x14ac:dyDescent="0.3">
      <c r="F369" s="351"/>
    </row>
    <row r="370" spans="6:6" s="350" customFormat="1" x14ac:dyDescent="0.3">
      <c r="F370" s="351"/>
    </row>
    <row r="371" spans="6:6" s="350" customFormat="1" x14ac:dyDescent="0.3">
      <c r="F371" s="351"/>
    </row>
    <row r="372" spans="6:6" s="350" customFormat="1" x14ac:dyDescent="0.3">
      <c r="F372" s="351"/>
    </row>
    <row r="373" spans="6:6" s="350" customFormat="1" x14ac:dyDescent="0.3">
      <c r="F373" s="351"/>
    </row>
    <row r="374" spans="6:6" s="350" customFormat="1" x14ac:dyDescent="0.3">
      <c r="F374" s="351"/>
    </row>
    <row r="375" spans="6:6" s="350" customFormat="1" x14ac:dyDescent="0.3">
      <c r="F375" s="351"/>
    </row>
    <row r="376" spans="6:6" s="350" customFormat="1" x14ac:dyDescent="0.3">
      <c r="F376" s="351"/>
    </row>
    <row r="377" spans="6:6" s="350" customFormat="1" x14ac:dyDescent="0.3">
      <c r="F377" s="351"/>
    </row>
    <row r="378" spans="6:6" s="350" customFormat="1" x14ac:dyDescent="0.3">
      <c r="F378" s="351"/>
    </row>
    <row r="379" spans="6:6" s="350" customFormat="1" x14ac:dyDescent="0.3">
      <c r="F379" s="351"/>
    </row>
    <row r="380" spans="6:6" s="350" customFormat="1" x14ac:dyDescent="0.3">
      <c r="F380" s="351"/>
    </row>
    <row r="381" spans="6:6" s="350" customFormat="1" x14ac:dyDescent="0.3">
      <c r="F381" s="351"/>
    </row>
    <row r="382" spans="6:6" s="350" customFormat="1" x14ac:dyDescent="0.3">
      <c r="F382" s="351"/>
    </row>
    <row r="383" spans="6:6" s="350" customFormat="1" x14ac:dyDescent="0.3">
      <c r="F383" s="351"/>
    </row>
    <row r="384" spans="6:6" s="350" customFormat="1" x14ac:dyDescent="0.3">
      <c r="F384" s="351"/>
    </row>
    <row r="385" spans="6:6" s="350" customFormat="1" x14ac:dyDescent="0.3">
      <c r="F385" s="351"/>
    </row>
    <row r="386" spans="6:6" s="350" customFormat="1" x14ac:dyDescent="0.3">
      <c r="F386" s="351"/>
    </row>
    <row r="387" spans="6:6" s="350" customFormat="1" x14ac:dyDescent="0.3">
      <c r="F387" s="351"/>
    </row>
    <row r="388" spans="6:6" s="350" customFormat="1" x14ac:dyDescent="0.3">
      <c r="F388" s="351"/>
    </row>
    <row r="389" spans="6:6" s="350" customFormat="1" x14ac:dyDescent="0.3">
      <c r="F389" s="351"/>
    </row>
    <row r="390" spans="6:6" s="350" customFormat="1" x14ac:dyDescent="0.3">
      <c r="F390" s="351"/>
    </row>
    <row r="391" spans="6:6" s="350" customFormat="1" x14ac:dyDescent="0.3">
      <c r="F391" s="351"/>
    </row>
    <row r="392" spans="6:6" s="350" customFormat="1" x14ac:dyDescent="0.3">
      <c r="F392" s="351"/>
    </row>
    <row r="393" spans="6:6" s="350" customFormat="1" x14ac:dyDescent="0.3">
      <c r="F393" s="351"/>
    </row>
    <row r="394" spans="6:6" s="350" customFormat="1" x14ac:dyDescent="0.3">
      <c r="F394" s="351"/>
    </row>
    <row r="395" spans="6:6" s="350" customFormat="1" x14ac:dyDescent="0.3">
      <c r="F395" s="351"/>
    </row>
    <row r="396" spans="6:6" s="350" customFormat="1" x14ac:dyDescent="0.3">
      <c r="F396" s="351"/>
    </row>
    <row r="397" spans="6:6" s="350" customFormat="1" x14ac:dyDescent="0.3">
      <c r="F397" s="351"/>
    </row>
    <row r="398" spans="6:6" s="350" customFormat="1" x14ac:dyDescent="0.3">
      <c r="F398" s="351"/>
    </row>
    <row r="399" spans="6:6" s="350" customFormat="1" x14ac:dyDescent="0.3">
      <c r="F399" s="351"/>
    </row>
    <row r="400" spans="6:6" s="350" customFormat="1" x14ac:dyDescent="0.3">
      <c r="F400" s="351"/>
    </row>
    <row r="401" spans="6:6" s="350" customFormat="1" x14ac:dyDescent="0.3">
      <c r="F401" s="351"/>
    </row>
    <row r="402" spans="6:6" s="350" customFormat="1" x14ac:dyDescent="0.3">
      <c r="F402" s="351"/>
    </row>
    <row r="403" spans="6:6" s="350" customFormat="1" x14ac:dyDescent="0.3">
      <c r="F403" s="351"/>
    </row>
    <row r="404" spans="6:6" s="350" customFormat="1" x14ac:dyDescent="0.3">
      <c r="F404" s="351"/>
    </row>
    <row r="405" spans="6:6" s="350" customFormat="1" x14ac:dyDescent="0.3">
      <c r="F405" s="351"/>
    </row>
    <row r="406" spans="6:6" s="350" customFormat="1" x14ac:dyDescent="0.3">
      <c r="F406" s="351"/>
    </row>
    <row r="407" spans="6:6" s="350" customFormat="1" x14ac:dyDescent="0.3">
      <c r="F407" s="351"/>
    </row>
    <row r="408" spans="6:6" s="350" customFormat="1" x14ac:dyDescent="0.3">
      <c r="F408" s="351"/>
    </row>
    <row r="409" spans="6:6" s="350" customFormat="1" x14ac:dyDescent="0.3">
      <c r="F409" s="351"/>
    </row>
    <row r="410" spans="6:6" s="350" customFormat="1" x14ac:dyDescent="0.3">
      <c r="F410" s="351"/>
    </row>
    <row r="411" spans="6:6" s="350" customFormat="1" x14ac:dyDescent="0.3">
      <c r="F411" s="351"/>
    </row>
    <row r="412" spans="6:6" s="350" customFormat="1" x14ac:dyDescent="0.3">
      <c r="F412" s="351"/>
    </row>
    <row r="413" spans="6:6" s="350" customFormat="1" x14ac:dyDescent="0.3">
      <c r="F413" s="351"/>
    </row>
    <row r="414" spans="6:6" s="350" customFormat="1" x14ac:dyDescent="0.3">
      <c r="F414" s="351"/>
    </row>
    <row r="415" spans="6:6" s="350" customFormat="1" x14ac:dyDescent="0.3">
      <c r="F415" s="351"/>
    </row>
    <row r="416" spans="6:6" s="350" customFormat="1" x14ac:dyDescent="0.3">
      <c r="F416" s="351"/>
    </row>
    <row r="417" spans="6:6" s="350" customFormat="1" x14ac:dyDescent="0.3">
      <c r="F417" s="351"/>
    </row>
    <row r="418" spans="6:6" s="350" customFormat="1" x14ac:dyDescent="0.3">
      <c r="F418" s="351"/>
    </row>
    <row r="419" spans="6:6" s="350" customFormat="1" x14ac:dyDescent="0.3">
      <c r="F419" s="351"/>
    </row>
    <row r="420" spans="6:6" s="350" customFormat="1" x14ac:dyDescent="0.3">
      <c r="F420" s="351"/>
    </row>
    <row r="421" spans="6:6" s="350" customFormat="1" x14ac:dyDescent="0.3">
      <c r="F421" s="351"/>
    </row>
    <row r="422" spans="6:6" s="350" customFormat="1" x14ac:dyDescent="0.3">
      <c r="F422" s="351"/>
    </row>
    <row r="423" spans="6:6" s="350" customFormat="1" x14ac:dyDescent="0.3">
      <c r="F423" s="351"/>
    </row>
    <row r="424" spans="6:6" s="350" customFormat="1" x14ac:dyDescent="0.3">
      <c r="F424" s="351"/>
    </row>
    <row r="425" spans="6:6" s="350" customFormat="1" x14ac:dyDescent="0.3">
      <c r="F425" s="351"/>
    </row>
    <row r="426" spans="6:6" s="350" customFormat="1" x14ac:dyDescent="0.3">
      <c r="F426" s="351"/>
    </row>
    <row r="427" spans="6:6" s="350" customFormat="1" x14ac:dyDescent="0.3">
      <c r="F427" s="351"/>
    </row>
    <row r="428" spans="6:6" s="350" customFormat="1" x14ac:dyDescent="0.3">
      <c r="F428" s="351"/>
    </row>
    <row r="429" spans="6:6" s="350" customFormat="1" x14ac:dyDescent="0.3">
      <c r="F429" s="351"/>
    </row>
    <row r="430" spans="6:6" s="350" customFormat="1" x14ac:dyDescent="0.3">
      <c r="F430" s="351"/>
    </row>
    <row r="431" spans="6:6" s="350" customFormat="1" x14ac:dyDescent="0.3">
      <c r="F431" s="351"/>
    </row>
    <row r="432" spans="6:6" s="350" customFormat="1" x14ac:dyDescent="0.3">
      <c r="F432" s="351"/>
    </row>
    <row r="433" spans="6:6" s="350" customFormat="1" x14ac:dyDescent="0.3">
      <c r="F433" s="351"/>
    </row>
    <row r="434" spans="6:6" s="350" customFormat="1" x14ac:dyDescent="0.3">
      <c r="F434" s="351"/>
    </row>
    <row r="435" spans="6:6" s="350" customFormat="1" x14ac:dyDescent="0.3">
      <c r="F435" s="351"/>
    </row>
    <row r="436" spans="6:6" s="350" customFormat="1" x14ac:dyDescent="0.3">
      <c r="F436" s="351"/>
    </row>
    <row r="437" spans="6:6" s="350" customFormat="1" x14ac:dyDescent="0.3">
      <c r="F437" s="351"/>
    </row>
    <row r="438" spans="6:6" s="350" customFormat="1" x14ac:dyDescent="0.3">
      <c r="F438" s="351"/>
    </row>
    <row r="439" spans="6:6" s="350" customFormat="1" x14ac:dyDescent="0.3">
      <c r="F439" s="351"/>
    </row>
    <row r="440" spans="6:6" s="350" customFormat="1" x14ac:dyDescent="0.3">
      <c r="F440" s="351"/>
    </row>
    <row r="441" spans="6:6" s="350" customFormat="1" x14ac:dyDescent="0.3">
      <c r="F441" s="351"/>
    </row>
    <row r="442" spans="6:6" s="350" customFormat="1" x14ac:dyDescent="0.3">
      <c r="F442" s="351"/>
    </row>
    <row r="443" spans="6:6" s="350" customFormat="1" x14ac:dyDescent="0.3">
      <c r="F443" s="351"/>
    </row>
    <row r="444" spans="6:6" s="350" customFormat="1" x14ac:dyDescent="0.3">
      <c r="F444" s="351"/>
    </row>
    <row r="445" spans="6:6" s="350" customFormat="1" x14ac:dyDescent="0.3">
      <c r="F445" s="351"/>
    </row>
    <row r="446" spans="6:6" s="350" customFormat="1" x14ac:dyDescent="0.3">
      <c r="F446" s="351"/>
    </row>
    <row r="447" spans="6:6" s="350" customFormat="1" x14ac:dyDescent="0.3">
      <c r="F447" s="351"/>
    </row>
    <row r="448" spans="6:6" s="350" customFormat="1" x14ac:dyDescent="0.3">
      <c r="F448" s="351"/>
    </row>
    <row r="449" spans="6:6" s="350" customFormat="1" x14ac:dyDescent="0.3">
      <c r="F449" s="351"/>
    </row>
    <row r="450" spans="6:6" s="350" customFormat="1" x14ac:dyDescent="0.3">
      <c r="F450" s="351"/>
    </row>
    <row r="451" spans="6:6" s="350" customFormat="1" x14ac:dyDescent="0.3">
      <c r="F451" s="351"/>
    </row>
    <row r="452" spans="6:6" s="350" customFormat="1" x14ac:dyDescent="0.3">
      <c r="F452" s="351"/>
    </row>
    <row r="453" spans="6:6" s="350" customFormat="1" x14ac:dyDescent="0.3">
      <c r="F453" s="351"/>
    </row>
    <row r="454" spans="6:6" s="350" customFormat="1" x14ac:dyDescent="0.3">
      <c r="F454" s="351"/>
    </row>
    <row r="455" spans="6:6" s="350" customFormat="1" x14ac:dyDescent="0.3">
      <c r="F455" s="351"/>
    </row>
    <row r="456" spans="6:6" s="350" customFormat="1" x14ac:dyDescent="0.3">
      <c r="F456" s="351"/>
    </row>
    <row r="457" spans="6:6" s="350" customFormat="1" x14ac:dyDescent="0.3">
      <c r="F457" s="351"/>
    </row>
    <row r="458" spans="6:6" s="350" customFormat="1" x14ac:dyDescent="0.3">
      <c r="F458" s="351"/>
    </row>
    <row r="459" spans="6:6" s="350" customFormat="1" x14ac:dyDescent="0.3">
      <c r="F459" s="351"/>
    </row>
    <row r="460" spans="6:6" s="350" customFormat="1" x14ac:dyDescent="0.3">
      <c r="F460" s="351"/>
    </row>
    <row r="461" spans="6:6" s="350" customFormat="1" x14ac:dyDescent="0.3">
      <c r="F461" s="351"/>
    </row>
    <row r="462" spans="6:6" s="350" customFormat="1" x14ac:dyDescent="0.3">
      <c r="F462" s="351"/>
    </row>
    <row r="463" spans="6:6" s="350" customFormat="1" x14ac:dyDescent="0.3">
      <c r="F463" s="351"/>
    </row>
    <row r="464" spans="6:6" s="350" customFormat="1" x14ac:dyDescent="0.3">
      <c r="F464" s="351"/>
    </row>
    <row r="465" spans="6:6" s="350" customFormat="1" x14ac:dyDescent="0.3">
      <c r="F465" s="351"/>
    </row>
    <row r="466" spans="6:6" s="350" customFormat="1" x14ac:dyDescent="0.3">
      <c r="F466" s="351"/>
    </row>
    <row r="467" spans="6:6" s="350" customFormat="1" x14ac:dyDescent="0.3">
      <c r="F467" s="351"/>
    </row>
    <row r="468" spans="6:6" s="350" customFormat="1" x14ac:dyDescent="0.3">
      <c r="F468" s="351"/>
    </row>
    <row r="469" spans="6:6" s="350" customFormat="1" x14ac:dyDescent="0.3">
      <c r="F469" s="351"/>
    </row>
    <row r="470" spans="6:6" s="350" customFormat="1" x14ac:dyDescent="0.3">
      <c r="F470" s="351"/>
    </row>
    <row r="471" spans="6:6" s="350" customFormat="1" x14ac:dyDescent="0.3">
      <c r="F471" s="351"/>
    </row>
    <row r="472" spans="6:6" s="350" customFormat="1" x14ac:dyDescent="0.3">
      <c r="F472" s="351"/>
    </row>
    <row r="473" spans="6:6" s="350" customFormat="1" x14ac:dyDescent="0.3">
      <c r="F473" s="351"/>
    </row>
    <row r="474" spans="6:6" s="350" customFormat="1" x14ac:dyDescent="0.3">
      <c r="F474" s="351"/>
    </row>
    <row r="475" spans="6:6" s="350" customFormat="1" x14ac:dyDescent="0.3">
      <c r="F475" s="351"/>
    </row>
    <row r="476" spans="6:6" s="350" customFormat="1" x14ac:dyDescent="0.3">
      <c r="F476" s="351"/>
    </row>
    <row r="477" spans="6:6" s="350" customFormat="1" x14ac:dyDescent="0.3">
      <c r="F477" s="351"/>
    </row>
    <row r="478" spans="6:6" s="350" customFormat="1" x14ac:dyDescent="0.3">
      <c r="F478" s="351"/>
    </row>
    <row r="479" spans="6:6" s="350" customFormat="1" x14ac:dyDescent="0.3">
      <c r="F479" s="351"/>
    </row>
    <row r="480" spans="6:6" s="350" customFormat="1" x14ac:dyDescent="0.3">
      <c r="F480" s="351"/>
    </row>
    <row r="481" spans="6:6" s="350" customFormat="1" x14ac:dyDescent="0.3">
      <c r="F481" s="351"/>
    </row>
    <row r="482" spans="6:6" s="350" customFormat="1" x14ac:dyDescent="0.3">
      <c r="F482" s="351"/>
    </row>
    <row r="483" spans="6:6" s="350" customFormat="1" x14ac:dyDescent="0.3">
      <c r="F483" s="351"/>
    </row>
    <row r="484" spans="6:6" s="350" customFormat="1" x14ac:dyDescent="0.3">
      <c r="F484" s="351"/>
    </row>
    <row r="485" spans="6:6" s="350" customFormat="1" x14ac:dyDescent="0.3">
      <c r="F485" s="351"/>
    </row>
    <row r="486" spans="6:6" s="350" customFormat="1" x14ac:dyDescent="0.3">
      <c r="F486" s="351"/>
    </row>
    <row r="487" spans="6:6" s="350" customFormat="1" x14ac:dyDescent="0.3">
      <c r="F487" s="351"/>
    </row>
    <row r="488" spans="6:6" s="350" customFormat="1" x14ac:dyDescent="0.3">
      <c r="F488" s="351"/>
    </row>
    <row r="489" spans="6:6" s="350" customFormat="1" x14ac:dyDescent="0.3">
      <c r="F489" s="351"/>
    </row>
    <row r="490" spans="6:6" s="350" customFormat="1" x14ac:dyDescent="0.3">
      <c r="F490" s="351"/>
    </row>
    <row r="491" spans="6:6" s="350" customFormat="1" x14ac:dyDescent="0.3">
      <c r="F491" s="351"/>
    </row>
    <row r="492" spans="6:6" s="350" customFormat="1" x14ac:dyDescent="0.3">
      <c r="F492" s="351"/>
    </row>
    <row r="493" spans="6:6" s="350" customFormat="1" x14ac:dyDescent="0.3">
      <c r="F493" s="351"/>
    </row>
    <row r="494" spans="6:6" s="350" customFormat="1" x14ac:dyDescent="0.3">
      <c r="F494" s="351"/>
    </row>
    <row r="495" spans="6:6" s="350" customFormat="1" x14ac:dyDescent="0.3">
      <c r="F495" s="351"/>
    </row>
    <row r="496" spans="6:6" s="350" customFormat="1" x14ac:dyDescent="0.3">
      <c r="F496" s="351"/>
    </row>
    <row r="497" spans="6:6" s="350" customFormat="1" x14ac:dyDescent="0.3">
      <c r="F497" s="351"/>
    </row>
    <row r="498" spans="6:6" s="350" customFormat="1" x14ac:dyDescent="0.3">
      <c r="F498" s="351"/>
    </row>
    <row r="499" spans="6:6" s="350" customFormat="1" x14ac:dyDescent="0.3">
      <c r="F499" s="351"/>
    </row>
    <row r="500" spans="6:6" s="350" customFormat="1" x14ac:dyDescent="0.3">
      <c r="F500" s="351"/>
    </row>
    <row r="501" spans="6:6" s="350" customFormat="1" x14ac:dyDescent="0.3">
      <c r="F501" s="351"/>
    </row>
    <row r="502" spans="6:6" s="350" customFormat="1" x14ac:dyDescent="0.3">
      <c r="F502" s="351"/>
    </row>
    <row r="503" spans="6:6" s="350" customFormat="1" x14ac:dyDescent="0.3">
      <c r="F503" s="351"/>
    </row>
    <row r="504" spans="6:6" s="350" customFormat="1" x14ac:dyDescent="0.3">
      <c r="F504" s="351"/>
    </row>
    <row r="505" spans="6:6" s="350" customFormat="1" x14ac:dyDescent="0.3">
      <c r="F505" s="351"/>
    </row>
    <row r="506" spans="6:6" s="350" customFormat="1" x14ac:dyDescent="0.3">
      <c r="F506" s="351"/>
    </row>
    <row r="507" spans="6:6" s="350" customFormat="1" x14ac:dyDescent="0.3">
      <c r="F507" s="351"/>
    </row>
    <row r="508" spans="6:6" s="350" customFormat="1" x14ac:dyDescent="0.3">
      <c r="F508" s="351"/>
    </row>
    <row r="509" spans="6:6" s="350" customFormat="1" x14ac:dyDescent="0.3">
      <c r="F509" s="351"/>
    </row>
    <row r="510" spans="6:6" s="350" customFormat="1" x14ac:dyDescent="0.3">
      <c r="F510" s="351"/>
    </row>
    <row r="511" spans="6:6" s="350" customFormat="1" x14ac:dyDescent="0.3">
      <c r="F511" s="351"/>
    </row>
    <row r="512" spans="6:6" s="350" customFormat="1" x14ac:dyDescent="0.3">
      <c r="F512" s="351"/>
    </row>
    <row r="513" spans="6:6" s="350" customFormat="1" x14ac:dyDescent="0.3">
      <c r="F513" s="351"/>
    </row>
    <row r="514" spans="6:6" s="350" customFormat="1" x14ac:dyDescent="0.3">
      <c r="F514" s="351"/>
    </row>
    <row r="515" spans="6:6" s="350" customFormat="1" x14ac:dyDescent="0.3">
      <c r="F515" s="351"/>
    </row>
    <row r="516" spans="6:6" s="350" customFormat="1" x14ac:dyDescent="0.3">
      <c r="F516" s="351"/>
    </row>
    <row r="517" spans="6:6" s="350" customFormat="1" x14ac:dyDescent="0.3">
      <c r="F517" s="351"/>
    </row>
    <row r="518" spans="6:6" s="350" customFormat="1" x14ac:dyDescent="0.3">
      <c r="F518" s="351"/>
    </row>
    <row r="519" spans="6:6" s="350" customFormat="1" x14ac:dyDescent="0.3">
      <c r="F519" s="351"/>
    </row>
    <row r="520" spans="6:6" s="350" customFormat="1" x14ac:dyDescent="0.3">
      <c r="F520" s="351"/>
    </row>
    <row r="521" spans="6:6" s="350" customFormat="1" x14ac:dyDescent="0.3">
      <c r="F521" s="351"/>
    </row>
    <row r="522" spans="6:6" s="350" customFormat="1" x14ac:dyDescent="0.3">
      <c r="F522" s="351"/>
    </row>
    <row r="523" spans="6:6" s="350" customFormat="1" x14ac:dyDescent="0.3">
      <c r="F523" s="351"/>
    </row>
    <row r="524" spans="6:6" s="350" customFormat="1" x14ac:dyDescent="0.3">
      <c r="F524" s="351"/>
    </row>
    <row r="525" spans="6:6" s="350" customFormat="1" x14ac:dyDescent="0.3">
      <c r="F525" s="351"/>
    </row>
    <row r="526" spans="6:6" s="350" customFormat="1" x14ac:dyDescent="0.3">
      <c r="F526" s="351"/>
    </row>
    <row r="527" spans="6:6" s="350" customFormat="1" x14ac:dyDescent="0.3">
      <c r="F527" s="351"/>
    </row>
    <row r="528" spans="6:6" s="350" customFormat="1" x14ac:dyDescent="0.3">
      <c r="F528" s="351"/>
    </row>
    <row r="529" spans="6:6" s="350" customFormat="1" x14ac:dyDescent="0.3">
      <c r="F529" s="351"/>
    </row>
    <row r="530" spans="6:6" s="350" customFormat="1" x14ac:dyDescent="0.3">
      <c r="F530" s="351"/>
    </row>
    <row r="531" spans="6:6" s="350" customFormat="1" x14ac:dyDescent="0.3">
      <c r="F531" s="351"/>
    </row>
    <row r="532" spans="6:6" s="350" customFormat="1" x14ac:dyDescent="0.3">
      <c r="F532" s="351"/>
    </row>
    <row r="533" spans="6:6" s="350" customFormat="1" x14ac:dyDescent="0.3">
      <c r="F533" s="351"/>
    </row>
    <row r="534" spans="6:6" s="350" customFormat="1" x14ac:dyDescent="0.3">
      <c r="F534" s="351"/>
    </row>
    <row r="535" spans="6:6" s="350" customFormat="1" x14ac:dyDescent="0.3">
      <c r="F535" s="351"/>
    </row>
    <row r="536" spans="6:6" s="350" customFormat="1" x14ac:dyDescent="0.3">
      <c r="F536" s="351"/>
    </row>
    <row r="537" spans="6:6" s="350" customFormat="1" x14ac:dyDescent="0.3">
      <c r="F537" s="351"/>
    </row>
    <row r="538" spans="6:6" s="350" customFormat="1" x14ac:dyDescent="0.3">
      <c r="F538" s="351"/>
    </row>
    <row r="539" spans="6:6" s="350" customFormat="1" x14ac:dyDescent="0.3">
      <c r="F539" s="351"/>
    </row>
    <row r="540" spans="6:6" s="350" customFormat="1" x14ac:dyDescent="0.3">
      <c r="F540" s="351"/>
    </row>
    <row r="541" spans="6:6" s="350" customFormat="1" x14ac:dyDescent="0.3">
      <c r="F541" s="351"/>
    </row>
    <row r="542" spans="6:6" s="350" customFormat="1" x14ac:dyDescent="0.3">
      <c r="F542" s="351"/>
    </row>
    <row r="543" spans="6:6" s="350" customFormat="1" x14ac:dyDescent="0.3">
      <c r="F543" s="351"/>
    </row>
    <row r="544" spans="6:6" s="350" customFormat="1" x14ac:dyDescent="0.3">
      <c r="F544" s="351"/>
    </row>
    <row r="545" spans="6:6" s="350" customFormat="1" x14ac:dyDescent="0.3">
      <c r="F545" s="351"/>
    </row>
    <row r="546" spans="6:6" s="350" customFormat="1" x14ac:dyDescent="0.3">
      <c r="F546" s="351"/>
    </row>
    <row r="547" spans="6:6" s="350" customFormat="1" x14ac:dyDescent="0.3">
      <c r="F547" s="351"/>
    </row>
    <row r="548" spans="6:6" s="350" customFormat="1" x14ac:dyDescent="0.3">
      <c r="F548" s="351"/>
    </row>
    <row r="549" spans="6:6" s="350" customFormat="1" x14ac:dyDescent="0.3">
      <c r="F549" s="351"/>
    </row>
    <row r="550" spans="6:6" s="350" customFormat="1" x14ac:dyDescent="0.3">
      <c r="F550" s="351"/>
    </row>
    <row r="551" spans="6:6" s="350" customFormat="1" x14ac:dyDescent="0.3">
      <c r="F551" s="351"/>
    </row>
    <row r="552" spans="6:6" s="350" customFormat="1" x14ac:dyDescent="0.3">
      <c r="F552" s="351"/>
    </row>
    <row r="553" spans="6:6" s="350" customFormat="1" x14ac:dyDescent="0.3">
      <c r="F553" s="351"/>
    </row>
    <row r="554" spans="6:6" s="350" customFormat="1" x14ac:dyDescent="0.3">
      <c r="F554" s="351"/>
    </row>
    <row r="555" spans="6:6" s="350" customFormat="1" x14ac:dyDescent="0.3">
      <c r="F555" s="351"/>
    </row>
    <row r="556" spans="6:6" s="350" customFormat="1" x14ac:dyDescent="0.3">
      <c r="F556" s="351"/>
    </row>
    <row r="557" spans="6:6" s="350" customFormat="1" x14ac:dyDescent="0.3">
      <c r="F557" s="351"/>
    </row>
    <row r="558" spans="6:6" s="350" customFormat="1" x14ac:dyDescent="0.3">
      <c r="F558" s="351"/>
    </row>
    <row r="559" spans="6:6" s="350" customFormat="1" x14ac:dyDescent="0.3">
      <c r="F559" s="351"/>
    </row>
    <row r="560" spans="6:6" s="350" customFormat="1" x14ac:dyDescent="0.3">
      <c r="F560" s="351"/>
    </row>
    <row r="561" spans="6:6" s="350" customFormat="1" x14ac:dyDescent="0.3">
      <c r="F561" s="351"/>
    </row>
    <row r="562" spans="6:6" s="350" customFormat="1" x14ac:dyDescent="0.3">
      <c r="F562" s="351"/>
    </row>
    <row r="563" spans="6:6" s="350" customFormat="1" x14ac:dyDescent="0.3">
      <c r="F563" s="351"/>
    </row>
    <row r="564" spans="6:6" s="350" customFormat="1" x14ac:dyDescent="0.3">
      <c r="F564" s="351"/>
    </row>
    <row r="565" spans="6:6" s="350" customFormat="1" x14ac:dyDescent="0.3">
      <c r="F565" s="351"/>
    </row>
    <row r="566" spans="6:6" s="350" customFormat="1" x14ac:dyDescent="0.3">
      <c r="F566" s="351"/>
    </row>
    <row r="567" spans="6:6" s="350" customFormat="1" x14ac:dyDescent="0.3">
      <c r="F567" s="351"/>
    </row>
    <row r="568" spans="6:6" s="350" customFormat="1" x14ac:dyDescent="0.3">
      <c r="F568" s="351"/>
    </row>
    <row r="569" spans="6:6" s="350" customFormat="1" x14ac:dyDescent="0.3">
      <c r="F569" s="351"/>
    </row>
    <row r="570" spans="6:6" s="350" customFormat="1" x14ac:dyDescent="0.3">
      <c r="F570" s="351"/>
    </row>
    <row r="571" spans="6:6" s="350" customFormat="1" x14ac:dyDescent="0.3">
      <c r="F571" s="351"/>
    </row>
    <row r="572" spans="6:6" s="350" customFormat="1" x14ac:dyDescent="0.3">
      <c r="F572" s="351"/>
    </row>
    <row r="573" spans="6:6" s="350" customFormat="1" x14ac:dyDescent="0.3">
      <c r="F573" s="351"/>
    </row>
    <row r="574" spans="6:6" s="350" customFormat="1" x14ac:dyDescent="0.3">
      <c r="F574" s="351"/>
    </row>
    <row r="575" spans="6:6" s="350" customFormat="1" x14ac:dyDescent="0.3">
      <c r="F575" s="351"/>
    </row>
    <row r="576" spans="6:6" s="350" customFormat="1" x14ac:dyDescent="0.3">
      <c r="F576" s="351"/>
    </row>
    <row r="577" spans="6:6" s="350" customFormat="1" x14ac:dyDescent="0.3">
      <c r="F577" s="351"/>
    </row>
    <row r="578" spans="6:6" s="350" customFormat="1" x14ac:dyDescent="0.3">
      <c r="F578" s="351"/>
    </row>
    <row r="579" spans="6:6" s="350" customFormat="1" x14ac:dyDescent="0.3">
      <c r="F579" s="351"/>
    </row>
    <row r="580" spans="6:6" s="350" customFormat="1" x14ac:dyDescent="0.3">
      <c r="F580" s="351"/>
    </row>
    <row r="581" spans="6:6" s="350" customFormat="1" x14ac:dyDescent="0.3">
      <c r="F581" s="351"/>
    </row>
    <row r="582" spans="6:6" s="350" customFormat="1" x14ac:dyDescent="0.3">
      <c r="F582" s="351"/>
    </row>
    <row r="583" spans="6:6" s="350" customFormat="1" x14ac:dyDescent="0.3">
      <c r="F583" s="351"/>
    </row>
    <row r="584" spans="6:6" s="350" customFormat="1" x14ac:dyDescent="0.3">
      <c r="F584" s="351"/>
    </row>
    <row r="585" spans="6:6" s="350" customFormat="1" x14ac:dyDescent="0.3">
      <c r="F585" s="351"/>
    </row>
    <row r="586" spans="6:6" s="350" customFormat="1" x14ac:dyDescent="0.3">
      <c r="F586" s="351"/>
    </row>
    <row r="587" spans="6:6" s="350" customFormat="1" x14ac:dyDescent="0.3">
      <c r="F587" s="351"/>
    </row>
    <row r="588" spans="6:6" s="350" customFormat="1" x14ac:dyDescent="0.3">
      <c r="F588" s="351"/>
    </row>
    <row r="589" spans="6:6" s="350" customFormat="1" x14ac:dyDescent="0.3">
      <c r="F589" s="351"/>
    </row>
    <row r="590" spans="6:6" s="350" customFormat="1" x14ac:dyDescent="0.3">
      <c r="F590" s="351"/>
    </row>
    <row r="591" spans="6:6" s="350" customFormat="1" x14ac:dyDescent="0.3">
      <c r="F591" s="351"/>
    </row>
    <row r="592" spans="6:6" s="350" customFormat="1" x14ac:dyDescent="0.3">
      <c r="F592" s="351"/>
    </row>
    <row r="593" spans="6:6" s="350" customFormat="1" x14ac:dyDescent="0.3">
      <c r="F593" s="351"/>
    </row>
    <row r="594" spans="6:6" s="350" customFormat="1" x14ac:dyDescent="0.3">
      <c r="F594" s="351"/>
    </row>
    <row r="595" spans="6:6" s="350" customFormat="1" x14ac:dyDescent="0.3">
      <c r="F595" s="351"/>
    </row>
    <row r="596" spans="6:6" s="350" customFormat="1" x14ac:dyDescent="0.3">
      <c r="F596" s="351"/>
    </row>
    <row r="597" spans="6:6" s="350" customFormat="1" x14ac:dyDescent="0.3">
      <c r="F597" s="351"/>
    </row>
    <row r="598" spans="6:6" s="350" customFormat="1" x14ac:dyDescent="0.3">
      <c r="F598" s="351"/>
    </row>
    <row r="599" spans="6:6" s="350" customFormat="1" x14ac:dyDescent="0.3">
      <c r="F599" s="351"/>
    </row>
    <row r="600" spans="6:6" s="350" customFormat="1" x14ac:dyDescent="0.3">
      <c r="F600" s="351"/>
    </row>
    <row r="601" spans="6:6" s="350" customFormat="1" x14ac:dyDescent="0.3">
      <c r="F601" s="351"/>
    </row>
    <row r="602" spans="6:6" s="350" customFormat="1" x14ac:dyDescent="0.3">
      <c r="F602" s="351"/>
    </row>
    <row r="603" spans="6:6" s="350" customFormat="1" x14ac:dyDescent="0.3">
      <c r="F603" s="351"/>
    </row>
    <row r="604" spans="6:6" s="350" customFormat="1" x14ac:dyDescent="0.3">
      <c r="F604" s="351"/>
    </row>
    <row r="605" spans="6:6" s="350" customFormat="1" x14ac:dyDescent="0.3">
      <c r="F605" s="351"/>
    </row>
    <row r="606" spans="6:6" s="350" customFormat="1" x14ac:dyDescent="0.3">
      <c r="F606" s="351"/>
    </row>
    <row r="607" spans="6:6" s="350" customFormat="1" x14ac:dyDescent="0.3">
      <c r="F607" s="351"/>
    </row>
    <row r="608" spans="6:6" s="350" customFormat="1" x14ac:dyDescent="0.3">
      <c r="F608" s="351"/>
    </row>
    <row r="609" spans="6:6" s="350" customFormat="1" x14ac:dyDescent="0.3">
      <c r="F609" s="351"/>
    </row>
    <row r="610" spans="6:6" s="350" customFormat="1" x14ac:dyDescent="0.3">
      <c r="F610" s="351"/>
    </row>
    <row r="611" spans="6:6" s="350" customFormat="1" x14ac:dyDescent="0.3">
      <c r="F611" s="351"/>
    </row>
    <row r="612" spans="6:6" s="350" customFormat="1" x14ac:dyDescent="0.3">
      <c r="F612" s="351"/>
    </row>
    <row r="613" spans="6:6" s="350" customFormat="1" x14ac:dyDescent="0.3">
      <c r="F613" s="351"/>
    </row>
    <row r="614" spans="6:6" s="350" customFormat="1" x14ac:dyDescent="0.3">
      <c r="F614" s="351"/>
    </row>
    <row r="615" spans="6:6" s="350" customFormat="1" x14ac:dyDescent="0.3">
      <c r="F615" s="351"/>
    </row>
    <row r="616" spans="6:6" s="350" customFormat="1" x14ac:dyDescent="0.3">
      <c r="F616" s="351"/>
    </row>
    <row r="617" spans="6:6" s="350" customFormat="1" x14ac:dyDescent="0.3">
      <c r="F617" s="351"/>
    </row>
    <row r="618" spans="6:6" s="350" customFormat="1" x14ac:dyDescent="0.3">
      <c r="F618" s="351"/>
    </row>
    <row r="619" spans="6:6" s="350" customFormat="1" x14ac:dyDescent="0.3">
      <c r="F619" s="351"/>
    </row>
    <row r="620" spans="6:6" s="350" customFormat="1" x14ac:dyDescent="0.3">
      <c r="F620" s="351"/>
    </row>
    <row r="621" spans="6:6" s="350" customFormat="1" x14ac:dyDescent="0.3">
      <c r="F621" s="351"/>
    </row>
    <row r="622" spans="6:6" s="350" customFormat="1" x14ac:dyDescent="0.3">
      <c r="F622" s="351"/>
    </row>
    <row r="623" spans="6:6" s="350" customFormat="1" x14ac:dyDescent="0.3">
      <c r="F623" s="351"/>
    </row>
    <row r="624" spans="6:6" s="350" customFormat="1" x14ac:dyDescent="0.3">
      <c r="F624" s="351"/>
    </row>
    <row r="625" spans="6:6" s="350" customFormat="1" x14ac:dyDescent="0.3">
      <c r="F625" s="351"/>
    </row>
    <row r="626" spans="6:6" s="350" customFormat="1" x14ac:dyDescent="0.3">
      <c r="F626" s="351"/>
    </row>
    <row r="627" spans="6:6" s="350" customFormat="1" x14ac:dyDescent="0.3">
      <c r="F627" s="351"/>
    </row>
    <row r="628" spans="6:6" s="350" customFormat="1" x14ac:dyDescent="0.3">
      <c r="F628" s="351"/>
    </row>
    <row r="629" spans="6:6" s="350" customFormat="1" x14ac:dyDescent="0.3">
      <c r="F629" s="351"/>
    </row>
    <row r="630" spans="6:6" s="350" customFormat="1" x14ac:dyDescent="0.3">
      <c r="F630" s="351"/>
    </row>
    <row r="631" spans="6:6" s="350" customFormat="1" x14ac:dyDescent="0.3">
      <c r="F631" s="351"/>
    </row>
    <row r="632" spans="6:6" s="350" customFormat="1" x14ac:dyDescent="0.3">
      <c r="F632" s="351"/>
    </row>
    <row r="633" spans="6:6" s="350" customFormat="1" x14ac:dyDescent="0.3">
      <c r="F633" s="351"/>
    </row>
    <row r="634" spans="6:6" s="350" customFormat="1" x14ac:dyDescent="0.3">
      <c r="F634" s="351"/>
    </row>
    <row r="635" spans="6:6" s="350" customFormat="1" x14ac:dyDescent="0.3">
      <c r="F635" s="351"/>
    </row>
    <row r="636" spans="6:6" s="350" customFormat="1" x14ac:dyDescent="0.3">
      <c r="F636" s="351"/>
    </row>
    <row r="637" spans="6:6" s="350" customFormat="1" x14ac:dyDescent="0.3">
      <c r="F637" s="351"/>
    </row>
    <row r="638" spans="6:6" s="350" customFormat="1" x14ac:dyDescent="0.3">
      <c r="F638" s="351"/>
    </row>
    <row r="639" spans="6:6" s="350" customFormat="1" x14ac:dyDescent="0.3">
      <c r="F639" s="351"/>
    </row>
    <row r="640" spans="6:6" s="350" customFormat="1" x14ac:dyDescent="0.3">
      <c r="F640" s="351"/>
    </row>
    <row r="641" spans="6:6" s="350" customFormat="1" x14ac:dyDescent="0.3">
      <c r="F641" s="351"/>
    </row>
    <row r="642" spans="6:6" s="350" customFormat="1" x14ac:dyDescent="0.3">
      <c r="F642" s="351"/>
    </row>
    <row r="643" spans="6:6" s="350" customFormat="1" x14ac:dyDescent="0.3">
      <c r="F643" s="351"/>
    </row>
    <row r="644" spans="6:6" s="350" customFormat="1" x14ac:dyDescent="0.3">
      <c r="F644" s="351"/>
    </row>
    <row r="645" spans="6:6" s="350" customFormat="1" x14ac:dyDescent="0.3">
      <c r="F645" s="351"/>
    </row>
    <row r="646" spans="6:6" s="350" customFormat="1" x14ac:dyDescent="0.3">
      <c r="F646" s="351"/>
    </row>
    <row r="647" spans="6:6" s="350" customFormat="1" x14ac:dyDescent="0.3">
      <c r="F647" s="351"/>
    </row>
    <row r="648" spans="6:6" s="350" customFormat="1" x14ac:dyDescent="0.3">
      <c r="F648" s="351"/>
    </row>
    <row r="649" spans="6:6" s="350" customFormat="1" x14ac:dyDescent="0.3">
      <c r="F649" s="351"/>
    </row>
    <row r="650" spans="6:6" s="350" customFormat="1" x14ac:dyDescent="0.3">
      <c r="F650" s="351"/>
    </row>
    <row r="651" spans="6:6" s="350" customFormat="1" x14ac:dyDescent="0.3">
      <c r="F651" s="351"/>
    </row>
    <row r="652" spans="6:6" s="350" customFormat="1" x14ac:dyDescent="0.3">
      <c r="F652" s="351"/>
    </row>
    <row r="653" spans="6:6" s="350" customFormat="1" x14ac:dyDescent="0.3">
      <c r="F653" s="351"/>
    </row>
    <row r="654" spans="6:6" s="350" customFormat="1" x14ac:dyDescent="0.3">
      <c r="F654" s="351"/>
    </row>
    <row r="655" spans="6:6" s="350" customFormat="1" x14ac:dyDescent="0.3">
      <c r="F655" s="351"/>
    </row>
    <row r="656" spans="6:6" s="350" customFormat="1" x14ac:dyDescent="0.3">
      <c r="F656" s="351"/>
    </row>
    <row r="657" spans="6:6" s="350" customFormat="1" x14ac:dyDescent="0.3">
      <c r="F657" s="351"/>
    </row>
    <row r="658" spans="6:6" s="350" customFormat="1" x14ac:dyDescent="0.3">
      <c r="F658" s="351"/>
    </row>
    <row r="659" spans="6:6" s="350" customFormat="1" x14ac:dyDescent="0.3">
      <c r="F659" s="351"/>
    </row>
    <row r="660" spans="6:6" s="350" customFormat="1" x14ac:dyDescent="0.3">
      <c r="F660" s="351"/>
    </row>
    <row r="661" spans="6:6" s="350" customFormat="1" x14ac:dyDescent="0.3">
      <c r="F661" s="351"/>
    </row>
    <row r="662" spans="6:6" s="350" customFormat="1" x14ac:dyDescent="0.3">
      <c r="F662" s="351"/>
    </row>
    <row r="663" spans="6:6" s="350" customFormat="1" x14ac:dyDescent="0.3">
      <c r="F663" s="351"/>
    </row>
    <row r="664" spans="6:6" s="350" customFormat="1" x14ac:dyDescent="0.3">
      <c r="F664" s="351"/>
    </row>
    <row r="665" spans="6:6" s="350" customFormat="1" x14ac:dyDescent="0.3">
      <c r="F665" s="351"/>
    </row>
    <row r="666" spans="6:6" s="350" customFormat="1" x14ac:dyDescent="0.3">
      <c r="F666" s="351"/>
    </row>
    <row r="667" spans="6:6" s="350" customFormat="1" x14ac:dyDescent="0.3">
      <c r="F667" s="351"/>
    </row>
  </sheetData>
  <mergeCells count="11">
    <mergeCell ref="A16:A17"/>
    <mergeCell ref="B16:B17"/>
    <mergeCell ref="C16:C17"/>
    <mergeCell ref="D16:D17"/>
    <mergeCell ref="E16:E17"/>
    <mergeCell ref="K16:K17"/>
    <mergeCell ref="F16:F17"/>
    <mergeCell ref="G16:G17"/>
    <mergeCell ref="H16:H17"/>
    <mergeCell ref="I16:I17"/>
    <mergeCell ref="J16:J17"/>
  </mergeCells>
  <phoneticPr fontId="6" type="noConversion"/>
  <pageMargins left="0.7" right="0.7" top="0.75" bottom="0.75" header="0.3" footer="0.3"/>
  <pageSetup paperSize="5" scale="37" orientation="portrait" verticalDpi="200" r:id="rId1"/>
  <headerFooter alignWithMargins="0"/>
  <rowBreaks count="3" manualBreakCount="3">
    <brk id="124" max="16383" man="1"/>
    <brk id="253" max="16383" man="1"/>
    <brk id="326" max="16383" man="1"/>
  </rowBreaks>
  <colBreaks count="1" manualBreakCount="1">
    <brk id="11" max="1048575" man="1"/>
  </colBreaks>
  <ignoredErrors>
    <ignoredError sqref="J211:K212 J215:K217 J227:K231 J266:K266 J267 J281:K281 J273 J288:K288 J284 J291 K126 K169 J213:K213 K235:K236 K226" unlockedFormula="1"/>
    <ignoredError sqref="J33:K33 J35:K35 J37:K37 J55:K55 K60 J61:K61 J63 J65 J69:K72 J78:K91 K94 J95:K96 K101:K102 J102:J104 K104 J110:K111 K118 J119:K122 J141:K141 K145 J148:K156 J164:K164 J174:K174 K181 J182:K186 J191:K196 K199 J201:K207 J258:K258 J260:K260 K296 J297:K300 K34 K62:K65 J43:K45 J147:K147 J131:K131 J46:K46 J73:K75 J97:K97 J112:K113 J304:K309 J311:K312 J314:K318 J320:K320 J321:K322 J325:K326 J123:K123 J157:K157 J175:K177 J302:K303 J146:K146 J114:K114 J167 J218:K218 J222 J224 J232:K232 K241 K250 J252:K252 K259 K261 J319:K319 J26:K26" formula="1"/>
    <ignoredError sqref="J124:K124 J214:K214 K239 J244:K245 K267 J268:K269 K273 J274:K280 K284 J285:K287 K291 J292:K293 J242:K242 J253:K253 J251:K251 J250 J246:K249 K167" formula="1" unlockedFormula="1"/>
  </ignoredError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BH328"/>
  <sheetViews>
    <sheetView showGridLines="0" zoomScaleNormal="100" workbookViewId="0">
      <selection activeCell="F9" sqref="F9"/>
    </sheetView>
  </sheetViews>
  <sheetFormatPr baseColWidth="10" defaultColWidth="9.109375" defaultRowHeight="14.4" x14ac:dyDescent="0.3"/>
  <cols>
    <col min="1" max="1" width="5" style="86" customWidth="1"/>
    <col min="2" max="2" width="6.5546875" style="86" customWidth="1"/>
    <col min="3" max="3" width="6.44140625" style="86" customWidth="1"/>
    <col min="4" max="4" width="6.5546875" style="86" customWidth="1"/>
    <col min="5" max="5" width="5.5546875" style="86" customWidth="1"/>
    <col min="6" max="6" width="71.33203125" style="86" customWidth="1"/>
    <col min="7" max="7" width="17" style="86" customWidth="1"/>
    <col min="8" max="8" width="16.5546875" style="86" customWidth="1"/>
    <col min="9" max="9" width="14.88671875" style="86" customWidth="1"/>
    <col min="10" max="10" width="15.5546875" style="86" customWidth="1"/>
    <col min="11" max="11" width="9.109375" style="87" customWidth="1"/>
    <col min="12" max="16384" width="9.109375" style="3"/>
  </cols>
  <sheetData>
    <row r="1" spans="1:60" customFormat="1" x14ac:dyDescent="0.3">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60" customFormat="1" ht="15.6" x14ac:dyDescent="0.3">
      <c r="C2" s="28"/>
      <c r="D2" s="1"/>
      <c r="E2" s="86"/>
      <c r="F2" s="119" t="str">
        <f>'Formulario PPGR1'!G2</f>
        <v>Servicio Nacional de Salud</v>
      </c>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60" customFormat="1" x14ac:dyDescent="0.3">
      <c r="C3" s="28"/>
      <c r="D3" s="1"/>
      <c r="E3" s="86"/>
      <c r="F3" s="120" t="str">
        <f>'Formulario PPGR1'!G3</f>
        <v>Dirección de Planificación y Desarrollo</v>
      </c>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60" customFormat="1" x14ac:dyDescent="0.3">
      <c r="C4" s="28"/>
      <c r="D4" s="1"/>
      <c r="E4" s="86"/>
      <c r="F4" s="121" t="str">
        <f>'Formulario PPGR1'!G4</f>
        <v xml:space="preserve">Plan Operativo Anual </v>
      </c>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60" customFormat="1" x14ac:dyDescent="0.3">
      <c r="C5" s="28"/>
      <c r="D5" s="1"/>
      <c r="E5" s="86"/>
      <c r="F5" s="121" t="s">
        <v>1385</v>
      </c>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60" customFormat="1" x14ac:dyDescent="0.3">
      <c r="C6" s="1"/>
      <c r="D6" s="1"/>
      <c r="E6" s="86"/>
      <c r="F6" s="121" t="str">
        <f>'Formulario PPGR1'!$M$3</f>
        <v>SNS - Dirección Central</v>
      </c>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60" ht="16.5" customHeight="1" x14ac:dyDescent="0.25">
      <c r="A7" s="9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row>
    <row r="8" spans="1:60" ht="15.75" customHeight="1" x14ac:dyDescent="0.3">
      <c r="A8" s="71" t="s">
        <v>1134</v>
      </c>
      <c r="B8" s="72"/>
      <c r="C8" s="72"/>
      <c r="D8" s="72"/>
      <c r="E8" s="72"/>
      <c r="F8" s="72"/>
      <c r="G8" s="72"/>
      <c r="H8" s="72"/>
      <c r="I8" s="72"/>
      <c r="J8" s="72"/>
      <c r="K8" s="73"/>
    </row>
    <row r="9" spans="1:60" ht="13.8" x14ac:dyDescent="0.3">
      <c r="A9" s="74" t="s">
        <v>1386</v>
      </c>
      <c r="B9" s="75"/>
      <c r="C9" s="75"/>
      <c r="D9" s="75"/>
      <c r="E9" s="75"/>
      <c r="F9" s="75"/>
      <c r="G9" s="342">
        <f>+'Formulario PPGR6'!F16</f>
        <v>0</v>
      </c>
      <c r="H9" s="76"/>
      <c r="I9" s="76"/>
      <c r="J9" s="76"/>
      <c r="K9" s="77"/>
    </row>
    <row r="10" spans="1:60" ht="13.8" x14ac:dyDescent="0.3">
      <c r="A10" s="74" t="s">
        <v>1387</v>
      </c>
      <c r="B10" s="75"/>
      <c r="C10" s="75"/>
      <c r="D10" s="75"/>
      <c r="E10" s="75"/>
      <c r="F10" s="75"/>
      <c r="G10" s="342">
        <f>+'Formulario PPGR6'!F23</f>
        <v>0</v>
      </c>
      <c r="H10" s="76"/>
      <c r="I10" s="76"/>
      <c r="J10" s="76"/>
      <c r="K10" s="77"/>
    </row>
    <row r="11" spans="1:60" ht="13.8" x14ac:dyDescent="0.3">
      <c r="A11" s="74" t="s">
        <v>1388</v>
      </c>
      <c r="B11" s="75"/>
      <c r="C11" s="75"/>
      <c r="D11" s="75"/>
      <c r="E11" s="75"/>
      <c r="F11" s="75"/>
      <c r="G11" s="342">
        <f>+'Formulario PPGR6'!F15</f>
        <v>0</v>
      </c>
      <c r="H11" s="76"/>
      <c r="I11" s="76"/>
      <c r="J11" s="76"/>
      <c r="K11" s="77"/>
    </row>
    <row r="12" spans="1:60" ht="13.8" x14ac:dyDescent="0.3">
      <c r="A12" s="74" t="s">
        <v>1389</v>
      </c>
      <c r="B12" s="75"/>
      <c r="C12" s="75"/>
      <c r="D12" s="75"/>
      <c r="E12" s="75"/>
      <c r="F12" s="75"/>
      <c r="G12" s="342">
        <f>'Formulario PPGR6'!F11+'Formulario PPGR6'!F17+'Formulario PPGR6'!F21+'Formulario PPGR6'!F22</f>
        <v>0</v>
      </c>
      <c r="H12" s="76"/>
      <c r="I12" s="76"/>
      <c r="J12" s="76"/>
      <c r="K12" s="77"/>
    </row>
    <row r="13" spans="1:60" ht="13.8" x14ac:dyDescent="0.3">
      <c r="A13" s="78" t="s">
        <v>1390</v>
      </c>
      <c r="B13" s="75"/>
      <c r="C13" s="75"/>
      <c r="D13" s="75"/>
      <c r="E13" s="75"/>
      <c r="F13" s="75"/>
      <c r="G13" s="340">
        <f>+'Formulario PPGR6'!F18</f>
        <v>0</v>
      </c>
      <c r="H13" s="76"/>
      <c r="I13" s="76"/>
      <c r="J13" s="76"/>
      <c r="K13" s="77"/>
    </row>
    <row r="14" spans="1:60" thickBot="1" x14ac:dyDescent="0.35">
      <c r="A14" s="79" t="s">
        <v>1391</v>
      </c>
      <c r="B14" s="80"/>
      <c r="C14" s="80"/>
      <c r="D14" s="80"/>
      <c r="E14" s="80"/>
      <c r="F14" s="80"/>
      <c r="G14" s="341">
        <f>SUM(G9:G13)</f>
        <v>0</v>
      </c>
      <c r="H14" s="81"/>
      <c r="I14" s="81"/>
      <c r="J14" s="81"/>
      <c r="K14" s="82"/>
    </row>
    <row r="15" spans="1:60" ht="15.75" customHeight="1" thickTop="1" x14ac:dyDescent="0.3">
      <c r="A15" s="83" t="s">
        <v>1139</v>
      </c>
      <c r="B15" s="84"/>
      <c r="C15" s="84"/>
      <c r="D15" s="84"/>
      <c r="E15" s="84"/>
      <c r="F15" s="84"/>
      <c r="G15" s="84"/>
      <c r="H15" s="84"/>
      <c r="I15" s="84"/>
      <c r="J15" s="84"/>
      <c r="K15" s="85"/>
    </row>
    <row r="16" spans="1:60" ht="19.5" customHeight="1" x14ac:dyDescent="0.25">
      <c r="A16" s="717" t="s">
        <v>1140</v>
      </c>
      <c r="B16" s="717" t="s">
        <v>1141</v>
      </c>
      <c r="C16" s="717" t="s">
        <v>1086</v>
      </c>
      <c r="D16" s="717" t="s">
        <v>1142</v>
      </c>
      <c r="E16" s="717" t="s">
        <v>1087</v>
      </c>
      <c r="F16" s="718" t="s">
        <v>1143</v>
      </c>
      <c r="G16" s="714" t="s">
        <v>1392</v>
      </c>
      <c r="H16" s="715"/>
      <c r="I16" s="716"/>
      <c r="J16" s="712" t="s">
        <v>1147</v>
      </c>
      <c r="K16" s="712" t="s">
        <v>1090</v>
      </c>
    </row>
    <row r="17" spans="1:11" ht="44.25" customHeight="1" x14ac:dyDescent="0.25">
      <c r="A17" s="717"/>
      <c r="B17" s="717"/>
      <c r="C17" s="717"/>
      <c r="D17" s="717"/>
      <c r="E17" s="717"/>
      <c r="F17" s="719"/>
      <c r="G17" s="88" t="s">
        <v>1393</v>
      </c>
      <c r="H17" s="88" t="s">
        <v>1394</v>
      </c>
      <c r="I17" s="88" t="s">
        <v>1395</v>
      </c>
      <c r="J17" s="713"/>
      <c r="K17" s="713"/>
    </row>
    <row r="18" spans="1:11" ht="13.2" x14ac:dyDescent="0.25">
      <c r="A18" s="29">
        <v>2</v>
      </c>
      <c r="B18" s="30"/>
      <c r="C18" s="30"/>
      <c r="D18" s="30"/>
      <c r="E18" s="30"/>
      <c r="F18" s="31" t="s">
        <v>1148</v>
      </c>
      <c r="G18" s="32">
        <f>+G19+G67+G171+G255+G272+G325</f>
        <v>0</v>
      </c>
      <c r="H18" s="32">
        <f>+H19+H67+H171+H255+H272+H325</f>
        <v>0</v>
      </c>
      <c r="I18" s="32">
        <f>+I19+I67+I171+I255+I272+I325</f>
        <v>0</v>
      </c>
      <c r="J18" s="32">
        <f>+J19+J67+J171+J255+J272+J325</f>
        <v>0</v>
      </c>
      <c r="K18" s="32">
        <f>+K19+K67+K171+K255+K272+K325</f>
        <v>0</v>
      </c>
    </row>
    <row r="19" spans="1:11" ht="13.2" x14ac:dyDescent="0.25">
      <c r="A19" s="33">
        <v>2</v>
      </c>
      <c r="B19" s="34">
        <v>1</v>
      </c>
      <c r="C19" s="35"/>
      <c r="D19" s="35"/>
      <c r="E19" s="35"/>
      <c r="F19" s="36" t="s">
        <v>1149</v>
      </c>
      <c r="G19" s="37">
        <f>+G20+G42+G54+G58</f>
        <v>0</v>
      </c>
      <c r="H19" s="37">
        <f>+H20+H42+H54+H58</f>
        <v>0</v>
      </c>
      <c r="I19" s="37">
        <f>+I20+I42+I54+I58</f>
        <v>0</v>
      </c>
      <c r="J19" s="37">
        <f>+J20+J42+J54+J58</f>
        <v>0</v>
      </c>
      <c r="K19" s="37">
        <f>+K20+K42+K54+K58</f>
        <v>0</v>
      </c>
    </row>
    <row r="20" spans="1:11" ht="13.2" x14ac:dyDescent="0.25">
      <c r="A20" s="39">
        <v>2</v>
      </c>
      <c r="B20" s="40">
        <v>1</v>
      </c>
      <c r="C20" s="40">
        <v>1</v>
      </c>
      <c r="D20" s="40"/>
      <c r="E20" s="40"/>
      <c r="F20" s="41" t="s">
        <v>1150</v>
      </c>
      <c r="G20" s="42">
        <f>+G21+G26+G33+G35+G37</f>
        <v>0</v>
      </c>
      <c r="H20" s="42">
        <f>+H21+H26+H33+H35+H37</f>
        <v>0</v>
      </c>
      <c r="I20" s="42">
        <f>+I21+I26+I33+I35+I37</f>
        <v>0</v>
      </c>
      <c r="J20" s="42">
        <f>+J21+J26+J33+J35+J37</f>
        <v>0</v>
      </c>
      <c r="K20" s="42">
        <f>+K21+K26+K33+K35+K37</f>
        <v>0</v>
      </c>
    </row>
    <row r="21" spans="1:11" ht="13.2" x14ac:dyDescent="0.25">
      <c r="A21" s="44">
        <v>2</v>
      </c>
      <c r="B21" s="45">
        <v>1</v>
      </c>
      <c r="C21" s="45">
        <v>1</v>
      </c>
      <c r="D21" s="45">
        <v>1</v>
      </c>
      <c r="E21" s="45"/>
      <c r="F21" s="46" t="s">
        <v>1151</v>
      </c>
      <c r="G21" s="47">
        <f>SUM(G22:G25)</f>
        <v>0</v>
      </c>
      <c r="H21" s="47">
        <f>SUM(H22:H25)</f>
        <v>0</v>
      </c>
      <c r="I21" s="47">
        <f>SUM(I22:I25)</f>
        <v>0</v>
      </c>
      <c r="J21" s="47">
        <f>SUM(J22:J25)</f>
        <v>0</v>
      </c>
      <c r="K21" s="48">
        <f>SUM(K22:K25)</f>
        <v>0</v>
      </c>
    </row>
    <row r="22" spans="1:11" ht="13.2" x14ac:dyDescent="0.25">
      <c r="A22" s="49">
        <v>2</v>
      </c>
      <c r="B22" s="50">
        <v>1</v>
      </c>
      <c r="C22" s="50">
        <v>1</v>
      </c>
      <c r="D22" s="50">
        <v>1</v>
      </c>
      <c r="E22" s="50" t="s">
        <v>1152</v>
      </c>
      <c r="F22" s="51" t="s">
        <v>1153</v>
      </c>
      <c r="G22" s="52"/>
      <c r="H22" s="52"/>
      <c r="I22" s="52"/>
      <c r="J22" s="95">
        <f>SUBTOTAL(9,G22:I22)</f>
        <v>0</v>
      </c>
      <c r="K22" s="96" t="str">
        <f>IFERROR(J22/$J$18*100,"0.00")</f>
        <v>0.00</v>
      </c>
    </row>
    <row r="23" spans="1:11" ht="13.2" x14ac:dyDescent="0.25">
      <c r="A23" s="49">
        <v>2</v>
      </c>
      <c r="B23" s="50">
        <v>1</v>
      </c>
      <c r="C23" s="50">
        <v>1</v>
      </c>
      <c r="D23" s="50">
        <v>1</v>
      </c>
      <c r="E23" s="50" t="s">
        <v>1154</v>
      </c>
      <c r="F23" s="53" t="s">
        <v>1155</v>
      </c>
      <c r="G23" s="52"/>
      <c r="H23" s="52"/>
      <c r="I23" s="52"/>
      <c r="J23" s="95">
        <f>SUBTOTAL(9,G23:I23)</f>
        <v>0</v>
      </c>
      <c r="K23" s="96" t="str">
        <f>IFERROR(J23/$J$18*100,"0.00")</f>
        <v>0.00</v>
      </c>
    </row>
    <row r="24" spans="1:11" ht="13.2" x14ac:dyDescent="0.25">
      <c r="A24" s="49">
        <v>2</v>
      </c>
      <c r="B24" s="50">
        <v>1</v>
      </c>
      <c r="C24" s="50">
        <v>1</v>
      </c>
      <c r="D24" s="50">
        <v>1</v>
      </c>
      <c r="E24" s="50" t="s">
        <v>1156</v>
      </c>
      <c r="F24" s="53" t="s">
        <v>1157</v>
      </c>
      <c r="G24" s="52"/>
      <c r="H24" s="52"/>
      <c r="I24" s="52"/>
      <c r="J24" s="95">
        <f>SUBTOTAL(9,G24:I24)</f>
        <v>0</v>
      </c>
      <c r="K24" s="96" t="str">
        <f>IFERROR(J24/$J$18*100,"0.00")</f>
        <v>0.00</v>
      </c>
    </row>
    <row r="25" spans="1:11" ht="13.2" x14ac:dyDescent="0.25">
      <c r="A25" s="49">
        <v>2</v>
      </c>
      <c r="B25" s="50">
        <v>1</v>
      </c>
      <c r="C25" s="50">
        <v>1</v>
      </c>
      <c r="D25" s="50">
        <v>1</v>
      </c>
      <c r="E25" s="50" t="s">
        <v>1158</v>
      </c>
      <c r="F25" s="53" t="s">
        <v>1159</v>
      </c>
      <c r="G25" s="52"/>
      <c r="H25" s="52"/>
      <c r="I25" s="52"/>
      <c r="J25" s="95">
        <f>SUBTOTAL(9,G25:I25)</f>
        <v>0</v>
      </c>
      <c r="K25" s="96" t="str">
        <f>IFERROR(J25/$J$18*100,"0.00")</f>
        <v>0.00</v>
      </c>
    </row>
    <row r="26" spans="1:11" ht="13.2" x14ac:dyDescent="0.25">
      <c r="A26" s="44">
        <v>2</v>
      </c>
      <c r="B26" s="45">
        <v>1</v>
      </c>
      <c r="C26" s="45">
        <v>1</v>
      </c>
      <c r="D26" s="45">
        <v>2</v>
      </c>
      <c r="E26" s="45"/>
      <c r="F26" s="46" t="s">
        <v>1160</v>
      </c>
      <c r="G26" s="47">
        <f>SUM(G27:G32)</f>
        <v>0</v>
      </c>
      <c r="H26" s="47">
        <f>SUM(H27:H32)</f>
        <v>0</v>
      </c>
      <c r="I26" s="47">
        <f>SUM(I27:I32)</f>
        <v>0</v>
      </c>
      <c r="J26" s="47">
        <f>SUM(J27:J32)</f>
        <v>0</v>
      </c>
      <c r="K26" s="48">
        <f>SUM(K27:K32)</f>
        <v>0</v>
      </c>
    </row>
    <row r="27" spans="1:11" ht="13.2" x14ac:dyDescent="0.25">
      <c r="A27" s="49">
        <v>2</v>
      </c>
      <c r="B27" s="50">
        <v>1</v>
      </c>
      <c r="C27" s="50">
        <v>1</v>
      </c>
      <c r="D27" s="50">
        <v>2</v>
      </c>
      <c r="E27" s="50" t="s">
        <v>1161</v>
      </c>
      <c r="F27" s="53" t="s">
        <v>1162</v>
      </c>
      <c r="G27" s="52"/>
      <c r="H27" s="52"/>
      <c r="I27" s="52"/>
      <c r="J27" s="95">
        <f t="shared" ref="J27:J32" si="0">SUBTOTAL(9,G27:I27)</f>
        <v>0</v>
      </c>
      <c r="K27" s="96" t="str">
        <f t="shared" ref="K27:K32" si="1">IFERROR(J27/$J$18*100,"0.00")</f>
        <v>0.00</v>
      </c>
    </row>
    <row r="28" spans="1:11" ht="13.2" x14ac:dyDescent="0.25">
      <c r="A28" s="49">
        <v>2</v>
      </c>
      <c r="B28" s="50">
        <v>1</v>
      </c>
      <c r="C28" s="50">
        <v>1</v>
      </c>
      <c r="D28" s="50">
        <v>2</v>
      </c>
      <c r="E28" s="50" t="s">
        <v>1156</v>
      </c>
      <c r="F28" s="53" t="s">
        <v>1163</v>
      </c>
      <c r="G28" s="52"/>
      <c r="H28" s="52"/>
      <c r="I28" s="52"/>
      <c r="J28" s="95">
        <f t="shared" si="0"/>
        <v>0</v>
      </c>
      <c r="K28" s="96" t="str">
        <f t="shared" si="1"/>
        <v>0.00</v>
      </c>
    </row>
    <row r="29" spans="1:11" ht="13.2" x14ac:dyDescent="0.25">
      <c r="A29" s="49">
        <v>2</v>
      </c>
      <c r="B29" s="50">
        <v>1</v>
      </c>
      <c r="C29" s="50">
        <v>1</v>
      </c>
      <c r="D29" s="50">
        <v>2</v>
      </c>
      <c r="E29" s="50" t="s">
        <v>1158</v>
      </c>
      <c r="F29" s="53" t="s">
        <v>1164</v>
      </c>
      <c r="G29" s="52"/>
      <c r="H29" s="52"/>
      <c r="I29" s="52"/>
      <c r="J29" s="95">
        <f t="shared" si="0"/>
        <v>0</v>
      </c>
      <c r="K29" s="96" t="str">
        <f t="shared" si="1"/>
        <v>0.00</v>
      </c>
    </row>
    <row r="30" spans="1:11" s="339" customFormat="1" ht="13.2" x14ac:dyDescent="0.25">
      <c r="A30" s="49">
        <v>2</v>
      </c>
      <c r="B30" s="50">
        <v>1</v>
      </c>
      <c r="C30" s="50">
        <v>1</v>
      </c>
      <c r="D30" s="50">
        <v>2</v>
      </c>
      <c r="E30" s="50" t="s">
        <v>1165</v>
      </c>
      <c r="F30" s="53" t="s">
        <v>1166</v>
      </c>
      <c r="G30" s="52"/>
      <c r="H30" s="52"/>
      <c r="I30" s="52"/>
      <c r="J30" s="95">
        <f t="shared" si="0"/>
        <v>0</v>
      </c>
      <c r="K30" s="96" t="str">
        <f t="shared" si="1"/>
        <v>0.00</v>
      </c>
    </row>
    <row r="31" spans="1:11" s="339" customFormat="1" ht="13.2" x14ac:dyDescent="0.25">
      <c r="A31" s="49">
        <v>2</v>
      </c>
      <c r="B31" s="50">
        <v>1</v>
      </c>
      <c r="C31" s="50">
        <v>1</v>
      </c>
      <c r="D31" s="50">
        <v>2</v>
      </c>
      <c r="E31" s="50" t="s">
        <v>1167</v>
      </c>
      <c r="F31" s="53" t="s">
        <v>1168</v>
      </c>
      <c r="G31" s="52"/>
      <c r="H31" s="52"/>
      <c r="I31" s="52"/>
      <c r="J31" s="95">
        <f t="shared" si="0"/>
        <v>0</v>
      </c>
      <c r="K31" s="96" t="str">
        <f t="shared" si="1"/>
        <v>0.00</v>
      </c>
    </row>
    <row r="32" spans="1:11" ht="13.2" x14ac:dyDescent="0.25">
      <c r="A32" s="49">
        <v>2</v>
      </c>
      <c r="B32" s="50">
        <v>1</v>
      </c>
      <c r="C32" s="50">
        <v>1</v>
      </c>
      <c r="D32" s="50">
        <v>2</v>
      </c>
      <c r="E32" s="50" t="s">
        <v>1169</v>
      </c>
      <c r="F32" s="53" t="s">
        <v>1170</v>
      </c>
      <c r="G32" s="52"/>
      <c r="H32" s="52"/>
      <c r="I32" s="52"/>
      <c r="J32" s="95">
        <f t="shared" si="0"/>
        <v>0</v>
      </c>
      <c r="K32" s="96" t="str">
        <f t="shared" si="1"/>
        <v>0.00</v>
      </c>
    </row>
    <row r="33" spans="1:11" ht="13.2" x14ac:dyDescent="0.25">
      <c r="A33" s="44">
        <v>2</v>
      </c>
      <c r="B33" s="45">
        <v>1</v>
      </c>
      <c r="C33" s="45">
        <v>1</v>
      </c>
      <c r="D33" s="45">
        <v>3</v>
      </c>
      <c r="E33" s="45"/>
      <c r="F33" s="46" t="s">
        <v>1171</v>
      </c>
      <c r="G33" s="47">
        <f>G34</f>
        <v>0</v>
      </c>
      <c r="H33" s="47">
        <f>H34</f>
        <v>0</v>
      </c>
      <c r="I33" s="47">
        <f>I34</f>
        <v>0</v>
      </c>
      <c r="J33" s="47">
        <f>J34</f>
        <v>0</v>
      </c>
      <c r="K33" s="48" t="str">
        <f>K34</f>
        <v>0.00</v>
      </c>
    </row>
    <row r="34" spans="1:11" ht="13.2" x14ac:dyDescent="0.25">
      <c r="A34" s="49">
        <v>2</v>
      </c>
      <c r="B34" s="50">
        <v>1</v>
      </c>
      <c r="C34" s="50">
        <v>1</v>
      </c>
      <c r="D34" s="50">
        <v>3</v>
      </c>
      <c r="E34" s="50" t="s">
        <v>1152</v>
      </c>
      <c r="F34" s="53" t="s">
        <v>1171</v>
      </c>
      <c r="G34" s="52"/>
      <c r="H34" s="52"/>
      <c r="I34" s="52"/>
      <c r="J34" s="95">
        <f>SUBTOTAL(9,G34:I34)</f>
        <v>0</v>
      </c>
      <c r="K34" s="96" t="str">
        <f>IFERROR(J34/$J$18*100,"0.00")</f>
        <v>0.00</v>
      </c>
    </row>
    <row r="35" spans="1:11" ht="13.2" x14ac:dyDescent="0.25">
      <c r="A35" s="44">
        <v>2</v>
      </c>
      <c r="B35" s="45">
        <v>1</v>
      </c>
      <c r="C35" s="45">
        <v>1</v>
      </c>
      <c r="D35" s="45">
        <v>4</v>
      </c>
      <c r="E35" s="45"/>
      <c r="F35" s="46" t="s">
        <v>1172</v>
      </c>
      <c r="G35" s="47">
        <f>G36</f>
        <v>0</v>
      </c>
      <c r="H35" s="47">
        <f>H36</f>
        <v>0</v>
      </c>
      <c r="I35" s="47">
        <f>I36</f>
        <v>0</v>
      </c>
      <c r="J35" s="47">
        <f>J36</f>
        <v>0</v>
      </c>
      <c r="K35" s="48" t="str">
        <f>K36</f>
        <v>0.00</v>
      </c>
    </row>
    <row r="36" spans="1:11" ht="13.2" x14ac:dyDescent="0.25">
      <c r="A36" s="49">
        <v>2</v>
      </c>
      <c r="B36" s="50">
        <v>1</v>
      </c>
      <c r="C36" s="50">
        <v>1</v>
      </c>
      <c r="D36" s="50">
        <v>4</v>
      </c>
      <c r="E36" s="50" t="s">
        <v>1152</v>
      </c>
      <c r="F36" s="53" t="s">
        <v>1172</v>
      </c>
      <c r="G36" s="52"/>
      <c r="H36" s="52"/>
      <c r="I36" s="52"/>
      <c r="J36" s="95">
        <f>SUBTOTAL(9,G36:I36)</f>
        <v>0</v>
      </c>
      <c r="K36" s="96" t="str">
        <f>IFERROR(J36/$J$18*100,"0.00")</f>
        <v>0.00</v>
      </c>
    </row>
    <row r="37" spans="1:11" ht="13.2" x14ac:dyDescent="0.25">
      <c r="A37" s="44">
        <v>2</v>
      </c>
      <c r="B37" s="45">
        <v>1</v>
      </c>
      <c r="C37" s="45">
        <v>1</v>
      </c>
      <c r="D37" s="45">
        <v>5</v>
      </c>
      <c r="E37" s="45"/>
      <c r="F37" s="46" t="s">
        <v>1173</v>
      </c>
      <c r="G37" s="47">
        <f>SUM(G38:G41)</f>
        <v>0</v>
      </c>
      <c r="H37" s="47">
        <f>SUM(H38:H41)</f>
        <v>0</v>
      </c>
      <c r="I37" s="47">
        <f>SUM(I38:I41)</f>
        <v>0</v>
      </c>
      <c r="J37" s="47">
        <f>SUM(J38:J41)</f>
        <v>0</v>
      </c>
      <c r="K37" s="48">
        <f>SUM(K38:K41)</f>
        <v>0</v>
      </c>
    </row>
    <row r="38" spans="1:11" ht="13.2" x14ac:dyDescent="0.25">
      <c r="A38" s="49">
        <v>2</v>
      </c>
      <c r="B38" s="50">
        <v>1</v>
      </c>
      <c r="C38" s="50">
        <v>1</v>
      </c>
      <c r="D38" s="50">
        <v>5</v>
      </c>
      <c r="E38" s="50" t="s">
        <v>1152</v>
      </c>
      <c r="F38" s="54" t="s">
        <v>1173</v>
      </c>
      <c r="G38" s="52"/>
      <c r="H38" s="52"/>
      <c r="I38" s="52"/>
      <c r="J38" s="95">
        <f>SUBTOTAL(9,G38:I38)</f>
        <v>0</v>
      </c>
      <c r="K38" s="96" t="str">
        <f>IFERROR(J38/$J$18*100,"0.00")</f>
        <v>0.00</v>
      </c>
    </row>
    <row r="39" spans="1:11" ht="13.2" x14ac:dyDescent="0.25">
      <c r="A39" s="49">
        <v>2</v>
      </c>
      <c r="B39" s="50">
        <v>1</v>
      </c>
      <c r="C39" s="50">
        <v>1</v>
      </c>
      <c r="D39" s="50">
        <v>5</v>
      </c>
      <c r="E39" s="50" t="s">
        <v>1154</v>
      </c>
      <c r="F39" s="53" t="s">
        <v>1174</v>
      </c>
      <c r="G39" s="52"/>
      <c r="H39" s="52"/>
      <c r="I39" s="52"/>
      <c r="J39" s="95">
        <f>SUBTOTAL(9,G39:I39)</f>
        <v>0</v>
      </c>
      <c r="K39" s="96" t="str">
        <f>IFERROR(J39/$J$18*100,"0.00")</f>
        <v>0.00</v>
      </c>
    </row>
    <row r="40" spans="1:11" ht="13.2" x14ac:dyDescent="0.25">
      <c r="A40" s="49">
        <v>2</v>
      </c>
      <c r="B40" s="50">
        <v>1</v>
      </c>
      <c r="C40" s="50">
        <v>1</v>
      </c>
      <c r="D40" s="50">
        <v>5</v>
      </c>
      <c r="E40" s="50" t="s">
        <v>1161</v>
      </c>
      <c r="F40" s="53" t="s">
        <v>1175</v>
      </c>
      <c r="G40" s="52"/>
      <c r="H40" s="52"/>
      <c r="I40" s="52"/>
      <c r="J40" s="95">
        <f>SUBTOTAL(9,G40:I40)</f>
        <v>0</v>
      </c>
      <c r="K40" s="96" t="str">
        <f>IFERROR(J40/$J$18*100,"0.00")</f>
        <v>0.00</v>
      </c>
    </row>
    <row r="41" spans="1:11" ht="13.2" x14ac:dyDescent="0.25">
      <c r="A41" s="49">
        <v>2</v>
      </c>
      <c r="B41" s="50">
        <v>1</v>
      </c>
      <c r="C41" s="50">
        <v>1</v>
      </c>
      <c r="D41" s="50">
        <v>5</v>
      </c>
      <c r="E41" s="50" t="s">
        <v>1176</v>
      </c>
      <c r="F41" s="53" t="s">
        <v>1177</v>
      </c>
      <c r="G41" s="52"/>
      <c r="H41" s="52"/>
      <c r="I41" s="52"/>
      <c r="J41" s="95">
        <f>SUBTOTAL(9,G41:I41)</f>
        <v>0</v>
      </c>
      <c r="K41" s="96" t="str">
        <f>IFERROR(J41/$J$18*100,"0.00")</f>
        <v>0.00</v>
      </c>
    </row>
    <row r="42" spans="1:11" ht="13.2" x14ac:dyDescent="0.25">
      <c r="A42" s="39">
        <v>2</v>
      </c>
      <c r="B42" s="40">
        <v>1</v>
      </c>
      <c r="C42" s="40">
        <v>2</v>
      </c>
      <c r="D42" s="40"/>
      <c r="E42" s="40"/>
      <c r="F42" s="41" t="s">
        <v>1178</v>
      </c>
      <c r="G42" s="42">
        <f>+G43+G45</f>
        <v>0</v>
      </c>
      <c r="H42" s="42">
        <f>+H43+H45</f>
        <v>0</v>
      </c>
      <c r="I42" s="42">
        <f>+I43+I45</f>
        <v>0</v>
      </c>
      <c r="J42" s="42">
        <f>+J43+J45</f>
        <v>0</v>
      </c>
      <c r="K42" s="42">
        <f>+K43+K45</f>
        <v>0</v>
      </c>
    </row>
    <row r="43" spans="1:11" ht="13.2" x14ac:dyDescent="0.25">
      <c r="A43" s="44">
        <v>2</v>
      </c>
      <c r="B43" s="45">
        <v>1</v>
      </c>
      <c r="C43" s="45">
        <v>2</v>
      </c>
      <c r="D43" s="45">
        <v>1</v>
      </c>
      <c r="E43" s="45"/>
      <c r="F43" s="46" t="s">
        <v>1179</v>
      </c>
      <c r="G43" s="47">
        <f>G44</f>
        <v>0</v>
      </c>
      <c r="H43" s="47">
        <f>H44</f>
        <v>0</v>
      </c>
      <c r="I43" s="47">
        <f>I44</f>
        <v>0</v>
      </c>
      <c r="J43" s="47">
        <f>J44</f>
        <v>0</v>
      </c>
      <c r="K43" s="48" t="str">
        <f>K44</f>
        <v>0.00</v>
      </c>
    </row>
    <row r="44" spans="1:11" ht="13.2" x14ac:dyDescent="0.25">
      <c r="A44" s="49">
        <v>2</v>
      </c>
      <c r="B44" s="50">
        <v>1</v>
      </c>
      <c r="C44" s="50">
        <v>2</v>
      </c>
      <c r="D44" s="50">
        <v>1</v>
      </c>
      <c r="E44" s="50" t="s">
        <v>1152</v>
      </c>
      <c r="F44" s="53" t="s">
        <v>1179</v>
      </c>
      <c r="G44" s="52"/>
      <c r="H44" s="52"/>
      <c r="I44" s="52"/>
      <c r="J44" s="95">
        <f>SUBTOTAL(9,G44:I44)</f>
        <v>0</v>
      </c>
      <c r="K44" s="96" t="str">
        <f>IFERROR(J44/$J$18*100,"0.00")</f>
        <v>0.00</v>
      </c>
    </row>
    <row r="45" spans="1:11" ht="13.2" x14ac:dyDescent="0.25">
      <c r="A45" s="44">
        <v>2</v>
      </c>
      <c r="B45" s="45">
        <v>1</v>
      </c>
      <c r="C45" s="45">
        <v>2</v>
      </c>
      <c r="D45" s="45">
        <v>2</v>
      </c>
      <c r="E45" s="45"/>
      <c r="F45" s="46" t="s">
        <v>1180</v>
      </c>
      <c r="G45" s="47">
        <f>SUM(G46:G53)</f>
        <v>0</v>
      </c>
      <c r="H45" s="47">
        <f>SUM(H46:H53)</f>
        <v>0</v>
      </c>
      <c r="I45" s="47">
        <f>SUM(I46:I53)</f>
        <v>0</v>
      </c>
      <c r="J45" s="47">
        <f>SUM(J46:J53)</f>
        <v>0</v>
      </c>
      <c r="K45" s="48">
        <f>SUM(K46:K53)</f>
        <v>0</v>
      </c>
    </row>
    <row r="46" spans="1:11" ht="13.2" x14ac:dyDescent="0.25">
      <c r="A46" s="49">
        <v>2</v>
      </c>
      <c r="B46" s="50">
        <v>1</v>
      </c>
      <c r="C46" s="50">
        <v>2</v>
      </c>
      <c r="D46" s="50">
        <v>2</v>
      </c>
      <c r="E46" s="50" t="s">
        <v>1161</v>
      </c>
      <c r="F46" s="55" t="s">
        <v>1181</v>
      </c>
      <c r="G46" s="52"/>
      <c r="H46" s="52"/>
      <c r="I46" s="52"/>
      <c r="J46" s="95">
        <f t="shared" ref="J46:J53" si="2">SUBTOTAL(9,G46:I46)</f>
        <v>0</v>
      </c>
      <c r="K46" s="96" t="str">
        <f t="shared" ref="K46:K53" si="3">IFERROR(J46/$J$18*100,"0.00")</f>
        <v>0.00</v>
      </c>
    </row>
    <row r="47" spans="1:11" ht="13.2" x14ac:dyDescent="0.25">
      <c r="A47" s="49">
        <v>2</v>
      </c>
      <c r="B47" s="50">
        <v>1</v>
      </c>
      <c r="C47" s="50">
        <v>2</v>
      </c>
      <c r="D47" s="50">
        <v>2</v>
      </c>
      <c r="E47" s="50" t="s">
        <v>1176</v>
      </c>
      <c r="F47" s="53" t="s">
        <v>1182</v>
      </c>
      <c r="G47" s="52"/>
      <c r="H47" s="52"/>
      <c r="I47" s="52"/>
      <c r="J47" s="95">
        <f t="shared" si="2"/>
        <v>0</v>
      </c>
      <c r="K47" s="96" t="str">
        <f t="shared" si="3"/>
        <v>0.00</v>
      </c>
    </row>
    <row r="48" spans="1:11" ht="13.2" x14ac:dyDescent="0.25">
      <c r="A48" s="49">
        <v>2</v>
      </c>
      <c r="B48" s="50">
        <v>1</v>
      </c>
      <c r="C48" s="50">
        <v>2</v>
      </c>
      <c r="D48" s="50">
        <v>2</v>
      </c>
      <c r="E48" s="50" t="s">
        <v>1156</v>
      </c>
      <c r="F48" s="53" t="s">
        <v>1183</v>
      </c>
      <c r="G48" s="52"/>
      <c r="H48" s="52"/>
      <c r="I48" s="52"/>
      <c r="J48" s="95">
        <f t="shared" si="2"/>
        <v>0</v>
      </c>
      <c r="K48" s="96" t="str">
        <f t="shared" si="3"/>
        <v>0.00</v>
      </c>
    </row>
    <row r="49" spans="1:11" ht="13.2" x14ac:dyDescent="0.25">
      <c r="A49" s="49">
        <v>2</v>
      </c>
      <c r="B49" s="50">
        <v>1</v>
      </c>
      <c r="C49" s="50">
        <v>2</v>
      </c>
      <c r="D49" s="50">
        <v>2</v>
      </c>
      <c r="E49" s="50" t="s">
        <v>1158</v>
      </c>
      <c r="F49" s="53" t="s">
        <v>1184</v>
      </c>
      <c r="G49" s="52"/>
      <c r="H49" s="52"/>
      <c r="I49" s="52"/>
      <c r="J49" s="95">
        <f t="shared" si="2"/>
        <v>0</v>
      </c>
      <c r="K49" s="96" t="str">
        <f t="shared" si="3"/>
        <v>0.00</v>
      </c>
    </row>
    <row r="50" spans="1:11" ht="13.2" x14ac:dyDescent="0.25">
      <c r="A50" s="49">
        <v>2</v>
      </c>
      <c r="B50" s="50">
        <v>1</v>
      </c>
      <c r="C50" s="50">
        <v>2</v>
      </c>
      <c r="D50" s="50">
        <v>2</v>
      </c>
      <c r="E50" s="50" t="s">
        <v>1185</v>
      </c>
      <c r="F50" s="53" t="s">
        <v>1186</v>
      </c>
      <c r="G50" s="52"/>
      <c r="H50" s="52"/>
      <c r="I50" s="52"/>
      <c r="J50" s="95">
        <f t="shared" si="2"/>
        <v>0</v>
      </c>
      <c r="K50" s="96" t="str">
        <f t="shared" si="3"/>
        <v>0.00</v>
      </c>
    </row>
    <row r="51" spans="1:11" ht="13.2" x14ac:dyDescent="0.25">
      <c r="A51" s="49">
        <v>2</v>
      </c>
      <c r="B51" s="50">
        <v>1</v>
      </c>
      <c r="C51" s="50">
        <v>2</v>
      </c>
      <c r="D51" s="50">
        <v>2</v>
      </c>
      <c r="E51" s="50" t="s">
        <v>1165</v>
      </c>
      <c r="F51" s="53" t="s">
        <v>1187</v>
      </c>
      <c r="G51" s="52"/>
      <c r="H51" s="52"/>
      <c r="I51" s="52"/>
      <c r="J51" s="95">
        <f t="shared" si="2"/>
        <v>0</v>
      </c>
      <c r="K51" s="96" t="str">
        <f t="shared" si="3"/>
        <v>0.00</v>
      </c>
    </row>
    <row r="52" spans="1:11" ht="13.2" x14ac:dyDescent="0.25">
      <c r="A52" s="49">
        <v>2</v>
      </c>
      <c r="B52" s="50">
        <v>1</v>
      </c>
      <c r="C52" s="50">
        <v>2</v>
      </c>
      <c r="D52" s="50">
        <v>2</v>
      </c>
      <c r="E52" s="50" t="s">
        <v>1167</v>
      </c>
      <c r="F52" s="53" t="s">
        <v>1188</v>
      </c>
      <c r="G52" s="52"/>
      <c r="H52" s="52"/>
      <c r="I52" s="52"/>
      <c r="J52" s="95">
        <f t="shared" si="2"/>
        <v>0</v>
      </c>
      <c r="K52" s="96" t="str">
        <f t="shared" si="3"/>
        <v>0.00</v>
      </c>
    </row>
    <row r="53" spans="1:11" ht="13.2" x14ac:dyDescent="0.25">
      <c r="A53" s="49">
        <v>2</v>
      </c>
      <c r="B53" s="50">
        <v>1</v>
      </c>
      <c r="C53" s="50">
        <v>2</v>
      </c>
      <c r="D53" s="50">
        <v>2</v>
      </c>
      <c r="E53" s="50" t="s">
        <v>1189</v>
      </c>
      <c r="F53" s="55" t="s">
        <v>1190</v>
      </c>
      <c r="G53" s="52"/>
      <c r="H53" s="52"/>
      <c r="I53" s="52"/>
      <c r="J53" s="95">
        <f t="shared" si="2"/>
        <v>0</v>
      </c>
      <c r="K53" s="96" t="str">
        <f t="shared" si="3"/>
        <v>0.00</v>
      </c>
    </row>
    <row r="54" spans="1:11" ht="13.2" x14ac:dyDescent="0.25">
      <c r="A54" s="39">
        <v>2</v>
      </c>
      <c r="B54" s="40">
        <v>1</v>
      </c>
      <c r="C54" s="40">
        <v>3</v>
      </c>
      <c r="D54" s="40"/>
      <c r="E54" s="40"/>
      <c r="F54" s="41" t="s">
        <v>1191</v>
      </c>
      <c r="G54" s="42">
        <f>+G55</f>
        <v>0</v>
      </c>
      <c r="H54" s="42">
        <f>+H55</f>
        <v>0</v>
      </c>
      <c r="I54" s="42">
        <f>+I55</f>
        <v>0</v>
      </c>
      <c r="J54" s="42">
        <f>+J55</f>
        <v>0</v>
      </c>
      <c r="K54" s="42">
        <f>+K55</f>
        <v>0</v>
      </c>
    </row>
    <row r="55" spans="1:11" ht="13.2" x14ac:dyDescent="0.25">
      <c r="A55" s="44">
        <v>2</v>
      </c>
      <c r="B55" s="45">
        <v>1</v>
      </c>
      <c r="C55" s="45">
        <v>3</v>
      </c>
      <c r="D55" s="45">
        <v>2</v>
      </c>
      <c r="E55" s="45"/>
      <c r="F55" s="56" t="s">
        <v>1192</v>
      </c>
      <c r="G55" s="47">
        <f>SUM(G56:G57)</f>
        <v>0</v>
      </c>
      <c r="H55" s="47">
        <f>SUM(H56:H57)</f>
        <v>0</v>
      </c>
      <c r="I55" s="47">
        <f>SUM(I56:I57)</f>
        <v>0</v>
      </c>
      <c r="J55" s="47">
        <f>SUM(J56:J57)</f>
        <v>0</v>
      </c>
      <c r="K55" s="48">
        <f>SUM(K56:K57)</f>
        <v>0</v>
      </c>
    </row>
    <row r="56" spans="1:11" ht="13.2" x14ac:dyDescent="0.25">
      <c r="A56" s="57">
        <v>2</v>
      </c>
      <c r="B56" s="50">
        <v>1</v>
      </c>
      <c r="C56" s="50">
        <v>3</v>
      </c>
      <c r="D56" s="50">
        <v>2</v>
      </c>
      <c r="E56" s="50" t="s">
        <v>1152</v>
      </c>
      <c r="F56" s="58" t="s">
        <v>1193</v>
      </c>
      <c r="G56" s="52"/>
      <c r="H56" s="52"/>
      <c r="I56" s="52"/>
      <c r="J56" s="95">
        <f>SUBTOTAL(9,G56:I56)</f>
        <v>0</v>
      </c>
      <c r="K56" s="96" t="str">
        <f>IFERROR(J56/$J$18*100,"0.00")</f>
        <v>0.00</v>
      </c>
    </row>
    <row r="57" spans="1:11" ht="13.2" x14ac:dyDescent="0.25">
      <c r="A57" s="57">
        <v>2</v>
      </c>
      <c r="B57" s="50">
        <v>1</v>
      </c>
      <c r="C57" s="50">
        <v>3</v>
      </c>
      <c r="D57" s="50">
        <v>2</v>
      </c>
      <c r="E57" s="50" t="s">
        <v>1154</v>
      </c>
      <c r="F57" s="58" t="s">
        <v>1194</v>
      </c>
      <c r="G57" s="52"/>
      <c r="H57" s="52"/>
      <c r="I57" s="52"/>
      <c r="J57" s="95">
        <f>SUBTOTAL(9,G57:I57)</f>
        <v>0</v>
      </c>
      <c r="K57" s="96" t="str">
        <f>IFERROR(J57/$J$18*100,"0.00")</f>
        <v>0.00</v>
      </c>
    </row>
    <row r="58" spans="1:11" ht="13.2" x14ac:dyDescent="0.25">
      <c r="A58" s="39">
        <v>2</v>
      </c>
      <c r="B58" s="40">
        <v>1</v>
      </c>
      <c r="C58" s="40">
        <v>5</v>
      </c>
      <c r="D58" s="40"/>
      <c r="E58" s="40"/>
      <c r="F58" s="41" t="s">
        <v>1195</v>
      </c>
      <c r="G58" s="42">
        <f>G59+G61+G63+G65</f>
        <v>0</v>
      </c>
      <c r="H58" s="42">
        <f>H59+H61+H63+H65</f>
        <v>0</v>
      </c>
      <c r="I58" s="42">
        <f>I59+I61+I63+I65</f>
        <v>0</v>
      </c>
      <c r="J58" s="42">
        <f>J59+J61+J63+J65</f>
        <v>0</v>
      </c>
      <c r="K58" s="43">
        <f>K59+K61+K63+K65</f>
        <v>0</v>
      </c>
    </row>
    <row r="59" spans="1:11" ht="13.2" x14ac:dyDescent="0.25">
      <c r="A59" s="44">
        <v>2</v>
      </c>
      <c r="B59" s="45">
        <v>1</v>
      </c>
      <c r="C59" s="45">
        <v>5</v>
      </c>
      <c r="D59" s="45">
        <v>1</v>
      </c>
      <c r="E59" s="45"/>
      <c r="F59" s="46" t="s">
        <v>1196</v>
      </c>
      <c r="G59" s="47">
        <f>G60</f>
        <v>0</v>
      </c>
      <c r="H59" s="47">
        <f>H60</f>
        <v>0</v>
      </c>
      <c r="I59" s="47">
        <f>I60</f>
        <v>0</v>
      </c>
      <c r="J59" s="47">
        <f>J60</f>
        <v>0</v>
      </c>
      <c r="K59" s="48" t="str">
        <f>K60</f>
        <v>0.00</v>
      </c>
    </row>
    <row r="60" spans="1:11" ht="13.2" x14ac:dyDescent="0.25">
      <c r="A60" s="49">
        <v>2</v>
      </c>
      <c r="B60" s="50">
        <v>1</v>
      </c>
      <c r="C60" s="50">
        <v>5</v>
      </c>
      <c r="D60" s="50">
        <v>1</v>
      </c>
      <c r="E60" s="50" t="s">
        <v>1152</v>
      </c>
      <c r="F60" s="53" t="s">
        <v>1196</v>
      </c>
      <c r="G60" s="52"/>
      <c r="H60" s="52"/>
      <c r="I60" s="52"/>
      <c r="J60" s="95">
        <f>SUBTOTAL(9,G60:I60)</f>
        <v>0</v>
      </c>
      <c r="K60" s="96" t="str">
        <f>IFERROR(J60/$J$18*100,"0.00")</f>
        <v>0.00</v>
      </c>
    </row>
    <row r="61" spans="1:11" ht="13.2" x14ac:dyDescent="0.25">
      <c r="A61" s="44">
        <v>2</v>
      </c>
      <c r="B61" s="45">
        <v>1</v>
      </c>
      <c r="C61" s="45">
        <v>5</v>
      </c>
      <c r="D61" s="45">
        <v>2</v>
      </c>
      <c r="E61" s="45"/>
      <c r="F61" s="56" t="s">
        <v>1197</v>
      </c>
      <c r="G61" s="47">
        <f>G62</f>
        <v>0</v>
      </c>
      <c r="H61" s="47">
        <f>H62</f>
        <v>0</v>
      </c>
      <c r="I61" s="47">
        <f>I62</f>
        <v>0</v>
      </c>
      <c r="J61" s="47">
        <f>J62</f>
        <v>0</v>
      </c>
      <c r="K61" s="48" t="str">
        <f>K62</f>
        <v>0.00</v>
      </c>
    </row>
    <row r="62" spans="1:11" ht="13.2" x14ac:dyDescent="0.25">
      <c r="A62" s="49">
        <v>2</v>
      </c>
      <c r="B62" s="50">
        <v>1</v>
      </c>
      <c r="C62" s="50">
        <v>5</v>
      </c>
      <c r="D62" s="50">
        <v>2</v>
      </c>
      <c r="E62" s="50" t="s">
        <v>1152</v>
      </c>
      <c r="F62" s="53" t="s">
        <v>1197</v>
      </c>
      <c r="G62" s="52"/>
      <c r="H62" s="52"/>
      <c r="I62" s="52"/>
      <c r="J62" s="95">
        <f>SUBTOTAL(9,G62:I62)</f>
        <v>0</v>
      </c>
      <c r="K62" s="96" t="str">
        <f>IFERROR(J62/$J$18*100,"0.00")</f>
        <v>0.00</v>
      </c>
    </row>
    <row r="63" spans="1:11" ht="13.2" x14ac:dyDescent="0.25">
      <c r="A63" s="44">
        <v>2</v>
      </c>
      <c r="B63" s="45">
        <v>1</v>
      </c>
      <c r="C63" s="45">
        <v>5</v>
      </c>
      <c r="D63" s="45">
        <v>3</v>
      </c>
      <c r="E63" s="45"/>
      <c r="F63" s="56" t="s">
        <v>1198</v>
      </c>
      <c r="G63" s="47">
        <f>G64</f>
        <v>0</v>
      </c>
      <c r="H63" s="47">
        <f>H64</f>
        <v>0</v>
      </c>
      <c r="I63" s="47">
        <f>I64</f>
        <v>0</v>
      </c>
      <c r="J63" s="47">
        <f>J64</f>
        <v>0</v>
      </c>
      <c r="K63" s="48" t="str">
        <f>K64</f>
        <v>0.00</v>
      </c>
    </row>
    <row r="64" spans="1:11" ht="13.2" x14ac:dyDescent="0.25">
      <c r="A64" s="49">
        <v>2</v>
      </c>
      <c r="B64" s="50">
        <v>1</v>
      </c>
      <c r="C64" s="50">
        <v>5</v>
      </c>
      <c r="D64" s="50">
        <v>3</v>
      </c>
      <c r="E64" s="50" t="s">
        <v>1152</v>
      </c>
      <c r="F64" s="53" t="s">
        <v>1198</v>
      </c>
      <c r="G64" s="52"/>
      <c r="H64" s="52"/>
      <c r="I64" s="52"/>
      <c r="J64" s="95">
        <f>SUBTOTAL(9,G64:I64)</f>
        <v>0</v>
      </c>
      <c r="K64" s="96" t="str">
        <f>IFERROR(J64/$J$18*100,"0.00")</f>
        <v>0.00</v>
      </c>
    </row>
    <row r="65" spans="1:11" ht="13.2" x14ac:dyDescent="0.25">
      <c r="A65" s="44">
        <v>2</v>
      </c>
      <c r="B65" s="45">
        <v>1</v>
      </c>
      <c r="C65" s="45">
        <v>5</v>
      </c>
      <c r="D65" s="45">
        <v>4</v>
      </c>
      <c r="E65" s="45"/>
      <c r="F65" s="56" t="s">
        <v>1199</v>
      </c>
      <c r="G65" s="47">
        <f>G66</f>
        <v>0</v>
      </c>
      <c r="H65" s="47">
        <f>H66</f>
        <v>0</v>
      </c>
      <c r="I65" s="47">
        <f>I66</f>
        <v>0</v>
      </c>
      <c r="J65" s="47">
        <f>J66</f>
        <v>0</v>
      </c>
      <c r="K65" s="48" t="str">
        <f>K66</f>
        <v>0.00</v>
      </c>
    </row>
    <row r="66" spans="1:11" ht="13.2" x14ac:dyDescent="0.25">
      <c r="A66" s="49">
        <v>2</v>
      </c>
      <c r="B66" s="50">
        <v>1</v>
      </c>
      <c r="C66" s="50">
        <v>5</v>
      </c>
      <c r="D66" s="50">
        <v>4</v>
      </c>
      <c r="E66" s="50" t="s">
        <v>1152</v>
      </c>
      <c r="F66" s="53" t="s">
        <v>1199</v>
      </c>
      <c r="G66" s="52"/>
      <c r="H66" s="52"/>
      <c r="I66" s="52"/>
      <c r="J66" s="95">
        <f>SUBTOTAL(9,G66:I66)</f>
        <v>0</v>
      </c>
      <c r="K66" s="96" t="str">
        <f>IFERROR(J66/$J$18*100,"0.00")</f>
        <v>0.00</v>
      </c>
    </row>
    <row r="67" spans="1:11" ht="13.2" x14ac:dyDescent="0.25">
      <c r="A67" s="33">
        <v>2</v>
      </c>
      <c r="B67" s="34">
        <v>2</v>
      </c>
      <c r="C67" s="35"/>
      <c r="D67" s="35"/>
      <c r="E67" s="35"/>
      <c r="F67" s="36" t="s">
        <v>1200</v>
      </c>
      <c r="G67" s="37">
        <f>+G68+G82+G87+G92+G99+G116+G125+G143</f>
        <v>0</v>
      </c>
      <c r="H67" s="37">
        <f>+H68+H82+H87+H92+H99+H116+H125+H143</f>
        <v>0</v>
      </c>
      <c r="I67" s="37">
        <f>+I68+I82+I87+I92+I99+I116+I125+I143</f>
        <v>0</v>
      </c>
      <c r="J67" s="37">
        <f>+J68+J82+J87+J92+J99+J116+J125+J143</f>
        <v>0</v>
      </c>
      <c r="K67" s="38">
        <f>+K68+K82+K87+K92+K99+K116+K125+K143</f>
        <v>0</v>
      </c>
    </row>
    <row r="68" spans="1:11" ht="13.2" x14ac:dyDescent="0.25">
      <c r="A68" s="39">
        <v>2</v>
      </c>
      <c r="B68" s="40">
        <v>2</v>
      </c>
      <c r="C68" s="40">
        <v>1</v>
      </c>
      <c r="D68" s="40"/>
      <c r="E68" s="40"/>
      <c r="F68" s="41" t="s">
        <v>1201</v>
      </c>
      <c r="G68" s="42">
        <f>+G69+G71+G73+G75+G78+G80</f>
        <v>0</v>
      </c>
      <c r="H68" s="42">
        <f>+H69+H71+H73+H75+H78+H80</f>
        <v>0</v>
      </c>
      <c r="I68" s="42">
        <f>+I69+I71+I73+I75+I78+I80</f>
        <v>0</v>
      </c>
      <c r="J68" s="42">
        <f>+J69+J71+J73+J75+J78+J80</f>
        <v>0</v>
      </c>
      <c r="K68" s="42">
        <f>+K69+K71+K73+K75+K78+K80</f>
        <v>0</v>
      </c>
    </row>
    <row r="69" spans="1:11" ht="13.2" x14ac:dyDescent="0.25">
      <c r="A69" s="44">
        <v>2</v>
      </c>
      <c r="B69" s="45">
        <v>2</v>
      </c>
      <c r="C69" s="45">
        <v>1</v>
      </c>
      <c r="D69" s="45">
        <v>2</v>
      </c>
      <c r="E69" s="45"/>
      <c r="F69" s="46" t="s">
        <v>1202</v>
      </c>
      <c r="G69" s="47">
        <f>G70</f>
        <v>0</v>
      </c>
      <c r="H69" s="47">
        <f>H70</f>
        <v>0</v>
      </c>
      <c r="I69" s="47">
        <f>I70</f>
        <v>0</v>
      </c>
      <c r="J69" s="47">
        <f>J70</f>
        <v>0</v>
      </c>
      <c r="K69" s="48" t="str">
        <f>K70</f>
        <v>0.00</v>
      </c>
    </row>
    <row r="70" spans="1:11" ht="13.2" x14ac:dyDescent="0.25">
      <c r="A70" s="57">
        <v>2</v>
      </c>
      <c r="B70" s="50">
        <v>2</v>
      </c>
      <c r="C70" s="50">
        <v>1</v>
      </c>
      <c r="D70" s="50">
        <v>2</v>
      </c>
      <c r="E70" s="50" t="s">
        <v>1152</v>
      </c>
      <c r="F70" s="58" t="s">
        <v>1202</v>
      </c>
      <c r="G70" s="52"/>
      <c r="H70" s="52"/>
      <c r="I70" s="52"/>
      <c r="J70" s="95">
        <f>SUBTOTAL(9,G70:I70)</f>
        <v>0</v>
      </c>
      <c r="K70" s="96" t="str">
        <f>IFERROR(J70/$J$18*100,"0.00")</f>
        <v>0.00</v>
      </c>
    </row>
    <row r="71" spans="1:11" ht="13.2" x14ac:dyDescent="0.25">
      <c r="A71" s="44">
        <v>2</v>
      </c>
      <c r="B71" s="45">
        <v>2</v>
      </c>
      <c r="C71" s="45">
        <v>1</v>
      </c>
      <c r="D71" s="45">
        <v>3</v>
      </c>
      <c r="E71" s="45"/>
      <c r="F71" s="46" t="s">
        <v>1203</v>
      </c>
      <c r="G71" s="47">
        <f>G72</f>
        <v>0</v>
      </c>
      <c r="H71" s="47">
        <f>H72</f>
        <v>0</v>
      </c>
      <c r="I71" s="47">
        <f>I72</f>
        <v>0</v>
      </c>
      <c r="J71" s="47">
        <f>J72</f>
        <v>0</v>
      </c>
      <c r="K71" s="48" t="str">
        <f>K72</f>
        <v>0.00</v>
      </c>
    </row>
    <row r="72" spans="1:11" ht="13.2" x14ac:dyDescent="0.25">
      <c r="A72" s="49">
        <v>2</v>
      </c>
      <c r="B72" s="50">
        <v>2</v>
      </c>
      <c r="C72" s="50">
        <v>1</v>
      </c>
      <c r="D72" s="50">
        <v>3</v>
      </c>
      <c r="E72" s="50" t="s">
        <v>1152</v>
      </c>
      <c r="F72" s="53" t="s">
        <v>1203</v>
      </c>
      <c r="G72" s="52"/>
      <c r="H72" s="52"/>
      <c r="I72" s="52"/>
      <c r="J72" s="95">
        <f>SUBTOTAL(9,G72:I72)</f>
        <v>0</v>
      </c>
      <c r="K72" s="96" t="str">
        <f>IFERROR(J72/$J$18*100,"0.00")</f>
        <v>0.00</v>
      </c>
    </row>
    <row r="73" spans="1:11" ht="13.2" x14ac:dyDescent="0.25">
      <c r="A73" s="44">
        <v>2</v>
      </c>
      <c r="B73" s="45">
        <v>2</v>
      </c>
      <c r="C73" s="45">
        <v>1</v>
      </c>
      <c r="D73" s="45">
        <v>5</v>
      </c>
      <c r="E73" s="45"/>
      <c r="F73" s="46" t="s">
        <v>1204</v>
      </c>
      <c r="G73" s="47">
        <f>G74</f>
        <v>0</v>
      </c>
      <c r="H73" s="47">
        <f>H74</f>
        <v>0</v>
      </c>
      <c r="I73" s="47">
        <f>I74</f>
        <v>0</v>
      </c>
      <c r="J73" s="47">
        <f>J74</f>
        <v>0</v>
      </c>
      <c r="K73" s="48" t="str">
        <f>K74</f>
        <v>0.00</v>
      </c>
    </row>
    <row r="74" spans="1:11" ht="13.2" x14ac:dyDescent="0.25">
      <c r="A74" s="57">
        <v>2</v>
      </c>
      <c r="B74" s="50">
        <v>2</v>
      </c>
      <c r="C74" s="50">
        <v>1</v>
      </c>
      <c r="D74" s="50">
        <v>5</v>
      </c>
      <c r="E74" s="50" t="s">
        <v>1152</v>
      </c>
      <c r="F74" s="58" t="s">
        <v>1204</v>
      </c>
      <c r="G74" s="52"/>
      <c r="H74" s="52"/>
      <c r="I74" s="52"/>
      <c r="J74" s="95">
        <f>SUBTOTAL(9,G74:I74)</f>
        <v>0</v>
      </c>
      <c r="K74" s="96" t="str">
        <f>IFERROR(J74/$J$18*100,"0.00")</f>
        <v>0.00</v>
      </c>
    </row>
    <row r="75" spans="1:11" ht="13.2" x14ac:dyDescent="0.25">
      <c r="A75" s="44">
        <v>2</v>
      </c>
      <c r="B75" s="45">
        <v>2</v>
      </c>
      <c r="C75" s="45">
        <v>1</v>
      </c>
      <c r="D75" s="45">
        <v>6</v>
      </c>
      <c r="E75" s="45"/>
      <c r="F75" s="46" t="s">
        <v>1205</v>
      </c>
      <c r="G75" s="47">
        <f>G76+G77</f>
        <v>0</v>
      </c>
      <c r="H75" s="47">
        <f>H76+H77</f>
        <v>0</v>
      </c>
      <c r="I75" s="47">
        <f>I76+I77</f>
        <v>0</v>
      </c>
      <c r="J75" s="47">
        <f>J76+J77</f>
        <v>0</v>
      </c>
      <c r="K75" s="48">
        <f>K76+K77</f>
        <v>0</v>
      </c>
    </row>
    <row r="76" spans="1:11" ht="13.2" x14ac:dyDescent="0.25">
      <c r="A76" s="57">
        <v>2</v>
      </c>
      <c r="B76" s="50">
        <v>2</v>
      </c>
      <c r="C76" s="50">
        <v>1</v>
      </c>
      <c r="D76" s="50">
        <v>6</v>
      </c>
      <c r="E76" s="50" t="s">
        <v>1152</v>
      </c>
      <c r="F76" s="58" t="s">
        <v>1206</v>
      </c>
      <c r="G76" s="59"/>
      <c r="H76" s="59"/>
      <c r="I76" s="59"/>
      <c r="J76" s="95">
        <f>SUBTOTAL(9,G76:I76)</f>
        <v>0</v>
      </c>
      <c r="K76" s="96" t="str">
        <f>IFERROR(J76/$J$18*100,"0.00")</f>
        <v>0.00</v>
      </c>
    </row>
    <row r="77" spans="1:11" ht="13.2" x14ac:dyDescent="0.25">
      <c r="A77" s="57">
        <v>2</v>
      </c>
      <c r="B77" s="50">
        <v>2</v>
      </c>
      <c r="C77" s="50">
        <v>1</v>
      </c>
      <c r="D77" s="50">
        <v>6</v>
      </c>
      <c r="E77" s="50" t="s">
        <v>1154</v>
      </c>
      <c r="F77" s="58" t="s">
        <v>1207</v>
      </c>
      <c r="G77" s="59"/>
      <c r="H77" s="59"/>
      <c r="I77" s="59"/>
      <c r="J77" s="95">
        <f>SUBTOTAL(9,G77:I77)</f>
        <v>0</v>
      </c>
      <c r="K77" s="96" t="str">
        <f>IFERROR(J77/$J$18*100,"0.00")</f>
        <v>0.00</v>
      </c>
    </row>
    <row r="78" spans="1:11" ht="13.2" x14ac:dyDescent="0.25">
      <c r="A78" s="44">
        <v>2</v>
      </c>
      <c r="B78" s="45">
        <v>2</v>
      </c>
      <c r="C78" s="45">
        <v>1</v>
      </c>
      <c r="D78" s="45">
        <v>7</v>
      </c>
      <c r="E78" s="45"/>
      <c r="F78" s="46" t="s">
        <v>1208</v>
      </c>
      <c r="G78" s="47">
        <f>G79</f>
        <v>0</v>
      </c>
      <c r="H78" s="47">
        <f>H79</f>
        <v>0</v>
      </c>
      <c r="I78" s="47">
        <f>I79</f>
        <v>0</v>
      </c>
      <c r="J78" s="47">
        <f>J79</f>
        <v>0</v>
      </c>
      <c r="K78" s="48" t="str">
        <f>K79</f>
        <v>0.00</v>
      </c>
    </row>
    <row r="79" spans="1:11" ht="13.2" x14ac:dyDescent="0.25">
      <c r="A79" s="57">
        <v>2</v>
      </c>
      <c r="B79" s="50">
        <v>2</v>
      </c>
      <c r="C79" s="50">
        <v>1</v>
      </c>
      <c r="D79" s="50">
        <v>7</v>
      </c>
      <c r="E79" s="50" t="s">
        <v>1152</v>
      </c>
      <c r="F79" s="58" t="s">
        <v>1208</v>
      </c>
      <c r="G79" s="52"/>
      <c r="H79" s="52"/>
      <c r="I79" s="52"/>
      <c r="J79" s="95">
        <f>SUBTOTAL(9,G79:I79)</f>
        <v>0</v>
      </c>
      <c r="K79" s="96" t="str">
        <f>IFERROR(J79/$J$18*100,"0.00")</f>
        <v>0.00</v>
      </c>
    </row>
    <row r="80" spans="1:11" ht="13.2" x14ac:dyDescent="0.25">
      <c r="A80" s="44">
        <v>2</v>
      </c>
      <c r="B80" s="45">
        <v>2</v>
      </c>
      <c r="C80" s="45">
        <v>1</v>
      </c>
      <c r="D80" s="45">
        <v>8</v>
      </c>
      <c r="E80" s="45"/>
      <c r="F80" s="46" t="s">
        <v>1209</v>
      </c>
      <c r="G80" s="47">
        <f>G81</f>
        <v>0</v>
      </c>
      <c r="H80" s="47">
        <f>H81</f>
        <v>0</v>
      </c>
      <c r="I80" s="47">
        <f>I81</f>
        <v>0</v>
      </c>
      <c r="J80" s="47">
        <f>J81</f>
        <v>0</v>
      </c>
      <c r="K80" s="48" t="str">
        <f>K81</f>
        <v>0.00</v>
      </c>
    </row>
    <row r="81" spans="1:11" ht="13.2" x14ac:dyDescent="0.25">
      <c r="A81" s="49">
        <v>2</v>
      </c>
      <c r="B81" s="50">
        <v>2</v>
      </c>
      <c r="C81" s="50">
        <v>1</v>
      </c>
      <c r="D81" s="50">
        <v>8</v>
      </c>
      <c r="E81" s="50" t="s">
        <v>1152</v>
      </c>
      <c r="F81" s="53" t="s">
        <v>1209</v>
      </c>
      <c r="G81" s="52"/>
      <c r="H81" s="52"/>
      <c r="I81" s="52"/>
      <c r="J81" s="95">
        <f>SUBTOTAL(9,G81:I81)</f>
        <v>0</v>
      </c>
      <c r="K81" s="96" t="str">
        <f>IFERROR(J81/$J$18*100,"0.00")</f>
        <v>0.00</v>
      </c>
    </row>
    <row r="82" spans="1:11" ht="13.2" x14ac:dyDescent="0.25">
      <c r="A82" s="39">
        <v>2</v>
      </c>
      <c r="B82" s="40">
        <v>2</v>
      </c>
      <c r="C82" s="40">
        <v>2</v>
      </c>
      <c r="D82" s="40"/>
      <c r="E82" s="40"/>
      <c r="F82" s="41" t="s">
        <v>1210</v>
      </c>
      <c r="G82" s="42">
        <f>+G83+G85</f>
        <v>0</v>
      </c>
      <c r="H82" s="42">
        <f>+H83+H85</f>
        <v>0</v>
      </c>
      <c r="I82" s="42">
        <f>+I83+I85</f>
        <v>0</v>
      </c>
      <c r="J82" s="42">
        <f>+J83+J85</f>
        <v>0</v>
      </c>
      <c r="K82" s="43">
        <f>+K83+K85</f>
        <v>0</v>
      </c>
    </row>
    <row r="83" spans="1:11" ht="13.2" x14ac:dyDescent="0.25">
      <c r="A83" s="44">
        <v>2</v>
      </c>
      <c r="B83" s="45">
        <v>2</v>
      </c>
      <c r="C83" s="45">
        <v>2</v>
      </c>
      <c r="D83" s="45">
        <v>1</v>
      </c>
      <c r="E83" s="45"/>
      <c r="F83" s="46" t="s">
        <v>1211</v>
      </c>
      <c r="G83" s="47">
        <f>G84</f>
        <v>0</v>
      </c>
      <c r="H83" s="47">
        <f>H84</f>
        <v>0</v>
      </c>
      <c r="I83" s="47">
        <f>I84</f>
        <v>0</v>
      </c>
      <c r="J83" s="47">
        <f>J84</f>
        <v>0</v>
      </c>
      <c r="K83" s="48" t="str">
        <f>K84</f>
        <v>0.00</v>
      </c>
    </row>
    <row r="84" spans="1:11" ht="13.2" x14ac:dyDescent="0.25">
      <c r="A84" s="49">
        <v>2</v>
      </c>
      <c r="B84" s="50">
        <v>2</v>
      </c>
      <c r="C84" s="50">
        <v>2</v>
      </c>
      <c r="D84" s="50">
        <v>1</v>
      </c>
      <c r="E84" s="50" t="s">
        <v>1152</v>
      </c>
      <c r="F84" s="53" t="s">
        <v>1211</v>
      </c>
      <c r="G84" s="52"/>
      <c r="H84" s="52"/>
      <c r="I84" s="52"/>
      <c r="J84" s="95">
        <f>SUBTOTAL(9,G84:I84)</f>
        <v>0</v>
      </c>
      <c r="K84" s="96" t="str">
        <f>IFERROR(J84/$J$18*100,"0.00")</f>
        <v>0.00</v>
      </c>
    </row>
    <row r="85" spans="1:11" ht="13.2" x14ac:dyDescent="0.25">
      <c r="A85" s="44">
        <v>2</v>
      </c>
      <c r="B85" s="45">
        <v>2</v>
      </c>
      <c r="C85" s="45">
        <v>2</v>
      </c>
      <c r="D85" s="45">
        <v>2</v>
      </c>
      <c r="E85" s="45"/>
      <c r="F85" s="46" t="s">
        <v>1212</v>
      </c>
      <c r="G85" s="47">
        <f>G86</f>
        <v>0</v>
      </c>
      <c r="H85" s="47">
        <f>H86</f>
        <v>0</v>
      </c>
      <c r="I85" s="47">
        <f>I86</f>
        <v>0</v>
      </c>
      <c r="J85" s="47">
        <f>J86</f>
        <v>0</v>
      </c>
      <c r="K85" s="48" t="str">
        <f>K86</f>
        <v>0.00</v>
      </c>
    </row>
    <row r="86" spans="1:11" ht="13.2" x14ac:dyDescent="0.25">
      <c r="A86" s="49">
        <v>2</v>
      </c>
      <c r="B86" s="50">
        <v>2</v>
      </c>
      <c r="C86" s="50">
        <v>2</v>
      </c>
      <c r="D86" s="50">
        <v>2</v>
      </c>
      <c r="E86" s="50" t="s">
        <v>1152</v>
      </c>
      <c r="F86" s="53" t="s">
        <v>1212</v>
      </c>
      <c r="G86" s="52"/>
      <c r="H86" s="52"/>
      <c r="I86" s="52"/>
      <c r="J86" s="95">
        <f>SUBTOTAL(9,G86:I86)</f>
        <v>0</v>
      </c>
      <c r="K86" s="96" t="str">
        <f>IFERROR(J86/$J$18*100,"0.00")</f>
        <v>0.00</v>
      </c>
    </row>
    <row r="87" spans="1:11" ht="13.2" x14ac:dyDescent="0.25">
      <c r="A87" s="39">
        <v>2</v>
      </c>
      <c r="B87" s="40">
        <v>2</v>
      </c>
      <c r="C87" s="40">
        <v>3</v>
      </c>
      <c r="D87" s="40"/>
      <c r="E87" s="40"/>
      <c r="F87" s="41" t="s">
        <v>1213</v>
      </c>
      <c r="G87" s="42">
        <f>+G88+G90</f>
        <v>0</v>
      </c>
      <c r="H87" s="42">
        <f>+H88+H90</f>
        <v>0</v>
      </c>
      <c r="I87" s="42">
        <f>+I88+I90</f>
        <v>0</v>
      </c>
      <c r="J87" s="42">
        <f>+J88+J90</f>
        <v>0</v>
      </c>
      <c r="K87" s="43">
        <f>+K88+K90</f>
        <v>0</v>
      </c>
    </row>
    <row r="88" spans="1:11" ht="13.2" x14ac:dyDescent="0.25">
      <c r="A88" s="44">
        <v>2</v>
      </c>
      <c r="B88" s="45">
        <v>2</v>
      </c>
      <c r="C88" s="45">
        <v>3</v>
      </c>
      <c r="D88" s="45">
        <v>1</v>
      </c>
      <c r="E88" s="45"/>
      <c r="F88" s="46" t="s">
        <v>1049</v>
      </c>
      <c r="G88" s="47">
        <f>G89</f>
        <v>0</v>
      </c>
      <c r="H88" s="47">
        <f>H89</f>
        <v>0</v>
      </c>
      <c r="I88" s="47">
        <f>I89</f>
        <v>0</v>
      </c>
      <c r="J88" s="47">
        <f>J89</f>
        <v>0</v>
      </c>
      <c r="K88" s="48" t="str">
        <f>K89</f>
        <v>0.00</v>
      </c>
    </row>
    <row r="89" spans="1:11" ht="13.2" x14ac:dyDescent="0.25">
      <c r="A89" s="49">
        <v>2</v>
      </c>
      <c r="B89" s="50">
        <v>2</v>
      </c>
      <c r="C89" s="50">
        <v>3</v>
      </c>
      <c r="D89" s="50">
        <v>1</v>
      </c>
      <c r="E89" s="50" t="s">
        <v>1152</v>
      </c>
      <c r="F89" s="53" t="s">
        <v>1049</v>
      </c>
      <c r="G89" s="52"/>
      <c r="H89" s="52"/>
      <c r="I89" s="52"/>
      <c r="J89" s="95">
        <f>SUBTOTAL(9,G89:I89)</f>
        <v>0</v>
      </c>
      <c r="K89" s="96" t="str">
        <f>IFERROR(J89/$J$18*100,"0.00")</f>
        <v>0.00</v>
      </c>
    </row>
    <row r="90" spans="1:11" ht="13.2" x14ac:dyDescent="0.25">
      <c r="A90" s="44">
        <v>2</v>
      </c>
      <c r="B90" s="45">
        <v>2</v>
      </c>
      <c r="C90" s="45">
        <v>3</v>
      </c>
      <c r="D90" s="45">
        <v>2</v>
      </c>
      <c r="E90" s="45"/>
      <c r="F90" s="46" t="s">
        <v>1214</v>
      </c>
      <c r="G90" s="47">
        <f>G91</f>
        <v>0</v>
      </c>
      <c r="H90" s="47">
        <f>H91</f>
        <v>0</v>
      </c>
      <c r="I90" s="47">
        <f>I91</f>
        <v>0</v>
      </c>
      <c r="J90" s="47">
        <f>J91</f>
        <v>0</v>
      </c>
      <c r="K90" s="48" t="str">
        <f>K91</f>
        <v>0.00</v>
      </c>
    </row>
    <row r="91" spans="1:11" ht="13.2" x14ac:dyDescent="0.25">
      <c r="A91" s="57">
        <v>2</v>
      </c>
      <c r="B91" s="50">
        <v>2</v>
      </c>
      <c r="C91" s="50">
        <v>3</v>
      </c>
      <c r="D91" s="50">
        <v>2</v>
      </c>
      <c r="E91" s="50" t="s">
        <v>1152</v>
      </c>
      <c r="F91" s="58" t="s">
        <v>1214</v>
      </c>
      <c r="G91" s="52"/>
      <c r="H91" s="52"/>
      <c r="I91" s="52"/>
      <c r="J91" s="95">
        <f>SUBTOTAL(9,G91:I91)</f>
        <v>0</v>
      </c>
      <c r="K91" s="96" t="str">
        <f>IFERROR(J91/$J$18*100,"0.00")</f>
        <v>0.00</v>
      </c>
    </row>
    <row r="92" spans="1:11" ht="13.2" x14ac:dyDescent="0.25">
      <c r="A92" s="39">
        <v>2</v>
      </c>
      <c r="B92" s="40">
        <v>2</v>
      </c>
      <c r="C92" s="40">
        <v>4</v>
      </c>
      <c r="D92" s="40"/>
      <c r="E92" s="40"/>
      <c r="F92" s="41" t="s">
        <v>1215</v>
      </c>
      <c r="G92" s="42">
        <f>+G93+G95+G97</f>
        <v>0</v>
      </c>
      <c r="H92" s="42">
        <f>+H93+H95+H97</f>
        <v>0</v>
      </c>
      <c r="I92" s="42">
        <f>+I93+I95+I97</f>
        <v>0</v>
      </c>
      <c r="J92" s="42">
        <f>+J93+J95+J97</f>
        <v>0</v>
      </c>
      <c r="K92" s="42">
        <f>+K93+K95+K97</f>
        <v>0</v>
      </c>
    </row>
    <row r="93" spans="1:11" ht="13.2" x14ac:dyDescent="0.25">
      <c r="A93" s="44">
        <v>2</v>
      </c>
      <c r="B93" s="45">
        <v>2</v>
      </c>
      <c r="C93" s="45">
        <v>4</v>
      </c>
      <c r="D93" s="45">
        <v>1</v>
      </c>
      <c r="E93" s="45"/>
      <c r="F93" s="56" t="s">
        <v>1216</v>
      </c>
      <c r="G93" s="47">
        <f>G94</f>
        <v>0</v>
      </c>
      <c r="H93" s="47">
        <f>H94</f>
        <v>0</v>
      </c>
      <c r="I93" s="47">
        <f>I94</f>
        <v>0</v>
      </c>
      <c r="J93" s="47">
        <f>J94</f>
        <v>0</v>
      </c>
      <c r="K93" s="48" t="str">
        <f>K94</f>
        <v>0.00</v>
      </c>
    </row>
    <row r="94" spans="1:11" ht="13.2" x14ac:dyDescent="0.25">
      <c r="A94" s="49">
        <v>2</v>
      </c>
      <c r="B94" s="50">
        <v>2</v>
      </c>
      <c r="C94" s="50">
        <v>4</v>
      </c>
      <c r="D94" s="50">
        <v>1</v>
      </c>
      <c r="E94" s="50" t="s">
        <v>1152</v>
      </c>
      <c r="F94" s="51" t="s">
        <v>1216</v>
      </c>
      <c r="G94" s="52"/>
      <c r="H94" s="52"/>
      <c r="I94" s="52"/>
      <c r="J94" s="95">
        <f>SUBTOTAL(9,G94:I94)</f>
        <v>0</v>
      </c>
      <c r="K94" s="96" t="str">
        <f>IFERROR(J94/$J$18*100,"0.00")</f>
        <v>0.00</v>
      </c>
    </row>
    <row r="95" spans="1:11" ht="13.2" x14ac:dyDescent="0.25">
      <c r="A95" s="44">
        <v>2</v>
      </c>
      <c r="B95" s="45">
        <v>2</v>
      </c>
      <c r="C95" s="45">
        <v>4</v>
      </c>
      <c r="D95" s="45">
        <v>2</v>
      </c>
      <c r="E95" s="45"/>
      <c r="F95" s="56" t="s">
        <v>1217</v>
      </c>
      <c r="G95" s="47">
        <f>G96</f>
        <v>0</v>
      </c>
      <c r="H95" s="47">
        <f>H96</f>
        <v>0</v>
      </c>
      <c r="I95" s="47">
        <f>I96</f>
        <v>0</v>
      </c>
      <c r="J95" s="47">
        <f>J96</f>
        <v>0</v>
      </c>
      <c r="K95" s="48" t="str">
        <f>K96</f>
        <v>0.00</v>
      </c>
    </row>
    <row r="96" spans="1:11" ht="13.2" x14ac:dyDescent="0.25">
      <c r="A96" s="57">
        <v>2</v>
      </c>
      <c r="B96" s="50">
        <v>2</v>
      </c>
      <c r="C96" s="50">
        <v>4</v>
      </c>
      <c r="D96" s="50">
        <v>2</v>
      </c>
      <c r="E96" s="50" t="s">
        <v>1152</v>
      </c>
      <c r="F96" s="58" t="s">
        <v>1217</v>
      </c>
      <c r="G96" s="52"/>
      <c r="H96" s="52"/>
      <c r="I96" s="52"/>
      <c r="J96" s="95">
        <f>SUBTOTAL(9,G96:I96)</f>
        <v>0</v>
      </c>
      <c r="K96" s="96" t="str">
        <f>IFERROR(J96/$J$18*100,"0.00")</f>
        <v>0.00</v>
      </c>
    </row>
    <row r="97" spans="1:11" ht="13.2" x14ac:dyDescent="0.25">
      <c r="A97" s="44">
        <v>2</v>
      </c>
      <c r="B97" s="45">
        <v>2</v>
      </c>
      <c r="C97" s="45">
        <v>4</v>
      </c>
      <c r="D97" s="45">
        <v>4</v>
      </c>
      <c r="E97" s="45"/>
      <c r="F97" s="56" t="s">
        <v>1218</v>
      </c>
      <c r="G97" s="47">
        <f>G98</f>
        <v>0</v>
      </c>
      <c r="H97" s="47">
        <f>H98</f>
        <v>0</v>
      </c>
      <c r="I97" s="47">
        <f>I98</f>
        <v>0</v>
      </c>
      <c r="J97" s="47">
        <f>J98</f>
        <v>0</v>
      </c>
      <c r="K97" s="48" t="str">
        <f>K98</f>
        <v>0.00</v>
      </c>
    </row>
    <row r="98" spans="1:11" ht="13.2" x14ac:dyDescent="0.25">
      <c r="A98" s="57">
        <v>2</v>
      </c>
      <c r="B98" s="50">
        <v>2</v>
      </c>
      <c r="C98" s="50">
        <v>4</v>
      </c>
      <c r="D98" s="50">
        <v>4</v>
      </c>
      <c r="E98" s="50" t="s">
        <v>1152</v>
      </c>
      <c r="F98" s="58" t="s">
        <v>1218</v>
      </c>
      <c r="G98" s="52"/>
      <c r="H98" s="52"/>
      <c r="I98" s="52"/>
      <c r="J98" s="95">
        <f>SUBTOTAL(9,G98:I98)</f>
        <v>0</v>
      </c>
      <c r="K98" s="96" t="str">
        <f>IFERROR(J98/$J$18*100,"0.00")</f>
        <v>0.00</v>
      </c>
    </row>
    <row r="99" spans="1:11" ht="13.2" x14ac:dyDescent="0.25">
      <c r="A99" s="39">
        <v>2</v>
      </c>
      <c r="B99" s="40">
        <v>2</v>
      </c>
      <c r="C99" s="40">
        <v>5</v>
      </c>
      <c r="D99" s="40"/>
      <c r="E99" s="40"/>
      <c r="F99" s="41" t="s">
        <v>1219</v>
      </c>
      <c r="G99" s="42">
        <f>+G100+G102+G104+G110+G112+G114</f>
        <v>0</v>
      </c>
      <c r="H99" s="42">
        <f>+H100+H102+H104+H110+H112+H114</f>
        <v>0</v>
      </c>
      <c r="I99" s="42">
        <f>+I100+I102+I104+I110+I112+I114</f>
        <v>0</v>
      </c>
      <c r="J99" s="42">
        <f>+J100+J102+J104+J110+J112+J114</f>
        <v>0</v>
      </c>
      <c r="K99" s="42">
        <f>+K100+K102+K104+K110+K112+K114</f>
        <v>0</v>
      </c>
    </row>
    <row r="100" spans="1:11" ht="13.2" x14ac:dyDescent="0.25">
      <c r="A100" s="44">
        <v>2</v>
      </c>
      <c r="B100" s="45">
        <v>2</v>
      </c>
      <c r="C100" s="45">
        <v>5</v>
      </c>
      <c r="D100" s="45">
        <v>1</v>
      </c>
      <c r="E100" s="45"/>
      <c r="F100" s="56" t="s">
        <v>1220</v>
      </c>
      <c r="G100" s="47">
        <f>G101</f>
        <v>0</v>
      </c>
      <c r="H100" s="47">
        <f>H101</f>
        <v>0</v>
      </c>
      <c r="I100" s="47">
        <f>I101</f>
        <v>0</v>
      </c>
      <c r="J100" s="47">
        <f>J101</f>
        <v>0</v>
      </c>
      <c r="K100" s="48" t="str">
        <f>K101</f>
        <v>0.00</v>
      </c>
    </row>
    <row r="101" spans="1:11" ht="13.2" x14ac:dyDescent="0.25">
      <c r="A101" s="57">
        <v>2</v>
      </c>
      <c r="B101" s="50">
        <v>2</v>
      </c>
      <c r="C101" s="50">
        <v>5</v>
      </c>
      <c r="D101" s="50">
        <v>1</v>
      </c>
      <c r="E101" s="50" t="s">
        <v>1152</v>
      </c>
      <c r="F101" s="58" t="s">
        <v>1220</v>
      </c>
      <c r="G101" s="52"/>
      <c r="H101" s="52"/>
      <c r="I101" s="52"/>
      <c r="J101" s="95">
        <f>SUBTOTAL(9,G101:I101)</f>
        <v>0</v>
      </c>
      <c r="K101" s="96" t="str">
        <f>IFERROR(J101/$J$18*100,"0.00")</f>
        <v>0.00</v>
      </c>
    </row>
    <row r="102" spans="1:11" ht="13.2" x14ac:dyDescent="0.25">
      <c r="A102" s="60">
        <v>2</v>
      </c>
      <c r="B102" s="45">
        <v>2</v>
      </c>
      <c r="C102" s="45">
        <v>5</v>
      </c>
      <c r="D102" s="45">
        <v>2</v>
      </c>
      <c r="E102" s="45"/>
      <c r="F102" s="61" t="s">
        <v>1221</v>
      </c>
      <c r="G102" s="47">
        <f>G103</f>
        <v>0</v>
      </c>
      <c r="H102" s="47">
        <f>H103</f>
        <v>0</v>
      </c>
      <c r="I102" s="47">
        <f>I103</f>
        <v>0</v>
      </c>
      <c r="J102" s="47">
        <f>J103</f>
        <v>0</v>
      </c>
      <c r="K102" s="48" t="str">
        <f>K103</f>
        <v>0.00</v>
      </c>
    </row>
    <row r="103" spans="1:11" ht="13.2" x14ac:dyDescent="0.25">
      <c r="A103" s="57">
        <v>2</v>
      </c>
      <c r="B103" s="50">
        <v>2</v>
      </c>
      <c r="C103" s="50">
        <v>5</v>
      </c>
      <c r="D103" s="50">
        <v>2</v>
      </c>
      <c r="E103" s="50" t="s">
        <v>1152</v>
      </c>
      <c r="F103" s="58" t="s">
        <v>1221</v>
      </c>
      <c r="G103" s="52"/>
      <c r="H103" s="52"/>
      <c r="I103" s="52"/>
      <c r="J103" s="95">
        <f>SUBTOTAL(9,G103:I103)</f>
        <v>0</v>
      </c>
      <c r="K103" s="96" t="str">
        <f>IFERROR(J103/$J$18*100,"0.00")</f>
        <v>0.00</v>
      </c>
    </row>
    <row r="104" spans="1:11" ht="13.2" x14ac:dyDescent="0.25">
      <c r="A104" s="44">
        <v>2</v>
      </c>
      <c r="B104" s="45">
        <v>2</v>
      </c>
      <c r="C104" s="45">
        <v>5</v>
      </c>
      <c r="D104" s="45">
        <v>3</v>
      </c>
      <c r="E104" s="45"/>
      <c r="F104" s="56" t="s">
        <v>1222</v>
      </c>
      <c r="G104" s="47">
        <f>SUM(G105:G109)</f>
        <v>0</v>
      </c>
      <c r="H104" s="47">
        <f>SUM(H105:H109)</f>
        <v>0</v>
      </c>
      <c r="I104" s="47">
        <f>SUM(I105:I109)</f>
        <v>0</v>
      </c>
      <c r="J104" s="47">
        <f>SUM(J105:J109)</f>
        <v>0</v>
      </c>
      <c r="K104" s="48">
        <f>SUM(K105:K109)</f>
        <v>0</v>
      </c>
    </row>
    <row r="105" spans="1:11" ht="13.2" x14ac:dyDescent="0.25">
      <c r="A105" s="57">
        <v>2</v>
      </c>
      <c r="B105" s="50">
        <v>2</v>
      </c>
      <c r="C105" s="50">
        <v>5</v>
      </c>
      <c r="D105" s="50">
        <v>3</v>
      </c>
      <c r="E105" s="50" t="s">
        <v>1152</v>
      </c>
      <c r="F105" s="58" t="s">
        <v>1223</v>
      </c>
      <c r="G105" s="52"/>
      <c r="H105" s="52"/>
      <c r="I105" s="52"/>
      <c r="J105" s="95">
        <f>SUBTOTAL(9,G105:I105)</f>
        <v>0</v>
      </c>
      <c r="K105" s="96" t="str">
        <f>IFERROR(J105/$J$18*100,"0.00")</f>
        <v>0.00</v>
      </c>
    </row>
    <row r="106" spans="1:11" ht="13.2" x14ac:dyDescent="0.25">
      <c r="A106" s="57">
        <v>2</v>
      </c>
      <c r="B106" s="50">
        <v>2</v>
      </c>
      <c r="C106" s="50">
        <v>5</v>
      </c>
      <c r="D106" s="50">
        <v>3</v>
      </c>
      <c r="E106" s="50" t="s">
        <v>1154</v>
      </c>
      <c r="F106" s="58" t="s">
        <v>1224</v>
      </c>
      <c r="G106" s="52"/>
      <c r="H106" s="52"/>
      <c r="I106" s="52"/>
      <c r="J106" s="95">
        <f>SUBTOTAL(9,G106:I106)</f>
        <v>0</v>
      </c>
      <c r="K106" s="96" t="str">
        <f>IFERROR(J106/$J$18*100,"0.00")</f>
        <v>0.00</v>
      </c>
    </row>
    <row r="107" spans="1:11" ht="13.2" x14ac:dyDescent="0.25">
      <c r="A107" s="57">
        <v>2</v>
      </c>
      <c r="B107" s="50">
        <v>2</v>
      </c>
      <c r="C107" s="50">
        <v>5</v>
      </c>
      <c r="D107" s="50">
        <v>3</v>
      </c>
      <c r="E107" s="50" t="s">
        <v>1161</v>
      </c>
      <c r="F107" s="58" t="s">
        <v>1225</v>
      </c>
      <c r="G107" s="52"/>
      <c r="H107" s="52"/>
      <c r="I107" s="52"/>
      <c r="J107" s="95">
        <f>SUBTOTAL(9,G107:I107)</f>
        <v>0</v>
      </c>
      <c r="K107" s="96" t="str">
        <f>IFERROR(J107/$J$18*100,"0.00")</f>
        <v>0.00</v>
      </c>
    </row>
    <row r="108" spans="1:11" ht="13.2" x14ac:dyDescent="0.25">
      <c r="A108" s="57">
        <v>2</v>
      </c>
      <c r="B108" s="50">
        <v>2</v>
      </c>
      <c r="C108" s="50">
        <v>5</v>
      </c>
      <c r="D108" s="50">
        <v>3</v>
      </c>
      <c r="E108" s="50" t="s">
        <v>1176</v>
      </c>
      <c r="F108" s="58" t="s">
        <v>1226</v>
      </c>
      <c r="G108" s="52"/>
      <c r="H108" s="52"/>
      <c r="I108" s="52"/>
      <c r="J108" s="95">
        <f>SUBTOTAL(9,G108:I108)</f>
        <v>0</v>
      </c>
      <c r="K108" s="96" t="str">
        <f>IFERROR(J108/$J$18*100,"0.00")</f>
        <v>0.00</v>
      </c>
    </row>
    <row r="109" spans="1:11" ht="13.2" x14ac:dyDescent="0.25">
      <c r="A109" s="57">
        <v>2</v>
      </c>
      <c r="B109" s="50">
        <v>2</v>
      </c>
      <c r="C109" s="50">
        <v>5</v>
      </c>
      <c r="D109" s="50">
        <v>3</v>
      </c>
      <c r="E109" s="50" t="s">
        <v>1156</v>
      </c>
      <c r="F109" s="58" t="s">
        <v>1227</v>
      </c>
      <c r="G109" s="52"/>
      <c r="H109" s="52"/>
      <c r="I109" s="52"/>
      <c r="J109" s="95">
        <f>SUBTOTAL(9,G109:I109)</f>
        <v>0</v>
      </c>
      <c r="K109" s="96" t="str">
        <f>IFERROR(J109/$J$18*100,"0.00")</f>
        <v>0.00</v>
      </c>
    </row>
    <row r="110" spans="1:11" ht="13.2" x14ac:dyDescent="0.25">
      <c r="A110" s="44">
        <v>2</v>
      </c>
      <c r="B110" s="45">
        <v>2</v>
      </c>
      <c r="C110" s="45">
        <v>5</v>
      </c>
      <c r="D110" s="45">
        <v>4</v>
      </c>
      <c r="E110" s="45"/>
      <c r="F110" s="56" t="s">
        <v>1228</v>
      </c>
      <c r="G110" s="47">
        <f>G111</f>
        <v>0</v>
      </c>
      <c r="H110" s="47">
        <f>H111</f>
        <v>0</v>
      </c>
      <c r="I110" s="47">
        <f>I111</f>
        <v>0</v>
      </c>
      <c r="J110" s="47">
        <f>J111</f>
        <v>0</v>
      </c>
      <c r="K110" s="48" t="str">
        <f>K111</f>
        <v>0.00</v>
      </c>
    </row>
    <row r="111" spans="1:11" ht="13.2" x14ac:dyDescent="0.25">
      <c r="A111" s="57">
        <v>2</v>
      </c>
      <c r="B111" s="50">
        <v>2</v>
      </c>
      <c r="C111" s="50">
        <v>5</v>
      </c>
      <c r="D111" s="50">
        <v>4</v>
      </c>
      <c r="E111" s="50" t="s">
        <v>1152</v>
      </c>
      <c r="F111" s="58" t="s">
        <v>1228</v>
      </c>
      <c r="G111" s="52"/>
      <c r="H111" s="52"/>
      <c r="I111" s="52"/>
      <c r="J111" s="95">
        <f>SUBTOTAL(9,G111:I111)</f>
        <v>0</v>
      </c>
      <c r="K111" s="96" t="str">
        <f>IFERROR(J111/$J$18*100,"0.00")</f>
        <v>0.00</v>
      </c>
    </row>
    <row r="112" spans="1:11" ht="13.2" x14ac:dyDescent="0.25">
      <c r="A112" s="60">
        <v>2</v>
      </c>
      <c r="B112" s="45">
        <v>2</v>
      </c>
      <c r="C112" s="45">
        <v>5</v>
      </c>
      <c r="D112" s="45">
        <v>8</v>
      </c>
      <c r="E112" s="45"/>
      <c r="F112" s="61" t="s">
        <v>1229</v>
      </c>
      <c r="G112" s="47">
        <f>G113</f>
        <v>0</v>
      </c>
      <c r="H112" s="47">
        <f>H113</f>
        <v>0</v>
      </c>
      <c r="I112" s="47">
        <f>I113</f>
        <v>0</v>
      </c>
      <c r="J112" s="47">
        <f>J113</f>
        <v>0</v>
      </c>
      <c r="K112" s="48" t="str">
        <f>K113</f>
        <v>0.00</v>
      </c>
    </row>
    <row r="113" spans="1:11" ht="13.2" x14ac:dyDescent="0.25">
      <c r="A113" s="57">
        <v>2</v>
      </c>
      <c r="B113" s="50">
        <v>2</v>
      </c>
      <c r="C113" s="50">
        <v>5</v>
      </c>
      <c r="D113" s="50">
        <v>8</v>
      </c>
      <c r="E113" s="50" t="s">
        <v>1152</v>
      </c>
      <c r="F113" s="58" t="s">
        <v>1229</v>
      </c>
      <c r="G113" s="52"/>
      <c r="H113" s="52"/>
      <c r="I113" s="52"/>
      <c r="J113" s="95">
        <f>SUBTOTAL(9,G113:I113)</f>
        <v>0</v>
      </c>
      <c r="K113" s="96" t="str">
        <f>IFERROR(J113/$J$18*100,"0.00")</f>
        <v>0.00</v>
      </c>
    </row>
    <row r="114" spans="1:11" ht="13.2" x14ac:dyDescent="0.25">
      <c r="A114" s="60">
        <v>2</v>
      </c>
      <c r="B114" s="45">
        <v>2</v>
      </c>
      <c r="C114" s="45">
        <v>5</v>
      </c>
      <c r="D114" s="45">
        <v>9</v>
      </c>
      <c r="E114" s="45"/>
      <c r="F114" s="61" t="s">
        <v>1396</v>
      </c>
      <c r="G114" s="62">
        <f>+G115</f>
        <v>0</v>
      </c>
      <c r="H114" s="62">
        <f>+H115</f>
        <v>0</v>
      </c>
      <c r="I114" s="62">
        <f>+I115</f>
        <v>0</v>
      </c>
      <c r="J114" s="62">
        <f>+J115</f>
        <v>0</v>
      </c>
      <c r="K114" s="48" t="str">
        <f>+K115</f>
        <v>0.00</v>
      </c>
    </row>
    <row r="115" spans="1:11" ht="13.2" x14ac:dyDescent="0.25">
      <c r="A115" s="57">
        <v>2</v>
      </c>
      <c r="B115" s="50">
        <v>2</v>
      </c>
      <c r="C115" s="50">
        <v>5</v>
      </c>
      <c r="D115" s="50">
        <v>8</v>
      </c>
      <c r="E115" s="50" t="s">
        <v>1152</v>
      </c>
      <c r="F115" s="58" t="s">
        <v>1231</v>
      </c>
      <c r="G115" s="52"/>
      <c r="H115" s="52"/>
      <c r="I115" s="52"/>
      <c r="J115" s="95">
        <f>SUBTOTAL(9,G115:I115)</f>
        <v>0</v>
      </c>
      <c r="K115" s="96" t="str">
        <f>IFERROR(J115/$J$18*100,"0.00")</f>
        <v>0.00</v>
      </c>
    </row>
    <row r="116" spans="1:11" ht="13.2" x14ac:dyDescent="0.25">
      <c r="A116" s="39">
        <v>2</v>
      </c>
      <c r="B116" s="40">
        <v>2</v>
      </c>
      <c r="C116" s="40">
        <v>6</v>
      </c>
      <c r="D116" s="40"/>
      <c r="E116" s="40"/>
      <c r="F116" s="41" t="s">
        <v>1232</v>
      </c>
      <c r="G116" s="42">
        <f>+G117+G119+G121+G123</f>
        <v>0</v>
      </c>
      <c r="H116" s="42">
        <f>+H117+H119+H121+H123</f>
        <v>0</v>
      </c>
      <c r="I116" s="42">
        <f>+I117+I119+I121+I123</f>
        <v>0</v>
      </c>
      <c r="J116" s="42">
        <f>+J117+J119+J121+J123</f>
        <v>0</v>
      </c>
      <c r="K116" s="42">
        <f>+K117+K119+K121+K123</f>
        <v>0</v>
      </c>
    </row>
    <row r="117" spans="1:11" ht="13.2" x14ac:dyDescent="0.25">
      <c r="A117" s="44">
        <v>2</v>
      </c>
      <c r="B117" s="45">
        <v>2</v>
      </c>
      <c r="C117" s="45">
        <v>6</v>
      </c>
      <c r="D117" s="45">
        <v>1</v>
      </c>
      <c r="E117" s="45"/>
      <c r="F117" s="56" t="s">
        <v>1233</v>
      </c>
      <c r="G117" s="47">
        <f>G118</f>
        <v>0</v>
      </c>
      <c r="H117" s="47">
        <f>H118</f>
        <v>0</v>
      </c>
      <c r="I117" s="47">
        <f>I118</f>
        <v>0</v>
      </c>
      <c r="J117" s="47">
        <f>J118</f>
        <v>0</v>
      </c>
      <c r="K117" s="48" t="str">
        <f>K118</f>
        <v>0.00</v>
      </c>
    </row>
    <row r="118" spans="1:11" ht="13.2" x14ac:dyDescent="0.25">
      <c r="A118" s="57">
        <v>2</v>
      </c>
      <c r="B118" s="50">
        <v>2</v>
      </c>
      <c r="C118" s="50">
        <v>6</v>
      </c>
      <c r="D118" s="50">
        <v>1</v>
      </c>
      <c r="E118" s="50" t="s">
        <v>1152</v>
      </c>
      <c r="F118" s="58" t="s">
        <v>1233</v>
      </c>
      <c r="G118" s="52"/>
      <c r="H118" s="52"/>
      <c r="I118" s="52"/>
      <c r="J118" s="95">
        <f>SUBTOTAL(9,G118:I118)</f>
        <v>0</v>
      </c>
      <c r="K118" s="96" t="str">
        <f>IFERROR(J118/$J$18*100,"0.00")</f>
        <v>0.00</v>
      </c>
    </row>
    <row r="119" spans="1:11" ht="13.2" x14ac:dyDescent="0.25">
      <c r="A119" s="44">
        <v>2</v>
      </c>
      <c r="B119" s="45">
        <v>2</v>
      </c>
      <c r="C119" s="45">
        <v>6</v>
      </c>
      <c r="D119" s="45">
        <v>2</v>
      </c>
      <c r="E119" s="45"/>
      <c r="F119" s="56" t="s">
        <v>1234</v>
      </c>
      <c r="G119" s="47">
        <f>G120</f>
        <v>0</v>
      </c>
      <c r="H119" s="47">
        <f>H120</f>
        <v>0</v>
      </c>
      <c r="I119" s="47">
        <f>I120</f>
        <v>0</v>
      </c>
      <c r="J119" s="47">
        <f>J120</f>
        <v>0</v>
      </c>
      <c r="K119" s="48" t="str">
        <f>K120</f>
        <v>0.00</v>
      </c>
    </row>
    <row r="120" spans="1:11" ht="13.2" x14ac:dyDescent="0.25">
      <c r="A120" s="57">
        <v>2</v>
      </c>
      <c r="B120" s="50">
        <v>2</v>
      </c>
      <c r="C120" s="50">
        <v>6</v>
      </c>
      <c r="D120" s="50">
        <v>2</v>
      </c>
      <c r="E120" s="50" t="s">
        <v>1152</v>
      </c>
      <c r="F120" s="58" t="s">
        <v>1234</v>
      </c>
      <c r="G120" s="52"/>
      <c r="H120" s="52"/>
      <c r="I120" s="52"/>
      <c r="J120" s="95">
        <f>SUBTOTAL(9,G120:I120)</f>
        <v>0</v>
      </c>
      <c r="K120" s="96" t="str">
        <f>IFERROR(J120/$J$18*100,"0.00")</f>
        <v>0.00</v>
      </c>
    </row>
    <row r="121" spans="1:11" ht="13.2" x14ac:dyDescent="0.25">
      <c r="A121" s="44">
        <v>2</v>
      </c>
      <c r="B121" s="45">
        <v>2</v>
      </c>
      <c r="C121" s="45">
        <v>6</v>
      </c>
      <c r="D121" s="45">
        <v>3</v>
      </c>
      <c r="E121" s="45"/>
      <c r="F121" s="56" t="s">
        <v>1235</v>
      </c>
      <c r="G121" s="47">
        <f>G122</f>
        <v>0</v>
      </c>
      <c r="H121" s="47">
        <f>H122</f>
        <v>0</v>
      </c>
      <c r="I121" s="47">
        <f>I122</f>
        <v>0</v>
      </c>
      <c r="J121" s="47">
        <f>J122</f>
        <v>0</v>
      </c>
      <c r="K121" s="48" t="str">
        <f>K122</f>
        <v>0.00</v>
      </c>
    </row>
    <row r="122" spans="1:11" ht="13.2" x14ac:dyDescent="0.25">
      <c r="A122" s="57">
        <v>2</v>
      </c>
      <c r="B122" s="50">
        <v>2</v>
      </c>
      <c r="C122" s="50">
        <v>6</v>
      </c>
      <c r="D122" s="50">
        <v>3</v>
      </c>
      <c r="E122" s="50" t="s">
        <v>1152</v>
      </c>
      <c r="F122" s="58" t="s">
        <v>1235</v>
      </c>
      <c r="G122" s="52"/>
      <c r="H122" s="52"/>
      <c r="I122" s="52"/>
      <c r="J122" s="95">
        <f>SUBTOTAL(9,G122:I122)</f>
        <v>0</v>
      </c>
      <c r="K122" s="96" t="str">
        <f>IFERROR(J122/$J$18*100,"0.00")</f>
        <v>0.00</v>
      </c>
    </row>
    <row r="123" spans="1:11" ht="13.2" x14ac:dyDescent="0.25">
      <c r="A123" s="60">
        <v>2</v>
      </c>
      <c r="B123" s="45">
        <v>2</v>
      </c>
      <c r="C123" s="45">
        <v>6</v>
      </c>
      <c r="D123" s="45">
        <v>9</v>
      </c>
      <c r="E123" s="45"/>
      <c r="F123" s="61" t="s">
        <v>1236</v>
      </c>
      <c r="G123" s="62">
        <f>+G124</f>
        <v>0</v>
      </c>
      <c r="H123" s="62">
        <f>+H124</f>
        <v>0</v>
      </c>
      <c r="I123" s="62">
        <f>+I124</f>
        <v>0</v>
      </c>
      <c r="J123" s="62">
        <f>+J124</f>
        <v>0</v>
      </c>
      <c r="K123" s="63" t="str">
        <f>+K124</f>
        <v>0.00</v>
      </c>
    </row>
    <row r="124" spans="1:11" ht="13.2" x14ac:dyDescent="0.25">
      <c r="A124" s="57">
        <v>2</v>
      </c>
      <c r="B124" s="50">
        <v>2</v>
      </c>
      <c r="C124" s="50">
        <v>6</v>
      </c>
      <c r="D124" s="50">
        <v>9</v>
      </c>
      <c r="E124" s="50" t="s">
        <v>1152</v>
      </c>
      <c r="F124" s="58" t="s">
        <v>1236</v>
      </c>
      <c r="G124" s="52"/>
      <c r="H124" s="52"/>
      <c r="I124" s="52"/>
      <c r="J124" s="95">
        <f>SUBTOTAL(9,G124:I124)</f>
        <v>0</v>
      </c>
      <c r="K124" s="96" t="str">
        <f>IFERROR(J124/$J$18*100,"0.00")</f>
        <v>0.00</v>
      </c>
    </row>
    <row r="125" spans="1:11" ht="13.2" x14ac:dyDescent="0.25">
      <c r="A125" s="39">
        <v>2</v>
      </c>
      <c r="B125" s="40">
        <v>2</v>
      </c>
      <c r="C125" s="40">
        <v>7</v>
      </c>
      <c r="D125" s="40"/>
      <c r="E125" s="40"/>
      <c r="F125" s="41" t="s">
        <v>1237</v>
      </c>
      <c r="G125" s="42">
        <f>+G126+G131+G141</f>
        <v>0</v>
      </c>
      <c r="H125" s="42">
        <f>+H126+H131+H141</f>
        <v>0</v>
      </c>
      <c r="I125" s="42">
        <f>+I126+I131+I141</f>
        <v>0</v>
      </c>
      <c r="J125" s="42">
        <f>+J126+J131+J141</f>
        <v>0</v>
      </c>
      <c r="K125" s="43">
        <f>+K126+K131+K141</f>
        <v>0</v>
      </c>
    </row>
    <row r="126" spans="1:11" ht="13.2" x14ac:dyDescent="0.25">
      <c r="A126" s="60">
        <v>2</v>
      </c>
      <c r="B126" s="45">
        <v>2</v>
      </c>
      <c r="C126" s="45">
        <v>7</v>
      </c>
      <c r="D126" s="45">
        <v>1</v>
      </c>
      <c r="E126" s="45"/>
      <c r="F126" s="61" t="s">
        <v>1238</v>
      </c>
      <c r="G126" s="47">
        <f>SUM(G127:G130)</f>
        <v>0</v>
      </c>
      <c r="H126" s="47">
        <f>SUM(H127:H130)</f>
        <v>0</v>
      </c>
      <c r="I126" s="47">
        <f>SUM(I127:I130)</f>
        <v>0</v>
      </c>
      <c r="J126" s="47">
        <f>SUM(J127:J130)</f>
        <v>0</v>
      </c>
      <c r="K126" s="48">
        <f>SUM(K127:K130)</f>
        <v>0</v>
      </c>
    </row>
    <row r="127" spans="1:11" ht="13.2" x14ac:dyDescent="0.25">
      <c r="A127" s="49">
        <v>2</v>
      </c>
      <c r="B127" s="50">
        <v>2</v>
      </c>
      <c r="C127" s="50">
        <v>7</v>
      </c>
      <c r="D127" s="50">
        <v>1</v>
      </c>
      <c r="E127" s="50" t="s">
        <v>1152</v>
      </c>
      <c r="F127" s="64" t="s">
        <v>1239</v>
      </c>
      <c r="G127" s="52"/>
      <c r="H127" s="52"/>
      <c r="I127" s="52"/>
      <c r="J127" s="95">
        <f>SUBTOTAL(9,G127:I127)</f>
        <v>0</v>
      </c>
      <c r="K127" s="96" t="str">
        <f>IFERROR(J127/$J$18*100,"0.00")</f>
        <v>0.00</v>
      </c>
    </row>
    <row r="128" spans="1:11" ht="13.2" x14ac:dyDescent="0.25">
      <c r="A128" s="49">
        <v>2</v>
      </c>
      <c r="B128" s="50">
        <v>2</v>
      </c>
      <c r="C128" s="50">
        <v>7</v>
      </c>
      <c r="D128" s="50">
        <v>1</v>
      </c>
      <c r="E128" s="50" t="s">
        <v>1158</v>
      </c>
      <c r="F128" s="64" t="s">
        <v>1240</v>
      </c>
      <c r="G128" s="52"/>
      <c r="H128" s="52"/>
      <c r="I128" s="52"/>
      <c r="J128" s="95">
        <f>SUBTOTAL(9,G128:I128)</f>
        <v>0</v>
      </c>
      <c r="K128" s="96" t="str">
        <f>IFERROR(J128/$J$18*100,"0.00")</f>
        <v>0.00</v>
      </c>
    </row>
    <row r="129" spans="1:11" ht="13.2" x14ac:dyDescent="0.25">
      <c r="A129" s="49">
        <v>2</v>
      </c>
      <c r="B129" s="50">
        <v>2</v>
      </c>
      <c r="C129" s="50">
        <v>7</v>
      </c>
      <c r="D129" s="50">
        <v>1</v>
      </c>
      <c r="E129" s="50" t="s">
        <v>1185</v>
      </c>
      <c r="F129" s="64" t="s">
        <v>1241</v>
      </c>
      <c r="G129" s="52"/>
      <c r="H129" s="52"/>
      <c r="I129" s="52"/>
      <c r="J129" s="95">
        <f>SUBTOTAL(9,G129:I129)</f>
        <v>0</v>
      </c>
      <c r="K129" s="96" t="str">
        <f>IFERROR(J129/$J$18*100,"0.00")</f>
        <v>0.00</v>
      </c>
    </row>
    <row r="130" spans="1:11" ht="13.2" x14ac:dyDescent="0.25">
      <c r="A130" s="49">
        <v>2</v>
      </c>
      <c r="B130" s="50">
        <v>2</v>
      </c>
      <c r="C130" s="50">
        <v>7</v>
      </c>
      <c r="D130" s="50">
        <v>1</v>
      </c>
      <c r="E130" s="50" t="s">
        <v>1242</v>
      </c>
      <c r="F130" s="64" t="s">
        <v>1243</v>
      </c>
      <c r="G130" s="52"/>
      <c r="H130" s="52"/>
      <c r="I130" s="52"/>
      <c r="J130" s="95">
        <f>SUBTOTAL(9,G130:I130)</f>
        <v>0</v>
      </c>
      <c r="K130" s="96" t="str">
        <f>IFERROR(J130/$J$18*100,"0.00")</f>
        <v>0.00</v>
      </c>
    </row>
    <row r="131" spans="1:11" ht="13.2" x14ac:dyDescent="0.25">
      <c r="A131" s="44">
        <v>2</v>
      </c>
      <c r="B131" s="45">
        <v>2</v>
      </c>
      <c r="C131" s="45">
        <v>7</v>
      </c>
      <c r="D131" s="45">
        <v>2</v>
      </c>
      <c r="E131" s="45"/>
      <c r="F131" s="56" t="s">
        <v>1244</v>
      </c>
      <c r="G131" s="47">
        <f>SUM(G132:G140)</f>
        <v>0</v>
      </c>
      <c r="H131" s="47">
        <f>SUM(H132:H140)</f>
        <v>0</v>
      </c>
      <c r="I131" s="47">
        <f>SUM(I132:I140)</f>
        <v>0</v>
      </c>
      <c r="J131" s="47">
        <f>SUM(J132:J140)</f>
        <v>0</v>
      </c>
      <c r="K131" s="48">
        <f>SUM(K132:K140)</f>
        <v>0</v>
      </c>
    </row>
    <row r="132" spans="1:11" ht="13.2" x14ac:dyDescent="0.25">
      <c r="A132" s="49">
        <v>2</v>
      </c>
      <c r="B132" s="50">
        <v>2</v>
      </c>
      <c r="C132" s="50">
        <v>7</v>
      </c>
      <c r="D132" s="50">
        <v>2</v>
      </c>
      <c r="E132" s="50" t="s">
        <v>1152</v>
      </c>
      <c r="F132" s="64" t="s">
        <v>1245</v>
      </c>
      <c r="G132" s="52"/>
      <c r="H132" s="52"/>
      <c r="I132" s="52"/>
      <c r="J132" s="95">
        <f t="shared" ref="J132:J140" si="4">SUBTOTAL(9,G132:I132)</f>
        <v>0</v>
      </c>
      <c r="K132" s="96" t="str">
        <f t="shared" ref="K132:K140" si="5">IFERROR(J132/$J$18*100,"0.00")</f>
        <v>0.00</v>
      </c>
    </row>
    <row r="133" spans="1:11" ht="13.2" x14ac:dyDescent="0.25">
      <c r="A133" s="49">
        <v>2</v>
      </c>
      <c r="B133" s="50">
        <v>2</v>
      </c>
      <c r="C133" s="50">
        <v>7</v>
      </c>
      <c r="D133" s="50">
        <v>2</v>
      </c>
      <c r="E133" s="50" t="s">
        <v>1154</v>
      </c>
      <c r="F133" s="64" t="s">
        <v>1246</v>
      </c>
      <c r="G133" s="52"/>
      <c r="H133" s="52"/>
      <c r="I133" s="52"/>
      <c r="J133" s="95">
        <f>SUBTOTAL(9,G133:I133)</f>
        <v>0</v>
      </c>
      <c r="K133" s="96" t="str">
        <f t="shared" si="5"/>
        <v>0.00</v>
      </c>
    </row>
    <row r="134" spans="1:11" ht="13.2" x14ac:dyDescent="0.25">
      <c r="A134" s="49">
        <v>2</v>
      </c>
      <c r="B134" s="50">
        <v>2</v>
      </c>
      <c r="C134" s="50">
        <v>7</v>
      </c>
      <c r="D134" s="50">
        <v>2</v>
      </c>
      <c r="E134" s="50" t="s">
        <v>1161</v>
      </c>
      <c r="F134" s="64" t="s">
        <v>1247</v>
      </c>
      <c r="G134" s="52"/>
      <c r="H134" s="52"/>
      <c r="I134" s="52"/>
      <c r="J134" s="95">
        <f t="shared" si="4"/>
        <v>0</v>
      </c>
      <c r="K134" s="96" t="str">
        <f t="shared" si="5"/>
        <v>0.00</v>
      </c>
    </row>
    <row r="135" spans="1:11" ht="13.2" x14ac:dyDescent="0.25">
      <c r="A135" s="49">
        <v>2</v>
      </c>
      <c r="B135" s="50">
        <v>2</v>
      </c>
      <c r="C135" s="50">
        <v>7</v>
      </c>
      <c r="D135" s="50">
        <v>2</v>
      </c>
      <c r="E135" s="50" t="s">
        <v>1176</v>
      </c>
      <c r="F135" s="64" t="s">
        <v>1248</v>
      </c>
      <c r="G135" s="52"/>
      <c r="H135" s="52"/>
      <c r="I135" s="52"/>
      <c r="J135" s="95">
        <f t="shared" si="4"/>
        <v>0</v>
      </c>
      <c r="K135" s="96" t="str">
        <f t="shared" si="5"/>
        <v>0.00</v>
      </c>
    </row>
    <row r="136" spans="1:11" ht="13.2" x14ac:dyDescent="0.25">
      <c r="A136" s="49">
        <v>2</v>
      </c>
      <c r="B136" s="50">
        <v>2</v>
      </c>
      <c r="C136" s="50">
        <v>7</v>
      </c>
      <c r="D136" s="50">
        <v>2</v>
      </c>
      <c r="E136" s="50" t="s">
        <v>1156</v>
      </c>
      <c r="F136" s="64" t="s">
        <v>1249</v>
      </c>
      <c r="G136" s="52"/>
      <c r="H136" s="52"/>
      <c r="I136" s="52"/>
      <c r="J136" s="95">
        <f t="shared" si="4"/>
        <v>0</v>
      </c>
      <c r="K136" s="96" t="str">
        <f t="shared" si="5"/>
        <v>0.00</v>
      </c>
    </row>
    <row r="137" spans="1:11" ht="13.2" x14ac:dyDescent="0.25">
      <c r="A137" s="49">
        <v>2</v>
      </c>
      <c r="B137" s="50">
        <v>2</v>
      </c>
      <c r="C137" s="50">
        <v>7</v>
      </c>
      <c r="D137" s="50">
        <v>2</v>
      </c>
      <c r="E137" s="50" t="s">
        <v>1158</v>
      </c>
      <c r="F137" s="65" t="s">
        <v>1250</v>
      </c>
      <c r="G137" s="52"/>
      <c r="H137" s="52"/>
      <c r="I137" s="52"/>
      <c r="J137" s="95">
        <f t="shared" si="4"/>
        <v>0</v>
      </c>
      <c r="K137" s="96" t="str">
        <f t="shared" si="5"/>
        <v>0.00</v>
      </c>
    </row>
    <row r="138" spans="1:11" ht="13.2" x14ac:dyDescent="0.25">
      <c r="A138" s="49">
        <v>2</v>
      </c>
      <c r="B138" s="50">
        <v>2</v>
      </c>
      <c r="C138" s="50">
        <v>7</v>
      </c>
      <c r="D138" s="50">
        <v>2</v>
      </c>
      <c r="E138" s="50" t="s">
        <v>1185</v>
      </c>
      <c r="F138" s="65" t="s">
        <v>1251</v>
      </c>
      <c r="G138" s="52"/>
      <c r="H138" s="52"/>
      <c r="I138" s="52"/>
      <c r="J138" s="95">
        <f t="shared" si="4"/>
        <v>0</v>
      </c>
      <c r="K138" s="96" t="str">
        <f t="shared" si="5"/>
        <v>0.00</v>
      </c>
    </row>
    <row r="139" spans="1:11" ht="13.2" x14ac:dyDescent="0.25">
      <c r="A139" s="49">
        <v>2</v>
      </c>
      <c r="B139" s="50">
        <v>2</v>
      </c>
      <c r="C139" s="50">
        <v>7</v>
      </c>
      <c r="D139" s="50">
        <v>2</v>
      </c>
      <c r="E139" s="50" t="s">
        <v>1165</v>
      </c>
      <c r="F139" s="65" t="s">
        <v>1397</v>
      </c>
      <c r="G139" s="52"/>
      <c r="H139" s="52"/>
      <c r="I139" s="52"/>
      <c r="J139" s="95">
        <f t="shared" si="4"/>
        <v>0</v>
      </c>
      <c r="K139" s="96" t="str">
        <f>IFERROR(J139/$J$18*100,"0.00")</f>
        <v>0.00</v>
      </c>
    </row>
    <row r="140" spans="1:11" ht="13.2" x14ac:dyDescent="0.25">
      <c r="A140" s="49">
        <v>2</v>
      </c>
      <c r="B140" s="50">
        <v>2</v>
      </c>
      <c r="C140" s="50">
        <v>7</v>
      </c>
      <c r="D140" s="50">
        <v>2</v>
      </c>
      <c r="E140" s="50" t="s">
        <v>1242</v>
      </c>
      <c r="F140" s="65" t="s">
        <v>1398</v>
      </c>
      <c r="G140" s="52"/>
      <c r="H140" s="52"/>
      <c r="I140" s="52"/>
      <c r="J140" s="95">
        <f t="shared" si="4"/>
        <v>0</v>
      </c>
      <c r="K140" s="96" t="str">
        <f t="shared" si="5"/>
        <v>0.00</v>
      </c>
    </row>
    <row r="141" spans="1:11" ht="13.2" x14ac:dyDescent="0.25">
      <c r="A141" s="44">
        <v>2</v>
      </c>
      <c r="B141" s="45">
        <v>2</v>
      </c>
      <c r="C141" s="45">
        <v>7</v>
      </c>
      <c r="D141" s="45">
        <v>3</v>
      </c>
      <c r="E141" s="45"/>
      <c r="F141" s="56" t="s">
        <v>1254</v>
      </c>
      <c r="G141" s="47">
        <f>G142</f>
        <v>0</v>
      </c>
      <c r="H141" s="47">
        <f>H142</f>
        <v>0</v>
      </c>
      <c r="I141" s="47">
        <f>I142</f>
        <v>0</v>
      </c>
      <c r="J141" s="47">
        <f>J142</f>
        <v>0</v>
      </c>
      <c r="K141" s="48" t="str">
        <f>K142</f>
        <v>0.00</v>
      </c>
    </row>
    <row r="142" spans="1:11" ht="13.2" x14ac:dyDescent="0.25">
      <c r="A142" s="49">
        <v>2</v>
      </c>
      <c r="B142" s="50">
        <v>2</v>
      </c>
      <c r="C142" s="50">
        <v>7</v>
      </c>
      <c r="D142" s="50">
        <v>3</v>
      </c>
      <c r="E142" s="50" t="s">
        <v>1152</v>
      </c>
      <c r="F142" s="51" t="s">
        <v>1254</v>
      </c>
      <c r="G142" s="52"/>
      <c r="H142" s="52"/>
      <c r="I142" s="52"/>
      <c r="J142" s="95">
        <f>SUBTOTAL(9,G142:I142)</f>
        <v>0</v>
      </c>
      <c r="K142" s="96" t="str">
        <f>IFERROR(J142/$J$18*100,"0.00")</f>
        <v>0.00</v>
      </c>
    </row>
    <row r="143" spans="1:11" ht="13.2" x14ac:dyDescent="0.25">
      <c r="A143" s="39">
        <v>2</v>
      </c>
      <c r="B143" s="40">
        <v>2</v>
      </c>
      <c r="C143" s="40">
        <v>8</v>
      </c>
      <c r="D143" s="40"/>
      <c r="E143" s="40"/>
      <c r="F143" s="41" t="s">
        <v>1255</v>
      </c>
      <c r="G143" s="42">
        <f>+G144+G146+G148+G150+G154+G157+G164</f>
        <v>0</v>
      </c>
      <c r="H143" s="42">
        <f>+H144+H146+H148+H150+H154+H157+H164</f>
        <v>0</v>
      </c>
      <c r="I143" s="42">
        <f>+I144+I146+I148+I150+I154+I157+I164</f>
        <v>0</v>
      </c>
      <c r="J143" s="42">
        <f>+J144+J146+J148+J150+J154+J157+J164</f>
        <v>0</v>
      </c>
      <c r="K143" s="42">
        <f>+K144+K146+K148+K150+K154+K157+K164</f>
        <v>0</v>
      </c>
    </row>
    <row r="144" spans="1:11" ht="13.2" x14ac:dyDescent="0.25">
      <c r="A144" s="44">
        <v>2</v>
      </c>
      <c r="B144" s="45">
        <v>2</v>
      </c>
      <c r="C144" s="45">
        <v>8</v>
      </c>
      <c r="D144" s="45">
        <v>1</v>
      </c>
      <c r="E144" s="45"/>
      <c r="F144" s="56" t="s">
        <v>1256</v>
      </c>
      <c r="G144" s="47">
        <f>G145</f>
        <v>0</v>
      </c>
      <c r="H144" s="47">
        <f>H145</f>
        <v>0</v>
      </c>
      <c r="I144" s="47">
        <f>I145</f>
        <v>0</v>
      </c>
      <c r="J144" s="47">
        <f>J145</f>
        <v>0</v>
      </c>
      <c r="K144" s="48" t="str">
        <f>K145</f>
        <v>0.00</v>
      </c>
    </row>
    <row r="145" spans="1:11" ht="13.2" x14ac:dyDescent="0.25">
      <c r="A145" s="49">
        <v>2</v>
      </c>
      <c r="B145" s="50">
        <v>2</v>
      </c>
      <c r="C145" s="50">
        <v>8</v>
      </c>
      <c r="D145" s="50">
        <v>1</v>
      </c>
      <c r="E145" s="50" t="s">
        <v>1152</v>
      </c>
      <c r="F145" s="51" t="s">
        <v>1256</v>
      </c>
      <c r="G145" s="52"/>
      <c r="H145" s="52"/>
      <c r="I145" s="52"/>
      <c r="J145" s="95">
        <f>SUBTOTAL(9,G145:I145)</f>
        <v>0</v>
      </c>
      <c r="K145" s="96" t="str">
        <f>IFERROR(J145/$J$18*100,"0.00")</f>
        <v>0.00</v>
      </c>
    </row>
    <row r="146" spans="1:11" ht="13.2" x14ac:dyDescent="0.25">
      <c r="A146" s="44">
        <v>2</v>
      </c>
      <c r="B146" s="45">
        <v>2</v>
      </c>
      <c r="C146" s="45">
        <v>8</v>
      </c>
      <c r="D146" s="45">
        <v>2</v>
      </c>
      <c r="E146" s="45"/>
      <c r="F146" s="56" t="s">
        <v>1257</v>
      </c>
      <c r="G146" s="47">
        <f>G147</f>
        <v>0</v>
      </c>
      <c r="H146" s="47">
        <f>H147</f>
        <v>0</v>
      </c>
      <c r="I146" s="47">
        <f>I147</f>
        <v>0</v>
      </c>
      <c r="J146" s="47">
        <f>J147</f>
        <v>0</v>
      </c>
      <c r="K146" s="48" t="str">
        <f>K147</f>
        <v>0.00</v>
      </c>
    </row>
    <row r="147" spans="1:11" ht="13.2" x14ac:dyDescent="0.25">
      <c r="A147" s="49">
        <v>2</v>
      </c>
      <c r="B147" s="50">
        <v>2</v>
      </c>
      <c r="C147" s="50">
        <v>8</v>
      </c>
      <c r="D147" s="50">
        <v>2</v>
      </c>
      <c r="E147" s="50" t="s">
        <v>1152</v>
      </c>
      <c r="F147" s="51" t="s">
        <v>1258</v>
      </c>
      <c r="G147" s="52"/>
      <c r="H147" s="52"/>
      <c r="I147" s="52"/>
      <c r="J147" s="95">
        <f>SUBTOTAL(9,G147:I147)</f>
        <v>0</v>
      </c>
      <c r="K147" s="96" t="str">
        <f>IFERROR(J147/$J$18*100,"0.00")</f>
        <v>0.00</v>
      </c>
    </row>
    <row r="148" spans="1:11" ht="13.2" x14ac:dyDescent="0.25">
      <c r="A148" s="44">
        <v>2</v>
      </c>
      <c r="B148" s="45">
        <v>2</v>
      </c>
      <c r="C148" s="45">
        <v>8</v>
      </c>
      <c r="D148" s="45">
        <v>4</v>
      </c>
      <c r="E148" s="45"/>
      <c r="F148" s="56" t="s">
        <v>1259</v>
      </c>
      <c r="G148" s="47">
        <f>G149</f>
        <v>0</v>
      </c>
      <c r="H148" s="47">
        <f>H149</f>
        <v>0</v>
      </c>
      <c r="I148" s="47">
        <f>I149</f>
        <v>0</v>
      </c>
      <c r="J148" s="47">
        <f>J149</f>
        <v>0</v>
      </c>
      <c r="K148" s="48" t="str">
        <f>K149</f>
        <v>0.00</v>
      </c>
    </row>
    <row r="149" spans="1:11" ht="13.2" x14ac:dyDescent="0.25">
      <c r="A149" s="49">
        <v>2</v>
      </c>
      <c r="B149" s="50">
        <v>2</v>
      </c>
      <c r="C149" s="50">
        <v>8</v>
      </c>
      <c r="D149" s="50">
        <v>4</v>
      </c>
      <c r="E149" s="50" t="s">
        <v>1152</v>
      </c>
      <c r="F149" s="51" t="s">
        <v>1259</v>
      </c>
      <c r="G149" s="52"/>
      <c r="H149" s="52"/>
      <c r="I149" s="52"/>
      <c r="J149" s="95">
        <f>SUBTOTAL(9,G149:I149)</f>
        <v>0</v>
      </c>
      <c r="K149" s="96" t="str">
        <f>IFERROR(J149/$J$18*100,"0.00")</f>
        <v>0.00</v>
      </c>
    </row>
    <row r="150" spans="1:11" ht="13.2" x14ac:dyDescent="0.25">
      <c r="A150" s="44">
        <v>2</v>
      </c>
      <c r="B150" s="45">
        <v>2</v>
      </c>
      <c r="C150" s="45">
        <v>8</v>
      </c>
      <c r="D150" s="45">
        <v>5</v>
      </c>
      <c r="E150" s="45"/>
      <c r="F150" s="56" t="s">
        <v>1260</v>
      </c>
      <c r="G150" s="47">
        <f>SUM(G151:G153)</f>
        <v>0</v>
      </c>
      <c r="H150" s="47">
        <f>SUM(H151:H153)</f>
        <v>0</v>
      </c>
      <c r="I150" s="47">
        <f>SUM(I151:I153)</f>
        <v>0</v>
      </c>
      <c r="J150" s="47">
        <f>SUM(J151:J153)</f>
        <v>0</v>
      </c>
      <c r="K150" s="48">
        <f>SUM(K151:K153)</f>
        <v>0</v>
      </c>
    </row>
    <row r="151" spans="1:11" ht="13.2" x14ac:dyDescent="0.25">
      <c r="A151" s="49">
        <v>2</v>
      </c>
      <c r="B151" s="50">
        <v>2</v>
      </c>
      <c r="C151" s="50">
        <v>8</v>
      </c>
      <c r="D151" s="50">
        <v>5</v>
      </c>
      <c r="E151" s="50" t="s">
        <v>1152</v>
      </c>
      <c r="F151" s="51" t="s">
        <v>1261</v>
      </c>
      <c r="G151" s="52"/>
      <c r="H151" s="52"/>
      <c r="I151" s="52"/>
      <c r="J151" s="95">
        <f>SUBTOTAL(9,G151:I151)</f>
        <v>0</v>
      </c>
      <c r="K151" s="96" t="str">
        <f>IFERROR(J151/$J$18*100,"0.00")</f>
        <v>0.00</v>
      </c>
    </row>
    <row r="152" spans="1:11" ht="13.2" x14ac:dyDescent="0.25">
      <c r="A152" s="49">
        <v>2</v>
      </c>
      <c r="B152" s="50">
        <v>2</v>
      </c>
      <c r="C152" s="50">
        <v>8</v>
      </c>
      <c r="D152" s="50">
        <v>5</v>
      </c>
      <c r="E152" s="50" t="s">
        <v>1154</v>
      </c>
      <c r="F152" s="51" t="s">
        <v>1262</v>
      </c>
      <c r="G152" s="52"/>
      <c r="H152" s="52"/>
      <c r="I152" s="52"/>
      <c r="J152" s="95">
        <f>SUBTOTAL(9,G152:I152)</f>
        <v>0</v>
      </c>
      <c r="K152" s="96" t="str">
        <f>IFERROR(J152/$J$18*100,"0.00")</f>
        <v>0.00</v>
      </c>
    </row>
    <row r="153" spans="1:11" ht="13.2" x14ac:dyDescent="0.25">
      <c r="A153" s="49">
        <v>2</v>
      </c>
      <c r="B153" s="50">
        <v>2</v>
      </c>
      <c r="C153" s="50">
        <v>8</v>
      </c>
      <c r="D153" s="50">
        <v>5</v>
      </c>
      <c r="E153" s="50" t="s">
        <v>1161</v>
      </c>
      <c r="F153" s="51" t="s">
        <v>1263</v>
      </c>
      <c r="G153" s="52"/>
      <c r="H153" s="52"/>
      <c r="I153" s="52"/>
      <c r="J153" s="95">
        <f>SUBTOTAL(9,G153:I153)</f>
        <v>0</v>
      </c>
      <c r="K153" s="96" t="str">
        <f>IFERROR(J153/$J$18*100,"0.00")</f>
        <v>0.00</v>
      </c>
    </row>
    <row r="154" spans="1:11" ht="13.2" x14ac:dyDescent="0.25">
      <c r="A154" s="44">
        <v>2</v>
      </c>
      <c r="B154" s="45">
        <v>2</v>
      </c>
      <c r="C154" s="45">
        <v>8</v>
      </c>
      <c r="D154" s="45">
        <v>6</v>
      </c>
      <c r="E154" s="45"/>
      <c r="F154" s="56" t="s">
        <v>1264</v>
      </c>
      <c r="G154" s="47">
        <f>SUM(G155:G156)</f>
        <v>0</v>
      </c>
      <c r="H154" s="47">
        <f>SUM(H155:H156)</f>
        <v>0</v>
      </c>
      <c r="I154" s="47">
        <f>SUM(I155:I156)</f>
        <v>0</v>
      </c>
      <c r="J154" s="47">
        <f>SUM(J155:J156)</f>
        <v>0</v>
      </c>
      <c r="K154" s="48">
        <f>SUM(K155:K156)</f>
        <v>0</v>
      </c>
    </row>
    <row r="155" spans="1:11" ht="13.2" x14ac:dyDescent="0.25">
      <c r="A155" s="49">
        <v>2</v>
      </c>
      <c r="B155" s="50">
        <v>2</v>
      </c>
      <c r="C155" s="50">
        <v>8</v>
      </c>
      <c r="D155" s="50">
        <v>6</v>
      </c>
      <c r="E155" s="50" t="s">
        <v>1152</v>
      </c>
      <c r="F155" s="51" t="s">
        <v>1399</v>
      </c>
      <c r="G155" s="52"/>
      <c r="H155" s="52"/>
      <c r="I155" s="52"/>
      <c r="J155" s="95">
        <f>SUBTOTAL(9,G155:I155)</f>
        <v>0</v>
      </c>
      <c r="K155" s="96" t="str">
        <f>IFERROR(J155/$J$18*100,"0.00")</f>
        <v>0.00</v>
      </c>
    </row>
    <row r="156" spans="1:11" ht="13.2" x14ac:dyDescent="0.25">
      <c r="A156" s="49">
        <v>2</v>
      </c>
      <c r="B156" s="50">
        <v>2</v>
      </c>
      <c r="C156" s="50">
        <v>8</v>
      </c>
      <c r="D156" s="50">
        <v>6</v>
      </c>
      <c r="E156" s="50" t="s">
        <v>1154</v>
      </c>
      <c r="F156" s="51" t="s">
        <v>1265</v>
      </c>
      <c r="G156" s="52"/>
      <c r="H156" s="52"/>
      <c r="I156" s="52"/>
      <c r="J156" s="95">
        <f>SUBTOTAL(9,G156:I156)</f>
        <v>0</v>
      </c>
      <c r="K156" s="96" t="str">
        <f>IFERROR(J156/$J$18*100,"0.00")</f>
        <v>0.00</v>
      </c>
    </row>
    <row r="157" spans="1:11" ht="13.2" x14ac:dyDescent="0.25">
      <c r="A157" s="44">
        <v>2</v>
      </c>
      <c r="B157" s="45">
        <v>2</v>
      </c>
      <c r="C157" s="45">
        <v>8</v>
      </c>
      <c r="D157" s="45">
        <v>7</v>
      </c>
      <c r="E157" s="45"/>
      <c r="F157" s="56" t="s">
        <v>1266</v>
      </c>
      <c r="G157" s="47">
        <f>SUM(G158:G163)</f>
        <v>0</v>
      </c>
      <c r="H157" s="47">
        <f>SUM(H158:H163)</f>
        <v>0</v>
      </c>
      <c r="I157" s="47">
        <f>SUM(I158:I163)</f>
        <v>0</v>
      </c>
      <c r="J157" s="47">
        <f>SUM(J158:J163)</f>
        <v>0</v>
      </c>
      <c r="K157" s="48">
        <f>SUM(K158:K163)</f>
        <v>0</v>
      </c>
    </row>
    <row r="158" spans="1:11" ht="13.2" x14ac:dyDescent="0.25">
      <c r="A158" s="49">
        <v>2</v>
      </c>
      <c r="B158" s="50">
        <v>2</v>
      </c>
      <c r="C158" s="50">
        <v>8</v>
      </c>
      <c r="D158" s="50">
        <v>7</v>
      </c>
      <c r="E158" s="50" t="s">
        <v>1152</v>
      </c>
      <c r="F158" s="65" t="s">
        <v>1400</v>
      </c>
      <c r="G158" s="52"/>
      <c r="H158" s="52"/>
      <c r="I158" s="52"/>
      <c r="J158" s="95">
        <f t="shared" ref="J158:J163" si="6">SUBTOTAL(9,G158:I158)</f>
        <v>0</v>
      </c>
      <c r="K158" s="96" t="str">
        <f t="shared" ref="K158:K163" si="7">IFERROR(J158/$J$18*100,"0.00")</f>
        <v>0.00</v>
      </c>
    </row>
    <row r="159" spans="1:11" ht="13.2" x14ac:dyDescent="0.25">
      <c r="A159" s="49">
        <v>2</v>
      </c>
      <c r="B159" s="50">
        <v>2</v>
      </c>
      <c r="C159" s="50">
        <v>8</v>
      </c>
      <c r="D159" s="50">
        <v>7</v>
      </c>
      <c r="E159" s="50" t="s">
        <v>1154</v>
      </c>
      <c r="F159" s="65" t="s">
        <v>1267</v>
      </c>
      <c r="G159" s="52"/>
      <c r="H159" s="52"/>
      <c r="I159" s="52"/>
      <c r="J159" s="95">
        <f t="shared" si="6"/>
        <v>0</v>
      </c>
      <c r="K159" s="96" t="str">
        <f t="shared" si="7"/>
        <v>0.00</v>
      </c>
    </row>
    <row r="160" spans="1:11" ht="13.2" x14ac:dyDescent="0.25">
      <c r="A160" s="49">
        <v>2</v>
      </c>
      <c r="B160" s="50">
        <v>2</v>
      </c>
      <c r="C160" s="50">
        <v>8</v>
      </c>
      <c r="D160" s="50">
        <v>7</v>
      </c>
      <c r="E160" s="50" t="s">
        <v>1161</v>
      </c>
      <c r="F160" s="65" t="s">
        <v>1268</v>
      </c>
      <c r="G160" s="52"/>
      <c r="H160" s="52"/>
      <c r="I160" s="52"/>
      <c r="J160" s="95">
        <f t="shared" si="6"/>
        <v>0</v>
      </c>
      <c r="K160" s="96" t="str">
        <f t="shared" si="7"/>
        <v>0.00</v>
      </c>
    </row>
    <row r="161" spans="1:11" ht="13.2" x14ac:dyDescent="0.25">
      <c r="A161" s="49">
        <v>2</v>
      </c>
      <c r="B161" s="50">
        <v>2</v>
      </c>
      <c r="C161" s="50">
        <v>8</v>
      </c>
      <c r="D161" s="50">
        <v>7</v>
      </c>
      <c r="E161" s="50" t="s">
        <v>1176</v>
      </c>
      <c r="F161" s="65" t="s">
        <v>1269</v>
      </c>
      <c r="G161" s="52"/>
      <c r="H161" s="52"/>
      <c r="I161" s="52"/>
      <c r="J161" s="95">
        <f t="shared" si="6"/>
        <v>0</v>
      </c>
      <c r="K161" s="96" t="str">
        <f t="shared" si="7"/>
        <v>0.00</v>
      </c>
    </row>
    <row r="162" spans="1:11" ht="13.2" x14ac:dyDescent="0.25">
      <c r="A162" s="49">
        <v>2</v>
      </c>
      <c r="B162" s="50">
        <v>2</v>
      </c>
      <c r="C162" s="50">
        <v>8</v>
      </c>
      <c r="D162" s="50">
        <v>7</v>
      </c>
      <c r="E162" s="50" t="s">
        <v>1156</v>
      </c>
      <c r="F162" s="65" t="s">
        <v>1270</v>
      </c>
      <c r="G162" s="52"/>
      <c r="H162" s="52"/>
      <c r="I162" s="52"/>
      <c r="J162" s="95">
        <f t="shared" si="6"/>
        <v>0</v>
      </c>
      <c r="K162" s="96" t="str">
        <f t="shared" si="7"/>
        <v>0.00</v>
      </c>
    </row>
    <row r="163" spans="1:11" ht="13.2" x14ac:dyDescent="0.25">
      <c r="A163" s="49">
        <v>2</v>
      </c>
      <c r="B163" s="50">
        <v>2</v>
      </c>
      <c r="C163" s="50">
        <v>8</v>
      </c>
      <c r="D163" s="50">
        <v>7</v>
      </c>
      <c r="E163" s="50" t="s">
        <v>1158</v>
      </c>
      <c r="F163" s="65" t="s">
        <v>1271</v>
      </c>
      <c r="G163" s="52"/>
      <c r="H163" s="52"/>
      <c r="I163" s="52"/>
      <c r="J163" s="95">
        <f t="shared" si="6"/>
        <v>0</v>
      </c>
      <c r="K163" s="96" t="str">
        <f t="shared" si="7"/>
        <v>0.00</v>
      </c>
    </row>
    <row r="164" spans="1:11" ht="13.2" x14ac:dyDescent="0.25">
      <c r="A164" s="44">
        <v>2</v>
      </c>
      <c r="B164" s="45">
        <v>2</v>
      </c>
      <c r="C164" s="45">
        <v>8</v>
      </c>
      <c r="D164" s="45">
        <v>8</v>
      </c>
      <c r="E164" s="45"/>
      <c r="F164" s="56" t="s">
        <v>1272</v>
      </c>
      <c r="G164" s="47">
        <f>SUM(G165:G167)</f>
        <v>0</v>
      </c>
      <c r="H164" s="47">
        <f>SUM(H165:H167)</f>
        <v>0</v>
      </c>
      <c r="I164" s="47">
        <f>SUM(I165:I167)</f>
        <v>0</v>
      </c>
      <c r="J164" s="47">
        <f>SUM(J165:J167)</f>
        <v>0</v>
      </c>
      <c r="K164" s="48">
        <f>SUM(K165:K167)</f>
        <v>0</v>
      </c>
    </row>
    <row r="165" spans="1:11" ht="13.2" x14ac:dyDescent="0.25">
      <c r="A165" s="49">
        <v>2</v>
      </c>
      <c r="B165" s="50">
        <v>2</v>
      </c>
      <c r="C165" s="50">
        <v>8</v>
      </c>
      <c r="D165" s="50">
        <v>8</v>
      </c>
      <c r="E165" s="50" t="s">
        <v>1152</v>
      </c>
      <c r="F165" s="65" t="s">
        <v>1273</v>
      </c>
      <c r="G165" s="52"/>
      <c r="H165" s="52"/>
      <c r="I165" s="52"/>
      <c r="J165" s="95">
        <f>SUBTOTAL(9,G165:I165)</f>
        <v>0</v>
      </c>
      <c r="K165" s="96" t="str">
        <f>IFERROR(J165/$J$18*100,"0.00")</f>
        <v>0.00</v>
      </c>
    </row>
    <row r="166" spans="1:11" ht="13.2" x14ac:dyDescent="0.25">
      <c r="A166" s="49">
        <v>2</v>
      </c>
      <c r="B166" s="50">
        <v>2</v>
      </c>
      <c r="C166" s="50">
        <v>8</v>
      </c>
      <c r="D166" s="50">
        <v>8</v>
      </c>
      <c r="E166" s="50" t="s">
        <v>1154</v>
      </c>
      <c r="F166" s="65" t="s">
        <v>1274</v>
      </c>
      <c r="G166" s="52"/>
      <c r="H166" s="52"/>
      <c r="I166" s="52"/>
      <c r="J166" s="95">
        <f>SUBTOTAL(9,G166:I166)</f>
        <v>0</v>
      </c>
      <c r="K166" s="96" t="str">
        <f>IFERROR(J166/$J$18*100,"0.00")</f>
        <v>0.00</v>
      </c>
    </row>
    <row r="167" spans="1:11" ht="13.2" x14ac:dyDescent="0.25">
      <c r="A167" s="49">
        <v>2</v>
      </c>
      <c r="B167" s="50">
        <v>2</v>
      </c>
      <c r="C167" s="50">
        <v>8</v>
      </c>
      <c r="D167" s="50">
        <v>8</v>
      </c>
      <c r="E167" s="50" t="s">
        <v>1161</v>
      </c>
      <c r="F167" s="65" t="s">
        <v>1401</v>
      </c>
      <c r="G167" s="52"/>
      <c r="H167" s="52"/>
      <c r="I167" s="52"/>
      <c r="J167" s="95">
        <f>SUBTOTAL(9,G167:I167)</f>
        <v>0</v>
      </c>
      <c r="K167" s="96" t="str">
        <f>IFERROR(J167/$J$18*100,"0.00")</f>
        <v>0.00</v>
      </c>
    </row>
    <row r="168" spans="1:11" ht="13.2" x14ac:dyDescent="0.25">
      <c r="A168" s="44">
        <v>2</v>
      </c>
      <c r="B168" s="45">
        <v>2</v>
      </c>
      <c r="C168" s="45">
        <v>9</v>
      </c>
      <c r="D168" s="45">
        <v>2</v>
      </c>
      <c r="E168" s="50"/>
      <c r="F168" s="56" t="s">
        <v>1275</v>
      </c>
      <c r="G168" s="62">
        <f>+G169+G170</f>
        <v>0</v>
      </c>
      <c r="H168" s="62">
        <f>+H169+H170</f>
        <v>0</v>
      </c>
      <c r="I168" s="62">
        <f>+I169+I170</f>
        <v>0</v>
      </c>
      <c r="J168" s="62">
        <f>+J169+J170</f>
        <v>0</v>
      </c>
      <c r="K168" s="48">
        <f>+K169+K170</f>
        <v>0</v>
      </c>
    </row>
    <row r="169" spans="1:11" ht="13.2" x14ac:dyDescent="0.25">
      <c r="A169" s="49">
        <v>2</v>
      </c>
      <c r="B169" s="50">
        <v>2</v>
      </c>
      <c r="C169" s="50">
        <v>9</v>
      </c>
      <c r="D169" s="50">
        <v>2</v>
      </c>
      <c r="E169" s="50" t="s">
        <v>1152</v>
      </c>
      <c r="F169" s="51" t="s">
        <v>1402</v>
      </c>
      <c r="G169" s="52"/>
      <c r="H169" s="52"/>
      <c r="I169" s="52"/>
      <c r="J169" s="95">
        <f>SUBTOTAL(9,G169:I169)</f>
        <v>0</v>
      </c>
      <c r="K169" s="96" t="str">
        <f>IFERROR(J169/$J$18*100,"0.00")</f>
        <v>0.00</v>
      </c>
    </row>
    <row r="170" spans="1:11" ht="13.2" x14ac:dyDescent="0.25">
      <c r="A170" s="49">
        <v>2</v>
      </c>
      <c r="B170" s="50">
        <v>2</v>
      </c>
      <c r="C170" s="50">
        <v>9</v>
      </c>
      <c r="D170" s="50">
        <v>2</v>
      </c>
      <c r="E170" s="50" t="s">
        <v>1161</v>
      </c>
      <c r="F170" s="65" t="s">
        <v>1276</v>
      </c>
      <c r="G170" s="52"/>
      <c r="H170" s="52"/>
      <c r="I170" s="52"/>
      <c r="J170" s="95">
        <f>SUBTOTAL(9,G170:I170)</f>
        <v>0</v>
      </c>
      <c r="K170" s="96" t="str">
        <f>IFERROR(J170/$J$18*100,"0.00")</f>
        <v>0.00</v>
      </c>
    </row>
    <row r="171" spans="1:11" ht="13.2" x14ac:dyDescent="0.25">
      <c r="A171" s="33">
        <v>2</v>
      </c>
      <c r="B171" s="34">
        <v>3</v>
      </c>
      <c r="C171" s="35"/>
      <c r="D171" s="35"/>
      <c r="E171" s="35"/>
      <c r="F171" s="36" t="s">
        <v>1277</v>
      </c>
      <c r="G171" s="37">
        <f>+G172+G180+G189+G198+G201+G210+G225+G238</f>
        <v>0</v>
      </c>
      <c r="H171" s="37">
        <f>+H172+H180+H189+H198+H201+H210+H225+H238</f>
        <v>0</v>
      </c>
      <c r="I171" s="37">
        <f>+I172+I180+I189+I198+I201+I210+I225+I238</f>
        <v>0</v>
      </c>
      <c r="J171" s="37">
        <f>+J172+J180+J189+J198+J201+J210+J225+J238</f>
        <v>0</v>
      </c>
      <c r="K171" s="37">
        <f>+K172+K180+K189+K198+K201+K210+K225+K238</f>
        <v>0</v>
      </c>
    </row>
    <row r="172" spans="1:11" ht="13.2" x14ac:dyDescent="0.25">
      <c r="A172" s="39">
        <v>2</v>
      </c>
      <c r="B172" s="40">
        <v>3</v>
      </c>
      <c r="C172" s="40">
        <v>1</v>
      </c>
      <c r="D172" s="40"/>
      <c r="E172" s="40"/>
      <c r="F172" s="41" t="s">
        <v>1278</v>
      </c>
      <c r="G172" s="42">
        <f>+G173+G175+G178</f>
        <v>0</v>
      </c>
      <c r="H172" s="42">
        <f>+H173+H175+H178</f>
        <v>0</v>
      </c>
      <c r="I172" s="42">
        <f>+I173+I175+I178</f>
        <v>0</v>
      </c>
      <c r="J172" s="42">
        <f>+J173+J175+J178</f>
        <v>0</v>
      </c>
      <c r="K172" s="42">
        <f>+K173+K175+K178</f>
        <v>0</v>
      </c>
    </row>
    <row r="173" spans="1:11" ht="13.2" x14ac:dyDescent="0.25">
      <c r="A173" s="44">
        <v>2</v>
      </c>
      <c r="B173" s="45">
        <v>3</v>
      </c>
      <c r="C173" s="45">
        <v>1</v>
      </c>
      <c r="D173" s="45">
        <v>1</v>
      </c>
      <c r="E173" s="45"/>
      <c r="F173" s="56" t="s">
        <v>1052</v>
      </c>
      <c r="G173" s="47">
        <f>SUM(G174:G174)</f>
        <v>0</v>
      </c>
      <c r="H173" s="47">
        <f>SUM(H174:H174)</f>
        <v>0</v>
      </c>
      <c r="I173" s="47">
        <f>SUM(I174:I174)</f>
        <v>0</v>
      </c>
      <c r="J173" s="47">
        <f>SUM(J174:J174)</f>
        <v>0</v>
      </c>
      <c r="K173" s="48">
        <f>SUM(K174:K174)</f>
        <v>0</v>
      </c>
    </row>
    <row r="174" spans="1:11" ht="13.2" x14ac:dyDescent="0.25">
      <c r="A174" s="57">
        <v>2</v>
      </c>
      <c r="B174" s="50">
        <v>3</v>
      </c>
      <c r="C174" s="50">
        <v>1</v>
      </c>
      <c r="D174" s="50">
        <v>1</v>
      </c>
      <c r="E174" s="50" t="s">
        <v>1152</v>
      </c>
      <c r="F174" s="51" t="s">
        <v>1052</v>
      </c>
      <c r="G174" s="52"/>
      <c r="H174" s="52"/>
      <c r="I174" s="52"/>
      <c r="J174" s="95">
        <f>SUBTOTAL(9,G174:I174)</f>
        <v>0</v>
      </c>
      <c r="K174" s="96" t="str">
        <f>IFERROR(J174/$J$18*100,"0.00")</f>
        <v>0.00</v>
      </c>
    </row>
    <row r="175" spans="1:11" ht="13.2" x14ac:dyDescent="0.25">
      <c r="A175" s="44">
        <v>2</v>
      </c>
      <c r="B175" s="45">
        <v>3</v>
      </c>
      <c r="C175" s="45">
        <v>1</v>
      </c>
      <c r="D175" s="45">
        <v>3</v>
      </c>
      <c r="E175" s="45"/>
      <c r="F175" s="56" t="s">
        <v>1279</v>
      </c>
      <c r="G175" s="47">
        <f>SUM(G176:G177)</f>
        <v>0</v>
      </c>
      <c r="H175" s="47">
        <f>SUM(H176:H177)</f>
        <v>0</v>
      </c>
      <c r="I175" s="47">
        <f>SUM(I176:I177)</f>
        <v>0</v>
      </c>
      <c r="J175" s="47">
        <f>SUM(J176:J177)</f>
        <v>0</v>
      </c>
      <c r="K175" s="48">
        <f>SUM(K176:K177)</f>
        <v>0</v>
      </c>
    </row>
    <row r="176" spans="1:11" ht="13.2" x14ac:dyDescent="0.25">
      <c r="A176" s="57">
        <v>2</v>
      </c>
      <c r="B176" s="50">
        <v>3</v>
      </c>
      <c r="C176" s="50">
        <v>1</v>
      </c>
      <c r="D176" s="50">
        <v>3</v>
      </c>
      <c r="E176" s="50" t="s">
        <v>1154</v>
      </c>
      <c r="F176" s="51" t="s">
        <v>1280</v>
      </c>
      <c r="G176" s="52"/>
      <c r="H176" s="52"/>
      <c r="I176" s="52"/>
      <c r="J176" s="95">
        <f>SUBTOTAL(9,G176:I176)</f>
        <v>0</v>
      </c>
      <c r="K176" s="96" t="str">
        <f>IFERROR(J176/$J$18*100,"0.00")</f>
        <v>0.00</v>
      </c>
    </row>
    <row r="177" spans="1:11" ht="13.2" x14ac:dyDescent="0.25">
      <c r="A177" s="57">
        <v>2</v>
      </c>
      <c r="B177" s="50">
        <v>3</v>
      </c>
      <c r="C177" s="50">
        <v>1</v>
      </c>
      <c r="D177" s="50">
        <v>3</v>
      </c>
      <c r="E177" s="50" t="s">
        <v>1161</v>
      </c>
      <c r="F177" s="51" t="s">
        <v>1281</v>
      </c>
      <c r="G177" s="59"/>
      <c r="H177" s="59"/>
      <c r="I177" s="59"/>
      <c r="J177" s="95">
        <f>SUBTOTAL(9,G177:I177)</f>
        <v>0</v>
      </c>
      <c r="K177" s="96" t="str">
        <f>IFERROR(J177/$J$18*100,"0.00")</f>
        <v>0.00</v>
      </c>
    </row>
    <row r="178" spans="1:11" ht="13.2" x14ac:dyDescent="0.25">
      <c r="A178" s="44">
        <v>2</v>
      </c>
      <c r="B178" s="45">
        <v>3</v>
      </c>
      <c r="C178" s="45">
        <v>1</v>
      </c>
      <c r="D178" s="45">
        <v>4</v>
      </c>
      <c r="E178" s="45"/>
      <c r="F178" s="56" t="s">
        <v>1282</v>
      </c>
      <c r="G178" s="62">
        <f>+G179</f>
        <v>0</v>
      </c>
      <c r="H178" s="62">
        <f>+H179</f>
        <v>0</v>
      </c>
      <c r="I178" s="62">
        <f>+I179</f>
        <v>0</v>
      </c>
      <c r="J178" s="62">
        <f>+J179</f>
        <v>0</v>
      </c>
      <c r="K178" s="63" t="str">
        <f>+K179</f>
        <v>0.00</v>
      </c>
    </row>
    <row r="179" spans="1:11" ht="13.2" x14ac:dyDescent="0.25">
      <c r="A179" s="57">
        <v>2</v>
      </c>
      <c r="B179" s="50">
        <v>3</v>
      </c>
      <c r="C179" s="50">
        <v>1</v>
      </c>
      <c r="D179" s="50">
        <v>4</v>
      </c>
      <c r="E179" s="50" t="s">
        <v>1152</v>
      </c>
      <c r="F179" s="51" t="s">
        <v>1282</v>
      </c>
      <c r="G179" s="59"/>
      <c r="H179" s="59"/>
      <c r="I179" s="59"/>
      <c r="J179" s="95">
        <f>SUBTOTAL(9,G179:I179)</f>
        <v>0</v>
      </c>
      <c r="K179" s="96" t="str">
        <f>IFERROR(J179/$J$18*100,"0.00")</f>
        <v>0.00</v>
      </c>
    </row>
    <row r="180" spans="1:11" ht="13.2" x14ac:dyDescent="0.25">
      <c r="A180" s="39">
        <v>2</v>
      </c>
      <c r="B180" s="40">
        <v>3</v>
      </c>
      <c r="C180" s="40">
        <v>2</v>
      </c>
      <c r="D180" s="40"/>
      <c r="E180" s="40"/>
      <c r="F180" s="41" t="s">
        <v>1283</v>
      </c>
      <c r="G180" s="42">
        <f>+G181+G183+G185+G187</f>
        <v>0</v>
      </c>
      <c r="H180" s="42">
        <f>+H181+H183+H185+H187</f>
        <v>0</v>
      </c>
      <c r="I180" s="42">
        <f>+I181+I183+I185+I187</f>
        <v>0</v>
      </c>
      <c r="J180" s="42">
        <f>+J181+J183+J185+J187</f>
        <v>0</v>
      </c>
      <c r="K180" s="43">
        <f>+K181+K183+K185+K187</f>
        <v>0</v>
      </c>
    </row>
    <row r="181" spans="1:11" ht="13.2" x14ac:dyDescent="0.25">
      <c r="A181" s="44">
        <v>2</v>
      </c>
      <c r="B181" s="45">
        <v>3</v>
      </c>
      <c r="C181" s="45">
        <v>2</v>
      </c>
      <c r="D181" s="45">
        <v>1</v>
      </c>
      <c r="E181" s="45"/>
      <c r="F181" s="56" t="s">
        <v>1284</v>
      </c>
      <c r="G181" s="62">
        <f>+G182</f>
        <v>0</v>
      </c>
      <c r="H181" s="62">
        <f>+H182</f>
        <v>0</v>
      </c>
      <c r="I181" s="62">
        <f>+I182</f>
        <v>0</v>
      </c>
      <c r="J181" s="62">
        <f>+J182</f>
        <v>0</v>
      </c>
      <c r="K181" s="63" t="str">
        <f>+K182</f>
        <v>0.00</v>
      </c>
    </row>
    <row r="182" spans="1:11" ht="13.2" x14ac:dyDescent="0.25">
      <c r="A182" s="57">
        <v>2</v>
      </c>
      <c r="B182" s="50">
        <v>3</v>
      </c>
      <c r="C182" s="50">
        <v>2</v>
      </c>
      <c r="D182" s="50">
        <v>1</v>
      </c>
      <c r="E182" s="50" t="s">
        <v>1152</v>
      </c>
      <c r="F182" s="51" t="s">
        <v>1284</v>
      </c>
      <c r="G182" s="59"/>
      <c r="H182" s="59"/>
      <c r="I182" s="59"/>
      <c r="J182" s="95">
        <f>SUBTOTAL(9,G182:I182)</f>
        <v>0</v>
      </c>
      <c r="K182" s="96" t="str">
        <f>IFERROR(J182/$J$18*100,"0.00")</f>
        <v>0.00</v>
      </c>
    </row>
    <row r="183" spans="1:11" ht="13.2" x14ac:dyDescent="0.25">
      <c r="A183" s="44">
        <v>2</v>
      </c>
      <c r="B183" s="45">
        <v>3</v>
      </c>
      <c r="C183" s="45">
        <v>2</v>
      </c>
      <c r="D183" s="45">
        <v>2</v>
      </c>
      <c r="E183" s="45"/>
      <c r="F183" s="56" t="s">
        <v>1285</v>
      </c>
      <c r="G183" s="62">
        <f>+G184</f>
        <v>0</v>
      </c>
      <c r="H183" s="62">
        <f>+H184</f>
        <v>0</v>
      </c>
      <c r="I183" s="62">
        <f>+I184</f>
        <v>0</v>
      </c>
      <c r="J183" s="62">
        <f>+J184</f>
        <v>0</v>
      </c>
      <c r="K183" s="63" t="str">
        <f>+K184</f>
        <v>0.00</v>
      </c>
    </row>
    <row r="184" spans="1:11" ht="13.2" x14ac:dyDescent="0.25">
      <c r="A184" s="57">
        <v>2</v>
      </c>
      <c r="B184" s="50">
        <v>3</v>
      </c>
      <c r="C184" s="50">
        <v>2</v>
      </c>
      <c r="D184" s="50">
        <v>2</v>
      </c>
      <c r="E184" s="50" t="s">
        <v>1152</v>
      </c>
      <c r="F184" s="51" t="s">
        <v>1285</v>
      </c>
      <c r="G184" s="59"/>
      <c r="H184" s="59"/>
      <c r="I184" s="59"/>
      <c r="J184" s="95">
        <f>SUBTOTAL(9,G184:I184)</f>
        <v>0</v>
      </c>
      <c r="K184" s="96" t="str">
        <f>IFERROR(J184/$J$18*100,"0.00")</f>
        <v>0.00</v>
      </c>
    </row>
    <row r="185" spans="1:11" ht="13.2" x14ac:dyDescent="0.25">
      <c r="A185" s="44">
        <v>2</v>
      </c>
      <c r="B185" s="45">
        <v>3</v>
      </c>
      <c r="C185" s="45">
        <v>2</v>
      </c>
      <c r="D185" s="45">
        <v>3</v>
      </c>
      <c r="E185" s="45"/>
      <c r="F185" s="56" t="s">
        <v>1286</v>
      </c>
      <c r="G185" s="62">
        <f>+G186</f>
        <v>0</v>
      </c>
      <c r="H185" s="62">
        <f>+H186</f>
        <v>0</v>
      </c>
      <c r="I185" s="62">
        <f>+I186</f>
        <v>0</v>
      </c>
      <c r="J185" s="62">
        <f>+J186</f>
        <v>0</v>
      </c>
      <c r="K185" s="63" t="str">
        <f>+K186</f>
        <v>0.00</v>
      </c>
    </row>
    <row r="186" spans="1:11" ht="13.2" x14ac:dyDescent="0.25">
      <c r="A186" s="57">
        <v>2</v>
      </c>
      <c r="B186" s="50">
        <v>3</v>
      </c>
      <c r="C186" s="50">
        <v>2</v>
      </c>
      <c r="D186" s="50">
        <v>3</v>
      </c>
      <c r="E186" s="50" t="s">
        <v>1152</v>
      </c>
      <c r="F186" s="51" t="s">
        <v>1286</v>
      </c>
      <c r="G186" s="59"/>
      <c r="H186" s="59"/>
      <c r="I186" s="59"/>
      <c r="J186" s="95">
        <f>SUBTOTAL(9,G186:I186)</f>
        <v>0</v>
      </c>
      <c r="K186" s="96" t="str">
        <f>IFERROR(J186/$J$18*100,"0.00")</f>
        <v>0.00</v>
      </c>
    </row>
    <row r="187" spans="1:11" ht="13.2" x14ac:dyDescent="0.25">
      <c r="A187" s="44">
        <v>2</v>
      </c>
      <c r="B187" s="45">
        <v>3</v>
      </c>
      <c r="C187" s="45">
        <v>2</v>
      </c>
      <c r="D187" s="45">
        <v>4</v>
      </c>
      <c r="E187" s="45"/>
      <c r="F187" s="56" t="s">
        <v>1287</v>
      </c>
      <c r="G187" s="62">
        <f>+G188</f>
        <v>0</v>
      </c>
      <c r="H187" s="62">
        <f>+H188</f>
        <v>0</v>
      </c>
      <c r="I187" s="62">
        <f>+I188</f>
        <v>0</v>
      </c>
      <c r="J187" s="62">
        <f>+J188</f>
        <v>0</v>
      </c>
      <c r="K187" s="63" t="str">
        <f>+K188</f>
        <v>0.00</v>
      </c>
    </row>
    <row r="188" spans="1:11" ht="13.2" x14ac:dyDescent="0.25">
      <c r="A188" s="57">
        <v>2</v>
      </c>
      <c r="B188" s="50">
        <v>3</v>
      </c>
      <c r="C188" s="50">
        <v>2</v>
      </c>
      <c r="D188" s="50">
        <v>4</v>
      </c>
      <c r="E188" s="50" t="s">
        <v>1152</v>
      </c>
      <c r="F188" s="51" t="s">
        <v>1287</v>
      </c>
      <c r="G188" s="59"/>
      <c r="H188" s="59"/>
      <c r="I188" s="59"/>
      <c r="J188" s="95">
        <f>SUBTOTAL(9,G188:I188)</f>
        <v>0</v>
      </c>
      <c r="K188" s="96" t="str">
        <f>IFERROR(J188/$J$18*100,"0.00")</f>
        <v>0.00</v>
      </c>
    </row>
    <row r="189" spans="1:11" ht="13.2" x14ac:dyDescent="0.25">
      <c r="A189" s="39">
        <v>2</v>
      </c>
      <c r="B189" s="40">
        <v>3</v>
      </c>
      <c r="C189" s="40">
        <v>3</v>
      </c>
      <c r="D189" s="40"/>
      <c r="E189" s="40"/>
      <c r="F189" s="41" t="s">
        <v>1080</v>
      </c>
      <c r="G189" s="42">
        <f>+G190+G192+G194+G196</f>
        <v>0</v>
      </c>
      <c r="H189" s="42">
        <f>+H190+H192+H194+H196</f>
        <v>0</v>
      </c>
      <c r="I189" s="42">
        <f>+I190+I192+I194+I196</f>
        <v>0</v>
      </c>
      <c r="J189" s="42">
        <f>+J190+J192+J194+J196</f>
        <v>0</v>
      </c>
      <c r="K189" s="42">
        <f>+K190+K192+K194+K196</f>
        <v>0</v>
      </c>
    </row>
    <row r="190" spans="1:11" ht="13.2" x14ac:dyDescent="0.25">
      <c r="A190" s="44">
        <v>2</v>
      </c>
      <c r="B190" s="45">
        <v>3</v>
      </c>
      <c r="C190" s="45">
        <v>3</v>
      </c>
      <c r="D190" s="45">
        <v>1</v>
      </c>
      <c r="E190" s="45"/>
      <c r="F190" s="56" t="s">
        <v>1288</v>
      </c>
      <c r="G190" s="47">
        <f>G191</f>
        <v>0</v>
      </c>
      <c r="H190" s="47">
        <f>H191</f>
        <v>0</v>
      </c>
      <c r="I190" s="47">
        <f>I191</f>
        <v>0</v>
      </c>
      <c r="J190" s="47">
        <f>J191</f>
        <v>0</v>
      </c>
      <c r="K190" s="48" t="str">
        <f>K191</f>
        <v>0.00</v>
      </c>
    </row>
    <row r="191" spans="1:11" ht="13.2" x14ac:dyDescent="0.25">
      <c r="A191" s="57">
        <v>2</v>
      </c>
      <c r="B191" s="50">
        <v>3</v>
      </c>
      <c r="C191" s="50">
        <v>3</v>
      </c>
      <c r="D191" s="50">
        <v>1</v>
      </c>
      <c r="E191" s="50" t="s">
        <v>1152</v>
      </c>
      <c r="F191" s="51" t="s">
        <v>1288</v>
      </c>
      <c r="G191" s="52"/>
      <c r="H191" s="52"/>
      <c r="I191" s="52"/>
      <c r="J191" s="95">
        <f>SUBTOTAL(9,G191:I191)</f>
        <v>0</v>
      </c>
      <c r="K191" s="96" t="str">
        <f>IFERROR(J191/$J$18*100,"0.00")</f>
        <v>0.00</v>
      </c>
    </row>
    <row r="192" spans="1:11" ht="13.2" x14ac:dyDescent="0.25">
      <c r="A192" s="44">
        <v>2</v>
      </c>
      <c r="B192" s="45">
        <v>3</v>
      </c>
      <c r="C192" s="45">
        <v>3</v>
      </c>
      <c r="D192" s="45">
        <v>2</v>
      </c>
      <c r="E192" s="45"/>
      <c r="F192" s="56" t="s">
        <v>1289</v>
      </c>
      <c r="G192" s="62">
        <f>+G193</f>
        <v>0</v>
      </c>
      <c r="H192" s="62">
        <f>+H193</f>
        <v>0</v>
      </c>
      <c r="I192" s="62">
        <f>+I193</f>
        <v>0</v>
      </c>
      <c r="J192" s="62">
        <f>+J193</f>
        <v>0</v>
      </c>
      <c r="K192" s="63" t="str">
        <f>+K193</f>
        <v>0.00</v>
      </c>
    </row>
    <row r="193" spans="1:11" ht="13.2" x14ac:dyDescent="0.25">
      <c r="A193" s="57">
        <v>2</v>
      </c>
      <c r="B193" s="50">
        <v>3</v>
      </c>
      <c r="C193" s="50">
        <v>3</v>
      </c>
      <c r="D193" s="50">
        <v>2</v>
      </c>
      <c r="E193" s="50" t="s">
        <v>1152</v>
      </c>
      <c r="F193" s="51" t="s">
        <v>1289</v>
      </c>
      <c r="G193" s="52"/>
      <c r="H193" s="52"/>
      <c r="I193" s="52"/>
      <c r="J193" s="95">
        <f>SUBTOTAL(9,G193:I193)</f>
        <v>0</v>
      </c>
      <c r="K193" s="96" t="str">
        <f>IFERROR(J193/$J$18*100,"0.00")</f>
        <v>0.00</v>
      </c>
    </row>
    <row r="194" spans="1:11" ht="13.2" x14ac:dyDescent="0.25">
      <c r="A194" s="44">
        <v>2</v>
      </c>
      <c r="B194" s="45">
        <v>3</v>
      </c>
      <c r="C194" s="45">
        <v>3</v>
      </c>
      <c r="D194" s="45">
        <v>3</v>
      </c>
      <c r="E194" s="45"/>
      <c r="F194" s="56" t="s">
        <v>1290</v>
      </c>
      <c r="G194" s="62">
        <f>+G195</f>
        <v>0</v>
      </c>
      <c r="H194" s="62">
        <f>+H195</f>
        <v>0</v>
      </c>
      <c r="I194" s="62">
        <f>+I195</f>
        <v>0</v>
      </c>
      <c r="J194" s="62">
        <f>+J195</f>
        <v>0</v>
      </c>
      <c r="K194" s="63" t="str">
        <f>+K195</f>
        <v>0.00</v>
      </c>
    </row>
    <row r="195" spans="1:11" ht="13.2" x14ac:dyDescent="0.25">
      <c r="A195" s="57">
        <v>2</v>
      </c>
      <c r="B195" s="50">
        <v>3</v>
      </c>
      <c r="C195" s="50">
        <v>3</v>
      </c>
      <c r="D195" s="50">
        <v>3</v>
      </c>
      <c r="E195" s="50" t="s">
        <v>1152</v>
      </c>
      <c r="F195" s="51" t="s">
        <v>1290</v>
      </c>
      <c r="G195" s="52"/>
      <c r="H195" s="52"/>
      <c r="I195" s="52"/>
      <c r="J195" s="95">
        <f>SUBTOTAL(9,G195:I195)</f>
        <v>0</v>
      </c>
      <c r="K195" s="96" t="str">
        <f>IFERROR(J195/$J$18*100,"0.00")</f>
        <v>0.00</v>
      </c>
    </row>
    <row r="196" spans="1:11" ht="13.2" x14ac:dyDescent="0.25">
      <c r="A196" s="44">
        <v>2</v>
      </c>
      <c r="B196" s="45">
        <v>3</v>
      </c>
      <c r="C196" s="45">
        <v>3</v>
      </c>
      <c r="D196" s="45">
        <v>4</v>
      </c>
      <c r="E196" s="45"/>
      <c r="F196" s="56" t="s">
        <v>1291</v>
      </c>
      <c r="G196" s="62">
        <f>+G197</f>
        <v>0</v>
      </c>
      <c r="H196" s="62">
        <f>+H197</f>
        <v>0</v>
      </c>
      <c r="I196" s="62">
        <f>+I197</f>
        <v>0</v>
      </c>
      <c r="J196" s="62">
        <f>+J197</f>
        <v>0</v>
      </c>
      <c r="K196" s="63" t="str">
        <f>+K197</f>
        <v>0.00</v>
      </c>
    </row>
    <row r="197" spans="1:11" ht="13.2" x14ac:dyDescent="0.25">
      <c r="A197" s="57">
        <v>2</v>
      </c>
      <c r="B197" s="50">
        <v>3</v>
      </c>
      <c r="C197" s="50">
        <v>3</v>
      </c>
      <c r="D197" s="50">
        <v>4</v>
      </c>
      <c r="E197" s="50" t="s">
        <v>1152</v>
      </c>
      <c r="F197" s="51" t="s">
        <v>1291</v>
      </c>
      <c r="G197" s="59"/>
      <c r="H197" s="59"/>
      <c r="I197" s="59"/>
      <c r="J197" s="95">
        <f>SUBTOTAL(9,G197:I197)</f>
        <v>0</v>
      </c>
      <c r="K197" s="96" t="str">
        <f>IFERROR(J197/$J$18*100,"0.00")</f>
        <v>0.00</v>
      </c>
    </row>
    <row r="198" spans="1:11" ht="13.2" x14ac:dyDescent="0.25">
      <c r="A198" s="39">
        <v>2</v>
      </c>
      <c r="B198" s="40">
        <v>3</v>
      </c>
      <c r="C198" s="40">
        <v>4</v>
      </c>
      <c r="D198" s="40"/>
      <c r="E198" s="40"/>
      <c r="F198" s="41" t="s">
        <v>1292</v>
      </c>
      <c r="G198" s="42">
        <f t="shared" ref="G198:K199" si="8">+G199</f>
        <v>0</v>
      </c>
      <c r="H198" s="42">
        <f t="shared" si="8"/>
        <v>0</v>
      </c>
      <c r="I198" s="42">
        <f t="shared" si="8"/>
        <v>0</v>
      </c>
      <c r="J198" s="42">
        <f t="shared" si="8"/>
        <v>0</v>
      </c>
      <c r="K198" s="43" t="str">
        <f t="shared" si="8"/>
        <v>0.00</v>
      </c>
    </row>
    <row r="199" spans="1:11" ht="13.2" x14ac:dyDescent="0.25">
      <c r="A199" s="44">
        <v>2</v>
      </c>
      <c r="B199" s="45">
        <v>3</v>
      </c>
      <c r="C199" s="45">
        <v>4</v>
      </c>
      <c r="D199" s="45">
        <v>1</v>
      </c>
      <c r="E199" s="45"/>
      <c r="F199" s="56" t="s">
        <v>1293</v>
      </c>
      <c r="G199" s="62">
        <f t="shared" si="8"/>
        <v>0</v>
      </c>
      <c r="H199" s="62">
        <f t="shared" si="8"/>
        <v>0</v>
      </c>
      <c r="I199" s="62">
        <f t="shared" si="8"/>
        <v>0</v>
      </c>
      <c r="J199" s="62">
        <f t="shared" si="8"/>
        <v>0</v>
      </c>
      <c r="K199" s="63" t="str">
        <f t="shared" si="8"/>
        <v>0.00</v>
      </c>
    </row>
    <row r="200" spans="1:11" ht="13.2" x14ac:dyDescent="0.25">
      <c r="A200" s="57">
        <v>2</v>
      </c>
      <c r="B200" s="50">
        <v>3</v>
      </c>
      <c r="C200" s="50">
        <v>4</v>
      </c>
      <c r="D200" s="50">
        <v>1</v>
      </c>
      <c r="E200" s="50" t="s">
        <v>1152</v>
      </c>
      <c r="F200" s="51" t="s">
        <v>1293</v>
      </c>
      <c r="G200" s="52"/>
      <c r="H200" s="52"/>
      <c r="I200" s="52"/>
      <c r="J200" s="95">
        <f>SUBTOTAL(9,G200:I200)</f>
        <v>0</v>
      </c>
      <c r="K200" s="96" t="str">
        <f>IFERROR(J200/$J$18*100,"0.00")</f>
        <v>0.00</v>
      </c>
    </row>
    <row r="201" spans="1:11" ht="13.2" x14ac:dyDescent="0.25">
      <c r="A201" s="39">
        <v>2</v>
      </c>
      <c r="B201" s="40">
        <v>3</v>
      </c>
      <c r="C201" s="40">
        <v>5</v>
      </c>
      <c r="D201" s="40"/>
      <c r="E201" s="40"/>
      <c r="F201" s="41" t="s">
        <v>1294</v>
      </c>
      <c r="G201" s="42">
        <f>+G202+G204+G206+G208</f>
        <v>0</v>
      </c>
      <c r="H201" s="42">
        <f>+H202+H204+H206+H208</f>
        <v>0</v>
      </c>
      <c r="I201" s="42">
        <f>+I202+I204+I206+I208</f>
        <v>0</v>
      </c>
      <c r="J201" s="42">
        <f>+J202+J204+J206+J208</f>
        <v>0</v>
      </c>
      <c r="K201" s="42">
        <f>+K202+K204+K206+K208</f>
        <v>0</v>
      </c>
    </row>
    <row r="202" spans="1:11" ht="13.2" x14ac:dyDescent="0.25">
      <c r="A202" s="44">
        <v>2</v>
      </c>
      <c r="B202" s="45">
        <v>3</v>
      </c>
      <c r="C202" s="45">
        <v>5</v>
      </c>
      <c r="D202" s="45">
        <v>2</v>
      </c>
      <c r="E202" s="45"/>
      <c r="F202" s="56" t="s">
        <v>1295</v>
      </c>
      <c r="G202" s="62">
        <f>+G203</f>
        <v>0</v>
      </c>
      <c r="H202" s="62">
        <f>+H203</f>
        <v>0</v>
      </c>
      <c r="I202" s="62">
        <f>+I203</f>
        <v>0</v>
      </c>
      <c r="J202" s="62">
        <f>+J203</f>
        <v>0</v>
      </c>
      <c r="K202" s="63" t="str">
        <f>+K203</f>
        <v>0.00</v>
      </c>
    </row>
    <row r="203" spans="1:11" ht="13.2" x14ac:dyDescent="0.25">
      <c r="A203" s="57">
        <v>2</v>
      </c>
      <c r="B203" s="50">
        <v>3</v>
      </c>
      <c r="C203" s="50">
        <v>5</v>
      </c>
      <c r="D203" s="50">
        <v>2</v>
      </c>
      <c r="E203" s="50" t="s">
        <v>1152</v>
      </c>
      <c r="F203" s="51" t="s">
        <v>1295</v>
      </c>
      <c r="G203" s="59"/>
      <c r="H203" s="59"/>
      <c r="I203" s="59"/>
      <c r="J203" s="95">
        <f>SUBTOTAL(9,G203:I203)</f>
        <v>0</v>
      </c>
      <c r="K203" s="96" t="str">
        <f>IFERROR(J203/$J$18*100,"0.00")</f>
        <v>0.00</v>
      </c>
    </row>
    <row r="204" spans="1:11" ht="13.2" x14ac:dyDescent="0.25">
      <c r="A204" s="44">
        <v>2</v>
      </c>
      <c r="B204" s="45">
        <v>3</v>
      </c>
      <c r="C204" s="45">
        <v>5</v>
      </c>
      <c r="D204" s="45">
        <v>3</v>
      </c>
      <c r="E204" s="45"/>
      <c r="F204" s="56" t="s">
        <v>1296</v>
      </c>
      <c r="G204" s="62">
        <f>+G205</f>
        <v>0</v>
      </c>
      <c r="H204" s="62">
        <f>+H205</f>
        <v>0</v>
      </c>
      <c r="I204" s="62">
        <f>+I205</f>
        <v>0</v>
      </c>
      <c r="J204" s="62">
        <f>+J205</f>
        <v>0</v>
      </c>
      <c r="K204" s="63" t="str">
        <f>+K205</f>
        <v>0.00</v>
      </c>
    </row>
    <row r="205" spans="1:11" ht="13.2" x14ac:dyDescent="0.25">
      <c r="A205" s="57">
        <v>2</v>
      </c>
      <c r="B205" s="50">
        <v>3</v>
      </c>
      <c r="C205" s="50">
        <v>5</v>
      </c>
      <c r="D205" s="50">
        <v>3</v>
      </c>
      <c r="E205" s="50" t="s">
        <v>1152</v>
      </c>
      <c r="F205" s="51" t="s">
        <v>1296</v>
      </c>
      <c r="G205" s="52"/>
      <c r="H205" s="52"/>
      <c r="I205" s="52"/>
      <c r="J205" s="95">
        <f>SUBTOTAL(9,G205:I205)</f>
        <v>0</v>
      </c>
      <c r="K205" s="96" t="str">
        <f>IFERROR(J205/$J$18*100,"0.00")</f>
        <v>0.00</v>
      </c>
    </row>
    <row r="206" spans="1:11" ht="13.2" x14ac:dyDescent="0.25">
      <c r="A206" s="44">
        <v>2</v>
      </c>
      <c r="B206" s="45">
        <v>3</v>
      </c>
      <c r="C206" s="45">
        <v>5</v>
      </c>
      <c r="D206" s="45">
        <v>4</v>
      </c>
      <c r="E206" s="45"/>
      <c r="F206" s="56" t="s">
        <v>1297</v>
      </c>
      <c r="G206" s="62">
        <f>+G207</f>
        <v>0</v>
      </c>
      <c r="H206" s="62">
        <f>+H207</f>
        <v>0</v>
      </c>
      <c r="I206" s="62">
        <f>+I207</f>
        <v>0</v>
      </c>
      <c r="J206" s="62">
        <f>+J207</f>
        <v>0</v>
      </c>
      <c r="K206" s="63" t="str">
        <f>+K207</f>
        <v>0.00</v>
      </c>
    </row>
    <row r="207" spans="1:11" ht="13.2" x14ac:dyDescent="0.25">
      <c r="A207" s="57">
        <v>2</v>
      </c>
      <c r="B207" s="50">
        <v>3</v>
      </c>
      <c r="C207" s="50">
        <v>5</v>
      </c>
      <c r="D207" s="50">
        <v>4</v>
      </c>
      <c r="E207" s="50" t="s">
        <v>1152</v>
      </c>
      <c r="F207" s="51" t="s">
        <v>1297</v>
      </c>
      <c r="G207" s="59"/>
      <c r="H207" s="59"/>
      <c r="I207" s="59"/>
      <c r="J207" s="95">
        <f>SUBTOTAL(9,G207:I207)</f>
        <v>0</v>
      </c>
      <c r="K207" s="96" t="str">
        <f>IFERROR(J207/$J$18*100,"0.00")</f>
        <v>0.00</v>
      </c>
    </row>
    <row r="208" spans="1:11" ht="13.2" x14ac:dyDescent="0.25">
      <c r="A208" s="44">
        <v>2</v>
      </c>
      <c r="B208" s="45">
        <v>3</v>
      </c>
      <c r="C208" s="45">
        <v>5</v>
      </c>
      <c r="D208" s="45">
        <v>5</v>
      </c>
      <c r="E208" s="45"/>
      <c r="F208" s="56" t="s">
        <v>1298</v>
      </c>
      <c r="G208" s="62">
        <f>+G209</f>
        <v>0</v>
      </c>
      <c r="H208" s="62">
        <f>+H209</f>
        <v>0</v>
      </c>
      <c r="I208" s="62">
        <f>+I209</f>
        <v>0</v>
      </c>
      <c r="J208" s="62">
        <f>+J209</f>
        <v>0</v>
      </c>
      <c r="K208" s="63" t="str">
        <f>+K209</f>
        <v>0.00</v>
      </c>
    </row>
    <row r="209" spans="1:11" ht="13.2" x14ac:dyDescent="0.25">
      <c r="A209" s="57">
        <v>2</v>
      </c>
      <c r="B209" s="50">
        <v>3</v>
      </c>
      <c r="C209" s="50">
        <v>5</v>
      </c>
      <c r="D209" s="50">
        <v>5</v>
      </c>
      <c r="E209" s="50" t="s">
        <v>1152</v>
      </c>
      <c r="F209" s="51" t="s">
        <v>1066</v>
      </c>
      <c r="G209" s="52"/>
      <c r="H209" s="52"/>
      <c r="I209" s="52"/>
      <c r="J209" s="95">
        <f>SUBTOTAL(9,G209:I209)</f>
        <v>0</v>
      </c>
      <c r="K209" s="96" t="str">
        <f>IFERROR(J209/$J$18*100,"0.00")</f>
        <v>0.00</v>
      </c>
    </row>
    <row r="210" spans="1:11" ht="13.2" x14ac:dyDescent="0.25">
      <c r="A210" s="39">
        <v>2</v>
      </c>
      <c r="B210" s="40">
        <v>3</v>
      </c>
      <c r="C210" s="40">
        <v>6</v>
      </c>
      <c r="D210" s="40"/>
      <c r="E210" s="40"/>
      <c r="F210" s="41" t="s">
        <v>1299</v>
      </c>
      <c r="G210" s="42">
        <f>+G211+G215+G219+G223</f>
        <v>0</v>
      </c>
      <c r="H210" s="42">
        <f>+H211+H215+H219+H223</f>
        <v>0</v>
      </c>
      <c r="I210" s="42">
        <f>+I211+I215+I219+I223</f>
        <v>0</v>
      </c>
      <c r="J210" s="42">
        <f>+J211+J215+J219+J223</f>
        <v>0</v>
      </c>
      <c r="K210" s="42">
        <f>+K211+K215+K219+K223</f>
        <v>0</v>
      </c>
    </row>
    <row r="211" spans="1:11" ht="13.2" x14ac:dyDescent="0.25">
      <c r="A211" s="44">
        <v>2</v>
      </c>
      <c r="B211" s="45">
        <v>3</v>
      </c>
      <c r="C211" s="45">
        <v>6</v>
      </c>
      <c r="D211" s="45">
        <v>1</v>
      </c>
      <c r="E211" s="45"/>
      <c r="F211" s="56" t="s">
        <v>1300</v>
      </c>
      <c r="G211" s="62">
        <f>+G212+G213+G214</f>
        <v>0</v>
      </c>
      <c r="H211" s="62">
        <f>+H212+H213+H214</f>
        <v>0</v>
      </c>
      <c r="I211" s="62">
        <f>+I212+I213+I214</f>
        <v>0</v>
      </c>
      <c r="J211" s="62">
        <f>+J212+J213+J214</f>
        <v>0</v>
      </c>
      <c r="K211" s="63">
        <f>+K212+K213+K214</f>
        <v>0</v>
      </c>
    </row>
    <row r="212" spans="1:11" ht="13.2" x14ac:dyDescent="0.25">
      <c r="A212" s="57">
        <v>2</v>
      </c>
      <c r="B212" s="50">
        <v>3</v>
      </c>
      <c r="C212" s="50">
        <v>6</v>
      </c>
      <c r="D212" s="50">
        <v>1</v>
      </c>
      <c r="E212" s="50" t="s">
        <v>1152</v>
      </c>
      <c r="F212" s="51" t="s">
        <v>1301</v>
      </c>
      <c r="G212" s="52"/>
      <c r="H212" s="52"/>
      <c r="I212" s="52"/>
      <c r="J212" s="95">
        <f>SUBTOTAL(9,G212:I212)</f>
        <v>0</v>
      </c>
      <c r="K212" s="96" t="str">
        <f>IFERROR(J212/$J$18*100,"0.00")</f>
        <v>0.00</v>
      </c>
    </row>
    <row r="213" spans="1:11" ht="13.2" x14ac:dyDescent="0.25">
      <c r="A213" s="57">
        <v>2</v>
      </c>
      <c r="B213" s="50">
        <v>3</v>
      </c>
      <c r="C213" s="50">
        <v>6</v>
      </c>
      <c r="D213" s="50">
        <v>1</v>
      </c>
      <c r="E213" s="50" t="s">
        <v>1154</v>
      </c>
      <c r="F213" s="51" t="s">
        <v>1302</v>
      </c>
      <c r="G213" s="52"/>
      <c r="H213" s="52"/>
      <c r="I213" s="52"/>
      <c r="J213" s="95">
        <f>SUBTOTAL(9,G213:I213)</f>
        <v>0</v>
      </c>
      <c r="K213" s="96" t="str">
        <f>IFERROR(J213/$J$18*100,"0.00")</f>
        <v>0.00</v>
      </c>
    </row>
    <row r="214" spans="1:11" ht="13.2" x14ac:dyDescent="0.25">
      <c r="A214" s="57">
        <v>2</v>
      </c>
      <c r="B214" s="50">
        <v>3</v>
      </c>
      <c r="C214" s="50">
        <v>6</v>
      </c>
      <c r="D214" s="50">
        <v>1</v>
      </c>
      <c r="E214" s="50" t="s">
        <v>1176</v>
      </c>
      <c r="F214" s="51" t="s">
        <v>1303</v>
      </c>
      <c r="G214" s="52"/>
      <c r="H214" s="52"/>
      <c r="I214" s="52"/>
      <c r="J214" s="95">
        <f>SUBTOTAL(9,G214:I214)</f>
        <v>0</v>
      </c>
      <c r="K214" s="96" t="str">
        <f>IFERROR(J214/$J$18*100,"0.00")</f>
        <v>0.00</v>
      </c>
    </row>
    <row r="215" spans="1:11" ht="13.2" x14ac:dyDescent="0.25">
      <c r="A215" s="44">
        <v>2</v>
      </c>
      <c r="B215" s="45">
        <v>3</v>
      </c>
      <c r="C215" s="45">
        <v>6</v>
      </c>
      <c r="D215" s="45">
        <v>2</v>
      </c>
      <c r="E215" s="45"/>
      <c r="F215" s="56" t="s">
        <v>1304</v>
      </c>
      <c r="G215" s="62">
        <f>+G216+G217+G218</f>
        <v>0</v>
      </c>
      <c r="H215" s="62">
        <f>+H216+H217+H218</f>
        <v>0</v>
      </c>
      <c r="I215" s="62">
        <f>+I216+I217+I218</f>
        <v>0</v>
      </c>
      <c r="J215" s="62">
        <f>+J216+J217+J218</f>
        <v>0</v>
      </c>
      <c r="K215" s="63">
        <f>+K216+K217+K218</f>
        <v>0</v>
      </c>
    </row>
    <row r="216" spans="1:11" ht="13.2" x14ac:dyDescent="0.25">
      <c r="A216" s="57">
        <v>2</v>
      </c>
      <c r="B216" s="50">
        <v>3</v>
      </c>
      <c r="C216" s="50">
        <v>6</v>
      </c>
      <c r="D216" s="50">
        <v>2</v>
      </c>
      <c r="E216" s="50" t="s">
        <v>1152</v>
      </c>
      <c r="F216" s="51" t="s">
        <v>1305</v>
      </c>
      <c r="G216" s="52"/>
      <c r="H216" s="52"/>
      <c r="I216" s="52"/>
      <c r="J216" s="95">
        <f>SUBTOTAL(9,G216:I216)</f>
        <v>0</v>
      </c>
      <c r="K216" s="96" t="str">
        <f>IFERROR(J216/$J$18*100,"0.00")</f>
        <v>0.00</v>
      </c>
    </row>
    <row r="217" spans="1:11" ht="13.2" x14ac:dyDescent="0.25">
      <c r="A217" s="57">
        <v>2</v>
      </c>
      <c r="B217" s="50">
        <v>3</v>
      </c>
      <c r="C217" s="50">
        <v>6</v>
      </c>
      <c r="D217" s="50">
        <v>2</v>
      </c>
      <c r="E217" s="50" t="s">
        <v>1154</v>
      </c>
      <c r="F217" s="51" t="s">
        <v>1306</v>
      </c>
      <c r="G217" s="52"/>
      <c r="H217" s="52"/>
      <c r="I217" s="52"/>
      <c r="J217" s="95">
        <f>SUBTOTAL(9,G217:I217)</f>
        <v>0</v>
      </c>
      <c r="K217" s="96" t="str">
        <f>IFERROR(J217/$J$18*100,"0.00")</f>
        <v>0.00</v>
      </c>
    </row>
    <row r="218" spans="1:11" ht="13.2" x14ac:dyDescent="0.25">
      <c r="A218" s="57">
        <v>2</v>
      </c>
      <c r="B218" s="50">
        <v>3</v>
      </c>
      <c r="C218" s="50">
        <v>6</v>
      </c>
      <c r="D218" s="50">
        <v>2</v>
      </c>
      <c r="E218" s="50" t="s">
        <v>1161</v>
      </c>
      <c r="F218" s="51" t="s">
        <v>1307</v>
      </c>
      <c r="G218" s="59"/>
      <c r="H218" s="59"/>
      <c r="I218" s="59"/>
      <c r="J218" s="95">
        <f>SUBTOTAL(9,G218:I218)</f>
        <v>0</v>
      </c>
      <c r="K218" s="96" t="str">
        <f>IFERROR(J218/$J$18*100,"0.00")</f>
        <v>0.00</v>
      </c>
    </row>
    <row r="219" spans="1:11" ht="13.2" x14ac:dyDescent="0.25">
      <c r="A219" s="44">
        <v>2</v>
      </c>
      <c r="B219" s="45">
        <v>3</v>
      </c>
      <c r="C219" s="45">
        <v>6</v>
      </c>
      <c r="D219" s="45">
        <v>3</v>
      </c>
      <c r="E219" s="45"/>
      <c r="F219" s="56" t="s">
        <v>1308</v>
      </c>
      <c r="G219" s="62">
        <f>+G220+G221+G222</f>
        <v>0</v>
      </c>
      <c r="H219" s="62">
        <f>+H220+H221+H222</f>
        <v>0</v>
      </c>
      <c r="I219" s="62">
        <f>+I220+I221+I222</f>
        <v>0</v>
      </c>
      <c r="J219" s="62">
        <f>+J220+J221+J222</f>
        <v>0</v>
      </c>
      <c r="K219" s="63">
        <f>+K220+K221+K222</f>
        <v>0</v>
      </c>
    </row>
    <row r="220" spans="1:11" ht="13.2" x14ac:dyDescent="0.25">
      <c r="A220" s="57">
        <v>2</v>
      </c>
      <c r="B220" s="50">
        <v>3</v>
      </c>
      <c r="C220" s="50">
        <v>6</v>
      </c>
      <c r="D220" s="50">
        <v>3</v>
      </c>
      <c r="E220" s="50" t="s">
        <v>1176</v>
      </c>
      <c r="F220" s="65" t="s">
        <v>1309</v>
      </c>
      <c r="G220" s="52"/>
      <c r="H220" s="52"/>
      <c r="I220" s="52"/>
      <c r="J220" s="95">
        <f>SUBTOTAL(9,G220:I220)</f>
        <v>0</v>
      </c>
      <c r="K220" s="96" t="str">
        <f>IFERROR(J220/$J$18*100,"0.00")</f>
        <v>0.00</v>
      </c>
    </row>
    <row r="221" spans="1:11" ht="13.2" x14ac:dyDescent="0.25">
      <c r="A221" s="57">
        <v>2</v>
      </c>
      <c r="B221" s="50">
        <v>3</v>
      </c>
      <c r="C221" s="50">
        <v>6</v>
      </c>
      <c r="D221" s="50">
        <v>3</v>
      </c>
      <c r="E221" s="50" t="s">
        <v>1156</v>
      </c>
      <c r="F221" s="51" t="s">
        <v>1310</v>
      </c>
      <c r="G221" s="52"/>
      <c r="H221" s="52"/>
      <c r="I221" s="52"/>
      <c r="J221" s="95">
        <f>SUBTOTAL(9,G221:I221)</f>
        <v>0</v>
      </c>
      <c r="K221" s="96" t="str">
        <f>IFERROR(J221/$J$18*100,"0.00")</f>
        <v>0.00</v>
      </c>
    </row>
    <row r="222" spans="1:11" ht="13.2" x14ac:dyDescent="0.25">
      <c r="A222" s="57">
        <v>2</v>
      </c>
      <c r="B222" s="50">
        <v>3</v>
      </c>
      <c r="C222" s="50">
        <v>6</v>
      </c>
      <c r="D222" s="50">
        <v>3</v>
      </c>
      <c r="E222" s="50" t="s">
        <v>1158</v>
      </c>
      <c r="F222" s="51" t="s">
        <v>1311</v>
      </c>
      <c r="G222" s="59"/>
      <c r="H222" s="59"/>
      <c r="I222" s="59"/>
      <c r="J222" s="95">
        <f>SUBTOTAL(9,G222:I222)</f>
        <v>0</v>
      </c>
      <c r="K222" s="96" t="str">
        <f>IFERROR(J222/$J$18*100,"0.00")</f>
        <v>0.00</v>
      </c>
    </row>
    <row r="223" spans="1:11" ht="13.2" x14ac:dyDescent="0.25">
      <c r="A223" s="44">
        <v>2</v>
      </c>
      <c r="B223" s="45">
        <v>3</v>
      </c>
      <c r="C223" s="45">
        <v>6</v>
      </c>
      <c r="D223" s="45">
        <v>4</v>
      </c>
      <c r="E223" s="45"/>
      <c r="F223" s="56" t="s">
        <v>1312</v>
      </c>
      <c r="G223" s="62">
        <f>+G224</f>
        <v>0</v>
      </c>
      <c r="H223" s="62">
        <f>+H224</f>
        <v>0</v>
      </c>
      <c r="I223" s="62">
        <f>+I224</f>
        <v>0</v>
      </c>
      <c r="J223" s="62">
        <f>+J224</f>
        <v>0</v>
      </c>
      <c r="K223" s="63" t="str">
        <f>+K224</f>
        <v>0.00</v>
      </c>
    </row>
    <row r="224" spans="1:11" ht="13.2" x14ac:dyDescent="0.25">
      <c r="A224" s="57">
        <v>2</v>
      </c>
      <c r="B224" s="50">
        <v>3</v>
      </c>
      <c r="C224" s="50">
        <v>6</v>
      </c>
      <c r="D224" s="50">
        <v>4</v>
      </c>
      <c r="E224" s="50" t="s">
        <v>1176</v>
      </c>
      <c r="F224" s="51" t="s">
        <v>1313</v>
      </c>
      <c r="G224" s="52"/>
      <c r="H224" s="52"/>
      <c r="I224" s="52"/>
      <c r="J224" s="95">
        <f>SUBTOTAL(9,G224:I224)</f>
        <v>0</v>
      </c>
      <c r="K224" s="96" t="str">
        <f>IFERROR(J224/$J$18*100,"0.00")</f>
        <v>0.00</v>
      </c>
    </row>
    <row r="225" spans="1:11" ht="13.2" x14ac:dyDescent="0.25">
      <c r="A225" s="39">
        <v>2</v>
      </c>
      <c r="B225" s="40">
        <v>3</v>
      </c>
      <c r="C225" s="40">
        <v>7</v>
      </c>
      <c r="D225" s="40"/>
      <c r="E225" s="40"/>
      <c r="F225" s="41" t="s">
        <v>1314</v>
      </c>
      <c r="G225" s="42">
        <f>+G226+G233</f>
        <v>0</v>
      </c>
      <c r="H225" s="42">
        <f>+H226+H233</f>
        <v>0</v>
      </c>
      <c r="I225" s="42">
        <f>+I226+I233</f>
        <v>0</v>
      </c>
      <c r="J225" s="42">
        <f>+J226+J233</f>
        <v>0</v>
      </c>
      <c r="K225" s="43">
        <f>+K226+K233</f>
        <v>0</v>
      </c>
    </row>
    <row r="226" spans="1:11" ht="13.2" x14ac:dyDescent="0.25">
      <c r="A226" s="44">
        <v>2</v>
      </c>
      <c r="B226" s="45">
        <v>3</v>
      </c>
      <c r="C226" s="45">
        <v>7</v>
      </c>
      <c r="D226" s="45">
        <v>1</v>
      </c>
      <c r="E226" s="45"/>
      <c r="F226" s="56" t="s">
        <v>1315</v>
      </c>
      <c r="G226" s="62">
        <f>+G227+G228+G229+G230+G231+G232</f>
        <v>0</v>
      </c>
      <c r="H226" s="62">
        <f>+H227+H228+H229+H230+H231+H232</f>
        <v>0</v>
      </c>
      <c r="I226" s="62">
        <f>+I227+I228+I229+I230+I231+I232</f>
        <v>0</v>
      </c>
      <c r="J226" s="62">
        <f>+J227+J228+J229+J230+J231+J232</f>
        <v>0</v>
      </c>
      <c r="K226" s="63">
        <f>+K227+K228+K229+K230+K231+K232</f>
        <v>0</v>
      </c>
    </row>
    <row r="227" spans="1:11" ht="13.2" x14ac:dyDescent="0.25">
      <c r="A227" s="57">
        <v>2</v>
      </c>
      <c r="B227" s="50">
        <v>3</v>
      </c>
      <c r="C227" s="50">
        <v>7</v>
      </c>
      <c r="D227" s="50">
        <v>1</v>
      </c>
      <c r="E227" s="50" t="s">
        <v>1152</v>
      </c>
      <c r="F227" s="51" t="s">
        <v>1316</v>
      </c>
      <c r="G227" s="52"/>
      <c r="H227" s="52"/>
      <c r="I227" s="52"/>
      <c r="J227" s="95">
        <f t="shared" ref="J227:J232" si="9">SUBTOTAL(9,G227:I227)</f>
        <v>0</v>
      </c>
      <c r="K227" s="96" t="str">
        <f>IFERROR(J227/$J$18*100,"0.00")</f>
        <v>0.00</v>
      </c>
    </row>
    <row r="228" spans="1:11" ht="13.2" x14ac:dyDescent="0.25">
      <c r="A228" s="57">
        <v>2</v>
      </c>
      <c r="B228" s="50">
        <v>3</v>
      </c>
      <c r="C228" s="50">
        <v>7</v>
      </c>
      <c r="D228" s="50">
        <v>1</v>
      </c>
      <c r="E228" s="50" t="s">
        <v>1154</v>
      </c>
      <c r="F228" s="51" t="s">
        <v>1047</v>
      </c>
      <c r="G228" s="52"/>
      <c r="H228" s="52"/>
      <c r="I228" s="52"/>
      <c r="J228" s="95">
        <f t="shared" si="9"/>
        <v>0</v>
      </c>
      <c r="K228" s="96" t="str">
        <f t="shared" ref="K228:K234" si="10">IFERROR(J228/$J$18*100,"0.00")</f>
        <v>0.00</v>
      </c>
    </row>
    <row r="229" spans="1:11" ht="13.2" x14ac:dyDescent="0.25">
      <c r="A229" s="57">
        <v>2</v>
      </c>
      <c r="B229" s="50">
        <v>3</v>
      </c>
      <c r="C229" s="50">
        <v>7</v>
      </c>
      <c r="D229" s="50">
        <v>1</v>
      </c>
      <c r="E229" s="50" t="s">
        <v>1161</v>
      </c>
      <c r="F229" s="51" t="s">
        <v>1317</v>
      </c>
      <c r="G229" s="52"/>
      <c r="H229" s="52"/>
      <c r="I229" s="52"/>
      <c r="J229" s="95">
        <f t="shared" si="9"/>
        <v>0</v>
      </c>
      <c r="K229" s="96" t="str">
        <f t="shared" si="10"/>
        <v>0.00</v>
      </c>
    </row>
    <row r="230" spans="1:11" ht="13.2" x14ac:dyDescent="0.25">
      <c r="A230" s="57">
        <v>2</v>
      </c>
      <c r="B230" s="50">
        <v>3</v>
      </c>
      <c r="C230" s="50">
        <v>7</v>
      </c>
      <c r="D230" s="50">
        <v>1</v>
      </c>
      <c r="E230" s="50" t="s">
        <v>1176</v>
      </c>
      <c r="F230" s="51" t="s">
        <v>1318</v>
      </c>
      <c r="G230" s="52"/>
      <c r="H230" s="52"/>
      <c r="I230" s="52"/>
      <c r="J230" s="95">
        <f t="shared" si="9"/>
        <v>0</v>
      </c>
      <c r="K230" s="96" t="str">
        <f t="shared" si="10"/>
        <v>0.00</v>
      </c>
    </row>
    <row r="231" spans="1:11" ht="13.2" x14ac:dyDescent="0.25">
      <c r="A231" s="57">
        <v>2</v>
      </c>
      <c r="B231" s="50">
        <v>3</v>
      </c>
      <c r="C231" s="50">
        <v>7</v>
      </c>
      <c r="D231" s="50">
        <v>1</v>
      </c>
      <c r="E231" s="50" t="s">
        <v>1156</v>
      </c>
      <c r="F231" s="51" t="s">
        <v>1319</v>
      </c>
      <c r="G231" s="52"/>
      <c r="H231" s="52"/>
      <c r="I231" s="52"/>
      <c r="J231" s="95">
        <f t="shared" si="9"/>
        <v>0</v>
      </c>
      <c r="K231" s="96" t="str">
        <f t="shared" si="10"/>
        <v>0.00</v>
      </c>
    </row>
    <row r="232" spans="1:11" ht="13.2" x14ac:dyDescent="0.25">
      <c r="A232" s="57">
        <v>2</v>
      </c>
      <c r="B232" s="50">
        <v>3</v>
      </c>
      <c r="C232" s="50">
        <v>7</v>
      </c>
      <c r="D232" s="50">
        <v>1</v>
      </c>
      <c r="E232" s="50" t="s">
        <v>1158</v>
      </c>
      <c r="F232" s="51" t="s">
        <v>1320</v>
      </c>
      <c r="G232" s="52"/>
      <c r="H232" s="52"/>
      <c r="I232" s="52"/>
      <c r="J232" s="95">
        <f t="shared" si="9"/>
        <v>0</v>
      </c>
      <c r="K232" s="96" t="str">
        <f t="shared" si="10"/>
        <v>0.00</v>
      </c>
    </row>
    <row r="233" spans="1:11" ht="13.2" x14ac:dyDescent="0.25">
      <c r="A233" s="44">
        <v>2</v>
      </c>
      <c r="B233" s="45">
        <v>3</v>
      </c>
      <c r="C233" s="45">
        <v>7</v>
      </c>
      <c r="D233" s="45">
        <v>2</v>
      </c>
      <c r="E233" s="45"/>
      <c r="F233" s="56" t="s">
        <v>1321</v>
      </c>
      <c r="G233" s="62">
        <f>+G234+G235+G236+G237</f>
        <v>0</v>
      </c>
      <c r="H233" s="62">
        <f>+H234+H235+H236+H237</f>
        <v>0</v>
      </c>
      <c r="I233" s="62">
        <f>+I234+I235+I236+I237</f>
        <v>0</v>
      </c>
      <c r="J233" s="62">
        <f>+J234+J235+J236+J237</f>
        <v>0</v>
      </c>
      <c r="K233" s="63">
        <f>+K234+K235+K236+K237</f>
        <v>0</v>
      </c>
    </row>
    <row r="234" spans="1:11" ht="13.2" x14ac:dyDescent="0.25">
      <c r="A234" s="49">
        <v>2</v>
      </c>
      <c r="B234" s="50">
        <v>3</v>
      </c>
      <c r="C234" s="50">
        <v>7</v>
      </c>
      <c r="D234" s="50">
        <v>2</v>
      </c>
      <c r="E234" s="50" t="s">
        <v>1154</v>
      </c>
      <c r="F234" s="51" t="s">
        <v>1322</v>
      </c>
      <c r="G234" s="52"/>
      <c r="H234" s="52"/>
      <c r="I234" s="52"/>
      <c r="J234" s="95">
        <f>SUBTOTAL(9,G234:I234)</f>
        <v>0</v>
      </c>
      <c r="K234" s="96" t="str">
        <f t="shared" si="10"/>
        <v>0.00</v>
      </c>
    </row>
    <row r="235" spans="1:11" ht="13.2" x14ac:dyDescent="0.25">
      <c r="A235" s="49">
        <v>2</v>
      </c>
      <c r="B235" s="50">
        <v>3</v>
      </c>
      <c r="C235" s="50">
        <v>7</v>
      </c>
      <c r="D235" s="50">
        <v>2</v>
      </c>
      <c r="E235" s="50" t="s">
        <v>1161</v>
      </c>
      <c r="F235" s="51" t="s">
        <v>1323</v>
      </c>
      <c r="G235" s="52"/>
      <c r="H235" s="52"/>
      <c r="I235" s="52"/>
      <c r="J235" s="95">
        <f>SUBTOTAL(9,G235:I235)</f>
        <v>0</v>
      </c>
      <c r="K235" s="96" t="str">
        <f>IFERROR(J235/$J$18*100,"0.00")</f>
        <v>0.00</v>
      </c>
    </row>
    <row r="236" spans="1:11" ht="13.2" x14ac:dyDescent="0.25">
      <c r="A236" s="49">
        <v>2</v>
      </c>
      <c r="B236" s="50">
        <v>3</v>
      </c>
      <c r="C236" s="50">
        <v>7</v>
      </c>
      <c r="D236" s="50">
        <v>2</v>
      </c>
      <c r="E236" s="50" t="s">
        <v>1156</v>
      </c>
      <c r="F236" s="51" t="s">
        <v>1324</v>
      </c>
      <c r="G236" s="59"/>
      <c r="H236" s="59"/>
      <c r="I236" s="59"/>
      <c r="J236" s="95">
        <f>SUBTOTAL(9,G236:I236)</f>
        <v>0</v>
      </c>
      <c r="K236" s="96" t="str">
        <f>IFERROR(J236/$J$18*100,"0.00")</f>
        <v>0.00</v>
      </c>
    </row>
    <row r="237" spans="1:11" ht="13.2" x14ac:dyDescent="0.25">
      <c r="A237" s="65">
        <v>2</v>
      </c>
      <c r="B237" s="327">
        <v>3</v>
      </c>
      <c r="C237" s="327">
        <v>7</v>
      </c>
      <c r="D237" s="327">
        <v>2</v>
      </c>
      <c r="E237" s="327" t="s">
        <v>1158</v>
      </c>
      <c r="F237" s="53" t="s">
        <v>1325</v>
      </c>
      <c r="G237" s="59"/>
      <c r="H237" s="59"/>
      <c r="I237" s="59"/>
      <c r="J237" s="95">
        <f>SUBTOTAL(9,G237:I237)</f>
        <v>0</v>
      </c>
      <c r="K237" s="96" t="str">
        <f>IFERROR(J237/$J$18*100,"0.00")</f>
        <v>0.00</v>
      </c>
    </row>
    <row r="238" spans="1:11" ht="13.2" x14ac:dyDescent="0.25">
      <c r="A238" s="39">
        <v>2</v>
      </c>
      <c r="B238" s="40">
        <v>3</v>
      </c>
      <c r="C238" s="40">
        <v>9</v>
      </c>
      <c r="D238" s="40"/>
      <c r="E238" s="40"/>
      <c r="F238" s="41" t="s">
        <v>1326</v>
      </c>
      <c r="G238" s="42">
        <f>+G239+G242+G245+G247+G249+G251+G253</f>
        <v>0</v>
      </c>
      <c r="H238" s="42">
        <f>+H239+H242+H245+H247+H249+H251+H253</f>
        <v>0</v>
      </c>
      <c r="I238" s="42">
        <f>+I239+I242+I245+I247+I249+I251+I253</f>
        <v>0</v>
      </c>
      <c r="J238" s="42">
        <f>+J239+J242+J245+J247+J249+J251+J253</f>
        <v>0</v>
      </c>
      <c r="K238" s="42">
        <f>+K239+K242+K245+K247+K249+K251+K253</f>
        <v>0</v>
      </c>
    </row>
    <row r="239" spans="1:11" ht="13.2" x14ac:dyDescent="0.25">
      <c r="A239" s="44">
        <v>2</v>
      </c>
      <c r="B239" s="45">
        <v>3</v>
      </c>
      <c r="C239" s="45">
        <v>9</v>
      </c>
      <c r="D239" s="45">
        <v>1</v>
      </c>
      <c r="E239" s="45"/>
      <c r="F239" s="56" t="s">
        <v>1327</v>
      </c>
      <c r="G239" s="62">
        <f>+G240+G241</f>
        <v>0</v>
      </c>
      <c r="H239" s="62">
        <f>+H240+H241</f>
        <v>0</v>
      </c>
      <c r="I239" s="62">
        <f>+I240+I241</f>
        <v>0</v>
      </c>
      <c r="J239" s="62">
        <f>+J240+J241</f>
        <v>0</v>
      </c>
      <c r="K239" s="63" t="str">
        <f>+K240</f>
        <v>0.00</v>
      </c>
    </row>
    <row r="240" spans="1:11" ht="13.2" x14ac:dyDescent="0.25">
      <c r="A240" s="57">
        <v>2</v>
      </c>
      <c r="B240" s="50">
        <v>3</v>
      </c>
      <c r="C240" s="50">
        <v>9</v>
      </c>
      <c r="D240" s="50">
        <v>1</v>
      </c>
      <c r="E240" s="50" t="s">
        <v>1152</v>
      </c>
      <c r="F240" s="51" t="s">
        <v>1328</v>
      </c>
      <c r="G240" s="95"/>
      <c r="H240" s="95"/>
      <c r="I240" s="95"/>
      <c r="J240" s="95">
        <f>SUBTOTAL(9,G240:I240)</f>
        <v>0</v>
      </c>
      <c r="K240" s="96" t="str">
        <f>IFERROR(J240/$J$18*100,"0.00")</f>
        <v>0.00</v>
      </c>
    </row>
    <row r="241" spans="1:11" ht="13.2" x14ac:dyDescent="0.25">
      <c r="A241" s="57">
        <v>2</v>
      </c>
      <c r="B241" s="50">
        <v>3</v>
      </c>
      <c r="C241" s="50">
        <v>9</v>
      </c>
      <c r="D241" s="50">
        <v>1</v>
      </c>
      <c r="E241" s="50" t="s">
        <v>1154</v>
      </c>
      <c r="F241" s="51" t="s">
        <v>1329</v>
      </c>
      <c r="G241" s="95"/>
      <c r="H241" s="95"/>
      <c r="I241" s="95"/>
      <c r="J241" s="95">
        <f t="shared" ref="J241:J254" si="11">SUBTOTAL(9,G241:I241)</f>
        <v>0</v>
      </c>
      <c r="K241" s="96" t="str">
        <f>IFERROR(J241/$J$18*100,"0.00")</f>
        <v>0.00</v>
      </c>
    </row>
    <row r="242" spans="1:11" ht="13.2" x14ac:dyDescent="0.25">
      <c r="A242" s="44">
        <v>2</v>
      </c>
      <c r="B242" s="45">
        <v>3</v>
      </c>
      <c r="C242" s="45">
        <v>9</v>
      </c>
      <c r="D242" s="45">
        <v>2</v>
      </c>
      <c r="E242" s="45"/>
      <c r="F242" s="56" t="s">
        <v>1330</v>
      </c>
      <c r="G242" s="62">
        <f>+G243+G244</f>
        <v>0</v>
      </c>
      <c r="H242" s="62">
        <f>+H243+H244</f>
        <v>0</v>
      </c>
      <c r="I242" s="62">
        <f>+I243+I244</f>
        <v>0</v>
      </c>
      <c r="J242" s="62">
        <f t="shared" si="11"/>
        <v>0</v>
      </c>
      <c r="K242" s="63">
        <f>+K243+K244</f>
        <v>0</v>
      </c>
    </row>
    <row r="243" spans="1:11" ht="13.2" x14ac:dyDescent="0.25">
      <c r="A243" s="57">
        <v>2</v>
      </c>
      <c r="B243" s="50">
        <v>3</v>
      </c>
      <c r="C243" s="50">
        <v>9</v>
      </c>
      <c r="D243" s="50">
        <v>2</v>
      </c>
      <c r="E243" s="50" t="s">
        <v>1152</v>
      </c>
      <c r="F243" s="51" t="s">
        <v>1331</v>
      </c>
      <c r="G243" s="52"/>
      <c r="H243" s="52"/>
      <c r="I243" s="52"/>
      <c r="J243" s="95">
        <f t="shared" si="11"/>
        <v>0</v>
      </c>
      <c r="K243" s="96" t="str">
        <f>IFERROR(J243/$J$18*100,"0.00")</f>
        <v>0.00</v>
      </c>
    </row>
    <row r="244" spans="1:11" ht="13.2" x14ac:dyDescent="0.25">
      <c r="A244" s="57">
        <v>2</v>
      </c>
      <c r="B244" s="50">
        <v>3</v>
      </c>
      <c r="C244" s="50">
        <v>9</v>
      </c>
      <c r="D244" s="50">
        <v>2</v>
      </c>
      <c r="E244" s="50" t="s">
        <v>1154</v>
      </c>
      <c r="F244" s="51" t="s">
        <v>1332</v>
      </c>
      <c r="G244" s="52"/>
      <c r="H244" s="52"/>
      <c r="I244" s="52"/>
      <c r="J244" s="95">
        <f t="shared" si="11"/>
        <v>0</v>
      </c>
      <c r="K244" s="96" t="str">
        <f>IFERROR(J244/$J$18*100,"0.00")</f>
        <v>0.00</v>
      </c>
    </row>
    <row r="245" spans="1:11" ht="13.2" x14ac:dyDescent="0.25">
      <c r="A245" s="44">
        <v>2</v>
      </c>
      <c r="B245" s="45">
        <v>3</v>
      </c>
      <c r="C245" s="45">
        <v>9</v>
      </c>
      <c r="D245" s="45">
        <v>3</v>
      </c>
      <c r="E245" s="45"/>
      <c r="F245" s="56" t="s">
        <v>1333</v>
      </c>
      <c r="G245" s="62">
        <f>+G246</f>
        <v>0</v>
      </c>
      <c r="H245" s="62">
        <f>+H246</f>
        <v>0</v>
      </c>
      <c r="I245" s="62">
        <f>+I246</f>
        <v>0</v>
      </c>
      <c r="J245" s="62">
        <f t="shared" si="11"/>
        <v>0</v>
      </c>
      <c r="K245" s="63" t="str">
        <f>+K246</f>
        <v>0.00</v>
      </c>
    </row>
    <row r="246" spans="1:11" ht="13.2" x14ac:dyDescent="0.25">
      <c r="A246" s="57">
        <v>2</v>
      </c>
      <c r="B246" s="50">
        <v>3</v>
      </c>
      <c r="C246" s="50">
        <v>9</v>
      </c>
      <c r="D246" s="50">
        <v>3</v>
      </c>
      <c r="E246" s="50" t="s">
        <v>1152</v>
      </c>
      <c r="F246" s="51" t="s">
        <v>1333</v>
      </c>
      <c r="G246" s="52"/>
      <c r="H246" s="52"/>
      <c r="I246" s="52"/>
      <c r="J246" s="95">
        <f t="shared" si="11"/>
        <v>0</v>
      </c>
      <c r="K246" s="96" t="str">
        <f>IFERROR(J246/$J$18*100,"0.00")</f>
        <v>0.00</v>
      </c>
    </row>
    <row r="247" spans="1:11" ht="13.2" x14ac:dyDescent="0.25">
      <c r="A247" s="44">
        <v>2</v>
      </c>
      <c r="B247" s="45">
        <v>3</v>
      </c>
      <c r="C247" s="45">
        <v>9</v>
      </c>
      <c r="D247" s="45">
        <v>5</v>
      </c>
      <c r="E247" s="45"/>
      <c r="F247" s="56" t="s">
        <v>1334</v>
      </c>
      <c r="G247" s="62">
        <f>+G248</f>
        <v>0</v>
      </c>
      <c r="H247" s="62">
        <f>+H248</f>
        <v>0</v>
      </c>
      <c r="I247" s="62">
        <f>+I248</f>
        <v>0</v>
      </c>
      <c r="J247" s="62">
        <f t="shared" si="11"/>
        <v>0</v>
      </c>
      <c r="K247" s="63" t="str">
        <f>+K248</f>
        <v>0.00</v>
      </c>
    </row>
    <row r="248" spans="1:11" ht="13.2" x14ac:dyDescent="0.25">
      <c r="A248" s="57">
        <v>2</v>
      </c>
      <c r="B248" s="50">
        <v>3</v>
      </c>
      <c r="C248" s="50">
        <v>9</v>
      </c>
      <c r="D248" s="50">
        <v>5</v>
      </c>
      <c r="E248" s="50" t="s">
        <v>1152</v>
      </c>
      <c r="F248" s="51" t="s">
        <v>1334</v>
      </c>
      <c r="G248" s="59"/>
      <c r="H248" s="59"/>
      <c r="I248" s="59"/>
      <c r="J248" s="95">
        <f t="shared" si="11"/>
        <v>0</v>
      </c>
      <c r="K248" s="96" t="str">
        <f>IFERROR(J248/$J$18*100,"0.00")</f>
        <v>0.00</v>
      </c>
    </row>
    <row r="249" spans="1:11" ht="13.2" x14ac:dyDescent="0.25">
      <c r="A249" s="44">
        <v>2</v>
      </c>
      <c r="B249" s="45">
        <v>3</v>
      </c>
      <c r="C249" s="45">
        <v>9</v>
      </c>
      <c r="D249" s="45">
        <v>6</v>
      </c>
      <c r="E249" s="45"/>
      <c r="F249" s="56" t="s">
        <v>1335</v>
      </c>
      <c r="G249" s="62">
        <f>+G250</f>
        <v>0</v>
      </c>
      <c r="H249" s="62">
        <f>+H250</f>
        <v>0</v>
      </c>
      <c r="I249" s="62">
        <f>+I250</f>
        <v>0</v>
      </c>
      <c r="J249" s="62">
        <f t="shared" si="11"/>
        <v>0</v>
      </c>
      <c r="K249" s="63" t="str">
        <f>+K250</f>
        <v>0.00</v>
      </c>
    </row>
    <row r="250" spans="1:11" ht="13.2" x14ac:dyDescent="0.25">
      <c r="A250" s="57">
        <v>2</v>
      </c>
      <c r="B250" s="50">
        <v>3</v>
      </c>
      <c r="C250" s="50">
        <v>9</v>
      </c>
      <c r="D250" s="50">
        <v>6</v>
      </c>
      <c r="E250" s="50" t="s">
        <v>1152</v>
      </c>
      <c r="F250" s="51" t="s">
        <v>1335</v>
      </c>
      <c r="G250" s="52"/>
      <c r="H250" s="52"/>
      <c r="I250" s="52"/>
      <c r="J250" s="95">
        <f t="shared" si="11"/>
        <v>0</v>
      </c>
      <c r="K250" s="96" t="str">
        <f>IFERROR(J250/$J$18*100,"0.00")</f>
        <v>0.00</v>
      </c>
    </row>
    <row r="251" spans="1:11" ht="13.2" x14ac:dyDescent="0.25">
      <c r="A251" s="44">
        <v>2</v>
      </c>
      <c r="B251" s="45">
        <v>3</v>
      </c>
      <c r="C251" s="45">
        <v>9</v>
      </c>
      <c r="D251" s="45">
        <v>8</v>
      </c>
      <c r="E251" s="45"/>
      <c r="F251" s="56" t="s">
        <v>1336</v>
      </c>
      <c r="G251" s="62">
        <f>+G252</f>
        <v>0</v>
      </c>
      <c r="H251" s="62">
        <f>+H252</f>
        <v>0</v>
      </c>
      <c r="I251" s="62">
        <f>+I252</f>
        <v>0</v>
      </c>
      <c r="J251" s="62">
        <f t="shared" si="11"/>
        <v>0</v>
      </c>
      <c r="K251" s="63" t="str">
        <f>+K252</f>
        <v>0.00</v>
      </c>
    </row>
    <row r="252" spans="1:11" ht="13.2" x14ac:dyDescent="0.25">
      <c r="A252" s="57">
        <v>2</v>
      </c>
      <c r="B252" s="50">
        <v>3</v>
      </c>
      <c r="C252" s="50">
        <v>9</v>
      </c>
      <c r="D252" s="50">
        <v>8</v>
      </c>
      <c r="E252" s="50" t="s">
        <v>1152</v>
      </c>
      <c r="F252" s="51" t="s">
        <v>1336</v>
      </c>
      <c r="G252" s="59"/>
      <c r="H252" s="59"/>
      <c r="I252" s="59"/>
      <c r="J252" s="95">
        <f t="shared" si="11"/>
        <v>0</v>
      </c>
      <c r="K252" s="96" t="str">
        <f>IFERROR(J252/$J$18*100,"0.00")</f>
        <v>0.00</v>
      </c>
    </row>
    <row r="253" spans="1:11" ht="13.2" x14ac:dyDescent="0.25">
      <c r="A253" s="44">
        <v>2</v>
      </c>
      <c r="B253" s="45">
        <v>3</v>
      </c>
      <c r="C253" s="45">
        <v>9</v>
      </c>
      <c r="D253" s="45">
        <v>9</v>
      </c>
      <c r="E253" s="45"/>
      <c r="F253" s="56" t="s">
        <v>1337</v>
      </c>
      <c r="G253" s="62">
        <f>+G254</f>
        <v>0</v>
      </c>
      <c r="H253" s="62">
        <f>+H254</f>
        <v>0</v>
      </c>
      <c r="I253" s="62">
        <f>+I254</f>
        <v>0</v>
      </c>
      <c r="J253" s="62">
        <f t="shared" si="11"/>
        <v>0</v>
      </c>
      <c r="K253" s="63" t="str">
        <f>+K254</f>
        <v>0.00</v>
      </c>
    </row>
    <row r="254" spans="1:11" ht="13.2" x14ac:dyDescent="0.25">
      <c r="A254" s="57">
        <v>2</v>
      </c>
      <c r="B254" s="50">
        <v>3</v>
      </c>
      <c r="C254" s="50">
        <v>9</v>
      </c>
      <c r="D254" s="50">
        <v>9</v>
      </c>
      <c r="E254" s="50" t="s">
        <v>1152</v>
      </c>
      <c r="F254" s="51" t="s">
        <v>1337</v>
      </c>
      <c r="G254" s="52"/>
      <c r="H254" s="52"/>
      <c r="I254" s="52"/>
      <c r="J254" s="95">
        <f t="shared" si="11"/>
        <v>0</v>
      </c>
      <c r="K254" s="96" t="str">
        <f>IFERROR(J254/$J$18*100,"0.00")</f>
        <v>0.00</v>
      </c>
    </row>
    <row r="255" spans="1:11" ht="13.2" x14ac:dyDescent="0.25">
      <c r="A255" s="33">
        <v>2</v>
      </c>
      <c r="B255" s="34">
        <v>4</v>
      </c>
      <c r="C255" s="35"/>
      <c r="D255" s="35"/>
      <c r="E255" s="35"/>
      <c r="F255" s="36" t="s">
        <v>1095</v>
      </c>
      <c r="G255" s="37">
        <f>+G256+G264+G267</f>
        <v>0</v>
      </c>
      <c r="H255" s="37">
        <f>+H256+H264+H267</f>
        <v>0</v>
      </c>
      <c r="I255" s="37">
        <f>+I256+I264+I267</f>
        <v>0</v>
      </c>
      <c r="J255" s="37">
        <f>+J256+J264+J267</f>
        <v>0</v>
      </c>
      <c r="K255" s="37">
        <f>+K256+K264+K267</f>
        <v>0</v>
      </c>
    </row>
    <row r="256" spans="1:11" ht="13.2" x14ac:dyDescent="0.25">
      <c r="A256" s="39">
        <v>2</v>
      </c>
      <c r="B256" s="40">
        <v>4</v>
      </c>
      <c r="C256" s="40">
        <v>1</v>
      </c>
      <c r="D256" s="40"/>
      <c r="E256" s="40"/>
      <c r="F256" s="41" t="s">
        <v>1403</v>
      </c>
      <c r="G256" s="42">
        <f>+G257+G260+G262</f>
        <v>0</v>
      </c>
      <c r="H256" s="42">
        <f>+H257+H260+H262</f>
        <v>0</v>
      </c>
      <c r="I256" s="42">
        <f>+I257+I260+I262</f>
        <v>0</v>
      </c>
      <c r="J256" s="42">
        <f>+J257+J260+J262</f>
        <v>0</v>
      </c>
      <c r="K256" s="42">
        <f>+K257+K260+K262</f>
        <v>0</v>
      </c>
    </row>
    <row r="257" spans="1:11" ht="13.2" x14ac:dyDescent="0.25">
      <c r="A257" s="44">
        <v>2</v>
      </c>
      <c r="B257" s="45">
        <v>4</v>
      </c>
      <c r="C257" s="45">
        <v>1</v>
      </c>
      <c r="D257" s="45">
        <v>2</v>
      </c>
      <c r="E257" s="45"/>
      <c r="F257" s="56" t="s">
        <v>1338</v>
      </c>
      <c r="G257" s="62">
        <f>+G258+G259</f>
        <v>0</v>
      </c>
      <c r="H257" s="62">
        <f>+H258+H259</f>
        <v>0</v>
      </c>
      <c r="I257" s="62">
        <f>+I258+I259</f>
        <v>0</v>
      </c>
      <c r="J257" s="62">
        <f>+J258+J259</f>
        <v>0</v>
      </c>
      <c r="K257" s="63">
        <f>+K258+K259</f>
        <v>0</v>
      </c>
    </row>
    <row r="258" spans="1:11" ht="13.2" x14ac:dyDescent="0.25">
      <c r="A258" s="57">
        <v>2</v>
      </c>
      <c r="B258" s="50">
        <v>4</v>
      </c>
      <c r="C258" s="50">
        <v>1</v>
      </c>
      <c r="D258" s="50">
        <v>2</v>
      </c>
      <c r="E258" s="50" t="s">
        <v>1152</v>
      </c>
      <c r="F258" s="55" t="s">
        <v>1339</v>
      </c>
      <c r="G258" s="52"/>
      <c r="H258" s="52"/>
      <c r="I258" s="52"/>
      <c r="J258" s="95">
        <f>SUBTOTAL(9,G258:I258)</f>
        <v>0</v>
      </c>
      <c r="K258" s="63" t="str">
        <f>IFERROR(J258/$J$18*100,"0.00")</f>
        <v>0.00</v>
      </c>
    </row>
    <row r="259" spans="1:11" ht="13.2" x14ac:dyDescent="0.25">
      <c r="A259" s="57">
        <v>2</v>
      </c>
      <c r="B259" s="50">
        <v>4</v>
      </c>
      <c r="C259" s="50">
        <v>1</v>
      </c>
      <c r="D259" s="50">
        <v>2</v>
      </c>
      <c r="E259" s="50" t="s">
        <v>1154</v>
      </c>
      <c r="F259" s="55" t="s">
        <v>1340</v>
      </c>
      <c r="G259" s="52"/>
      <c r="H259" s="52"/>
      <c r="I259" s="52"/>
      <c r="J259" s="95">
        <f>SUBTOTAL(9,G259:I259)</f>
        <v>0</v>
      </c>
      <c r="K259" s="96" t="str">
        <f>IFERROR(J259/$J$18*100,"0.00")</f>
        <v>0.00</v>
      </c>
    </row>
    <row r="260" spans="1:11" ht="13.2" x14ac:dyDescent="0.25">
      <c r="A260" s="60">
        <v>2</v>
      </c>
      <c r="B260" s="45">
        <v>4</v>
      </c>
      <c r="C260" s="45">
        <v>1</v>
      </c>
      <c r="D260" s="45">
        <v>5</v>
      </c>
      <c r="E260" s="45"/>
      <c r="F260" s="66" t="s">
        <v>1341</v>
      </c>
      <c r="G260" s="47">
        <f>+G261</f>
        <v>0</v>
      </c>
      <c r="H260" s="47">
        <f>+H261</f>
        <v>0</v>
      </c>
      <c r="I260" s="47">
        <f>+I261</f>
        <v>0</v>
      </c>
      <c r="J260" s="47">
        <f>+J261</f>
        <v>0</v>
      </c>
      <c r="K260" s="48" t="str">
        <f>+K261</f>
        <v>0.00</v>
      </c>
    </row>
    <row r="261" spans="1:11" ht="13.2" x14ac:dyDescent="0.25">
      <c r="A261" s="57">
        <v>2</v>
      </c>
      <c r="B261" s="50">
        <v>4</v>
      </c>
      <c r="C261" s="50">
        <v>1</v>
      </c>
      <c r="D261" s="50">
        <v>5</v>
      </c>
      <c r="E261" s="50" t="s">
        <v>1152</v>
      </c>
      <c r="F261" s="55" t="s">
        <v>1341</v>
      </c>
      <c r="G261" s="59"/>
      <c r="H261" s="59"/>
      <c r="I261" s="59"/>
      <c r="J261" s="95">
        <f>SUBTOTAL(9,G261:I261)</f>
        <v>0</v>
      </c>
      <c r="K261" s="96" t="str">
        <f>IFERROR(J261/$J$18*100,"0.00")</f>
        <v>0.00</v>
      </c>
    </row>
    <row r="262" spans="1:11" ht="13.2" x14ac:dyDescent="0.25">
      <c r="A262" s="44">
        <v>2</v>
      </c>
      <c r="B262" s="45">
        <v>4</v>
      </c>
      <c r="C262" s="45">
        <v>1</v>
      </c>
      <c r="D262" s="45">
        <v>6</v>
      </c>
      <c r="E262" s="50"/>
      <c r="F262" s="66" t="s">
        <v>1342</v>
      </c>
      <c r="G262" s="62">
        <f>+G263</f>
        <v>0</v>
      </c>
      <c r="H262" s="62">
        <f>+H263</f>
        <v>0</v>
      </c>
      <c r="I262" s="62">
        <f>+I263</f>
        <v>0</v>
      </c>
      <c r="J262" s="62">
        <f>+J263</f>
        <v>0</v>
      </c>
      <c r="K262" s="63" t="str">
        <f>+K263</f>
        <v>0.00</v>
      </c>
    </row>
    <row r="263" spans="1:11" ht="13.2" x14ac:dyDescent="0.25">
      <c r="A263" s="57">
        <v>2</v>
      </c>
      <c r="B263" s="50">
        <v>4</v>
      </c>
      <c r="C263" s="50">
        <v>1</v>
      </c>
      <c r="D263" s="50">
        <v>6</v>
      </c>
      <c r="E263" s="50" t="s">
        <v>1152</v>
      </c>
      <c r="F263" s="55" t="s">
        <v>1343</v>
      </c>
      <c r="G263" s="59"/>
      <c r="H263" s="59"/>
      <c r="I263" s="59"/>
      <c r="J263" s="95">
        <f>SUBTOTAL(9,G263:I263)</f>
        <v>0</v>
      </c>
      <c r="K263" s="96" t="str">
        <f>IFERROR(J263/$J$18*100,"0.00")</f>
        <v>0.00</v>
      </c>
    </row>
    <row r="264" spans="1:11" ht="13.2" x14ac:dyDescent="0.25">
      <c r="A264" s="39">
        <v>2</v>
      </c>
      <c r="B264" s="40">
        <v>4</v>
      </c>
      <c r="C264" s="40">
        <v>4</v>
      </c>
      <c r="D264" s="40"/>
      <c r="E264" s="40"/>
      <c r="F264" s="41" t="s">
        <v>1344</v>
      </c>
      <c r="G264" s="42">
        <f t="shared" ref="G264:K265" si="12">+G265</f>
        <v>0</v>
      </c>
      <c r="H264" s="42">
        <f t="shared" si="12"/>
        <v>0</v>
      </c>
      <c r="I264" s="42">
        <f t="shared" si="12"/>
        <v>0</v>
      </c>
      <c r="J264" s="42">
        <f t="shared" si="12"/>
        <v>0</v>
      </c>
      <c r="K264" s="43" t="str">
        <f t="shared" si="12"/>
        <v>0.00</v>
      </c>
    </row>
    <row r="265" spans="1:11" ht="13.2" x14ac:dyDescent="0.25">
      <c r="A265" s="56">
        <v>2</v>
      </c>
      <c r="B265" s="45">
        <v>4</v>
      </c>
      <c r="C265" s="45">
        <v>4</v>
      </c>
      <c r="D265" s="45">
        <v>1</v>
      </c>
      <c r="E265" s="45"/>
      <c r="F265" s="66" t="s">
        <v>1345</v>
      </c>
      <c r="G265" s="62">
        <f t="shared" si="12"/>
        <v>0</v>
      </c>
      <c r="H265" s="62">
        <f t="shared" si="12"/>
        <v>0</v>
      </c>
      <c r="I265" s="62">
        <f t="shared" si="12"/>
        <v>0</v>
      </c>
      <c r="J265" s="62">
        <f t="shared" si="12"/>
        <v>0</v>
      </c>
      <c r="K265" s="96" t="str">
        <f t="shared" si="12"/>
        <v>0.00</v>
      </c>
    </row>
    <row r="266" spans="1:11" ht="13.2" x14ac:dyDescent="0.25">
      <c r="A266" s="51">
        <v>2</v>
      </c>
      <c r="B266" s="50">
        <v>4</v>
      </c>
      <c r="C266" s="50">
        <v>4</v>
      </c>
      <c r="D266" s="50">
        <v>1</v>
      </c>
      <c r="E266" s="50" t="s">
        <v>1161</v>
      </c>
      <c r="F266" s="55" t="s">
        <v>1346</v>
      </c>
      <c r="G266" s="52"/>
      <c r="H266" s="52"/>
      <c r="I266" s="52"/>
      <c r="J266" s="95">
        <f>SUBTOTAL(9,G266:I266)</f>
        <v>0</v>
      </c>
      <c r="K266" s="96" t="str">
        <f>IFERROR(J266/$J$18*100,"0.00")</f>
        <v>0.00</v>
      </c>
    </row>
    <row r="267" spans="1:11" ht="13.2" x14ac:dyDescent="0.25">
      <c r="A267" s="39">
        <v>2</v>
      </c>
      <c r="B267" s="40">
        <v>4</v>
      </c>
      <c r="C267" s="40">
        <v>9</v>
      </c>
      <c r="D267" s="40"/>
      <c r="E267" s="40"/>
      <c r="F267" s="41" t="s">
        <v>1347</v>
      </c>
      <c r="G267" s="42">
        <f>+G268+G270</f>
        <v>0</v>
      </c>
      <c r="H267" s="42">
        <f>+H268+H270</f>
        <v>0</v>
      </c>
      <c r="I267" s="42">
        <f>+I268+I270</f>
        <v>0</v>
      </c>
      <c r="J267" s="42">
        <f>+J268+J270</f>
        <v>0</v>
      </c>
      <c r="K267" s="42">
        <f>+K268+K270</f>
        <v>0</v>
      </c>
    </row>
    <row r="268" spans="1:11" ht="13.2" x14ac:dyDescent="0.25">
      <c r="A268" s="60">
        <v>2</v>
      </c>
      <c r="B268" s="45">
        <v>4</v>
      </c>
      <c r="C268" s="45">
        <v>9</v>
      </c>
      <c r="D268" s="45">
        <v>1</v>
      </c>
      <c r="E268" s="45"/>
      <c r="F268" s="66" t="s">
        <v>1347</v>
      </c>
      <c r="G268" s="62">
        <f>+G269</f>
        <v>0</v>
      </c>
      <c r="H268" s="62">
        <f>+H269</f>
        <v>0</v>
      </c>
      <c r="I268" s="62">
        <f>+I269</f>
        <v>0</v>
      </c>
      <c r="J268" s="62">
        <f>+J269</f>
        <v>0</v>
      </c>
      <c r="K268" s="63" t="str">
        <f>+K269</f>
        <v>0.00</v>
      </c>
    </row>
    <row r="269" spans="1:11" ht="13.2" x14ac:dyDescent="0.25">
      <c r="A269" s="57">
        <v>2</v>
      </c>
      <c r="B269" s="50">
        <v>4</v>
      </c>
      <c r="C269" s="50">
        <v>9</v>
      </c>
      <c r="D269" s="50">
        <v>1</v>
      </c>
      <c r="E269" s="50" t="s">
        <v>1152</v>
      </c>
      <c r="F269" s="55" t="s">
        <v>1347</v>
      </c>
      <c r="G269" s="59"/>
      <c r="H269" s="59"/>
      <c r="I269" s="59"/>
      <c r="J269" s="95">
        <f>SUBTOTAL(9,G269:I269)</f>
        <v>0</v>
      </c>
      <c r="K269" s="96" t="str">
        <f>IFERROR(J269/$J$18*100,"0.00")</f>
        <v>0.00</v>
      </c>
    </row>
    <row r="270" spans="1:11" ht="13.2" x14ac:dyDescent="0.25">
      <c r="A270" s="60">
        <v>2</v>
      </c>
      <c r="B270" s="45">
        <v>4</v>
      </c>
      <c r="C270" s="45">
        <v>9</v>
      </c>
      <c r="D270" s="45">
        <v>4</v>
      </c>
      <c r="E270" s="45"/>
      <c r="F270" s="66" t="s">
        <v>1348</v>
      </c>
      <c r="G270" s="62">
        <f>+G271</f>
        <v>0</v>
      </c>
      <c r="H270" s="62">
        <f>+H271</f>
        <v>0</v>
      </c>
      <c r="I270" s="62">
        <f>+I271</f>
        <v>0</v>
      </c>
      <c r="J270" s="62">
        <f>+J271</f>
        <v>0</v>
      </c>
      <c r="K270" s="63" t="str">
        <f>+K271</f>
        <v>0.00</v>
      </c>
    </row>
    <row r="271" spans="1:11" ht="13.2" x14ac:dyDescent="0.25">
      <c r="A271" s="49">
        <v>2</v>
      </c>
      <c r="B271" s="50">
        <v>4</v>
      </c>
      <c r="C271" s="50">
        <v>9</v>
      </c>
      <c r="D271" s="50">
        <v>4</v>
      </c>
      <c r="E271" s="50" t="s">
        <v>1152</v>
      </c>
      <c r="F271" s="55" t="s">
        <v>1348</v>
      </c>
      <c r="G271" s="59"/>
      <c r="H271" s="59"/>
      <c r="I271" s="59"/>
      <c r="J271" s="95">
        <f>SUBTOTAL(9,G271:I271)</f>
        <v>0</v>
      </c>
      <c r="K271" s="96" t="str">
        <f>IFERROR(J271/$J$18*100,"0.00")</f>
        <v>0.00</v>
      </c>
    </row>
    <row r="272" spans="1:11" ht="13.2" x14ac:dyDescent="0.25">
      <c r="A272" s="33">
        <v>2</v>
      </c>
      <c r="B272" s="34">
        <v>6</v>
      </c>
      <c r="C272" s="35"/>
      <c r="D272" s="35"/>
      <c r="E272" s="35"/>
      <c r="F272" s="36" t="s">
        <v>1349</v>
      </c>
      <c r="G272" s="37">
        <f>+G273+G284+G291+G296+G303+G312+G315</f>
        <v>0</v>
      </c>
      <c r="H272" s="37">
        <f>+H273+H284+H291+H296+H303+H312+H315</f>
        <v>0</v>
      </c>
      <c r="I272" s="37">
        <f>+I273+I284+I291+I296+I303+I312+I315</f>
        <v>0</v>
      </c>
      <c r="J272" s="37">
        <f>+J273+J284+J291+J296+J303+J312+J315</f>
        <v>0</v>
      </c>
      <c r="K272" s="37">
        <f>+K273+K284+K291+K296+K303+K312+K315</f>
        <v>0</v>
      </c>
    </row>
    <row r="273" spans="1:11" ht="13.2" x14ac:dyDescent="0.25">
      <c r="A273" s="39">
        <v>2</v>
      </c>
      <c r="B273" s="40">
        <v>6</v>
      </c>
      <c r="C273" s="40">
        <v>1</v>
      </c>
      <c r="D273" s="40"/>
      <c r="E273" s="40"/>
      <c r="F273" s="41" t="s">
        <v>1350</v>
      </c>
      <c r="G273" s="42">
        <f>+G274+G276+G278+G280+G282</f>
        <v>0</v>
      </c>
      <c r="H273" s="42">
        <f>+H274+H276+H278+H280+H282</f>
        <v>0</v>
      </c>
      <c r="I273" s="42">
        <f>+I274+I276+I278+I280+I282</f>
        <v>0</v>
      </c>
      <c r="J273" s="42">
        <f>+J274+J276+J278+J280+J282</f>
        <v>0</v>
      </c>
      <c r="K273" s="43">
        <f>+K274+K276+K278+K280+K282</f>
        <v>0</v>
      </c>
    </row>
    <row r="274" spans="1:11" ht="13.2" x14ac:dyDescent="0.25">
      <c r="A274" s="44">
        <v>2</v>
      </c>
      <c r="B274" s="45">
        <v>6</v>
      </c>
      <c r="C274" s="45">
        <v>1</v>
      </c>
      <c r="D274" s="45">
        <v>1</v>
      </c>
      <c r="E274" s="45"/>
      <c r="F274" s="56" t="s">
        <v>1351</v>
      </c>
      <c r="G274" s="62">
        <f>+G275</f>
        <v>0</v>
      </c>
      <c r="H274" s="62">
        <f>+H275</f>
        <v>0</v>
      </c>
      <c r="I274" s="62">
        <f>+I275</f>
        <v>0</v>
      </c>
      <c r="J274" s="62">
        <f>+J275</f>
        <v>0</v>
      </c>
      <c r="K274" s="63" t="str">
        <f>+K275</f>
        <v>0.00</v>
      </c>
    </row>
    <row r="275" spans="1:11" ht="13.2" x14ac:dyDescent="0.25">
      <c r="A275" s="49">
        <v>2</v>
      </c>
      <c r="B275" s="50">
        <v>6</v>
      </c>
      <c r="C275" s="50">
        <v>1</v>
      </c>
      <c r="D275" s="50">
        <v>1</v>
      </c>
      <c r="E275" s="50" t="s">
        <v>1152</v>
      </c>
      <c r="F275" s="51" t="s">
        <v>1351</v>
      </c>
      <c r="G275" s="59"/>
      <c r="H275" s="59"/>
      <c r="I275" s="59"/>
      <c r="J275" s="95">
        <f>SUBTOTAL(9,G275:I275)</f>
        <v>0</v>
      </c>
      <c r="K275" s="96" t="str">
        <f>IFERROR(J275/$J$18*100,"0.00")</f>
        <v>0.00</v>
      </c>
    </row>
    <row r="276" spans="1:11" ht="13.2" x14ac:dyDescent="0.25">
      <c r="A276" s="44">
        <v>2</v>
      </c>
      <c r="B276" s="45">
        <v>6</v>
      </c>
      <c r="C276" s="45">
        <v>1</v>
      </c>
      <c r="D276" s="45">
        <v>2</v>
      </c>
      <c r="E276" s="45"/>
      <c r="F276" s="56" t="s">
        <v>1352</v>
      </c>
      <c r="G276" s="62">
        <f>+G277</f>
        <v>0</v>
      </c>
      <c r="H276" s="62">
        <f>+H277</f>
        <v>0</v>
      </c>
      <c r="I276" s="62">
        <f>+I277</f>
        <v>0</v>
      </c>
      <c r="J276" s="62">
        <f>+J277</f>
        <v>0</v>
      </c>
      <c r="K276" s="63" t="str">
        <f>+K277</f>
        <v>0.00</v>
      </c>
    </row>
    <row r="277" spans="1:11" ht="13.2" x14ac:dyDescent="0.25">
      <c r="A277" s="49">
        <v>2</v>
      </c>
      <c r="B277" s="50">
        <v>6</v>
      </c>
      <c r="C277" s="50">
        <v>1</v>
      </c>
      <c r="D277" s="50">
        <v>2</v>
      </c>
      <c r="E277" s="50" t="s">
        <v>1152</v>
      </c>
      <c r="F277" s="55" t="s">
        <v>1352</v>
      </c>
      <c r="G277" s="59"/>
      <c r="H277" s="59"/>
      <c r="I277" s="59"/>
      <c r="J277" s="95">
        <f>SUBTOTAL(9,G277:I277)</f>
        <v>0</v>
      </c>
      <c r="K277" s="96" t="str">
        <f>IFERROR(J277/$J$18*100,"0.00")</f>
        <v>0.00</v>
      </c>
    </row>
    <row r="278" spans="1:11" ht="13.2" x14ac:dyDescent="0.25">
      <c r="A278" s="44">
        <v>2</v>
      </c>
      <c r="B278" s="45">
        <v>6</v>
      </c>
      <c r="C278" s="45">
        <v>1</v>
      </c>
      <c r="D278" s="45">
        <v>3</v>
      </c>
      <c r="E278" s="45"/>
      <c r="F278" s="66" t="s">
        <v>1353</v>
      </c>
      <c r="G278" s="62">
        <f>+G279</f>
        <v>0</v>
      </c>
      <c r="H278" s="62">
        <f>+H279</f>
        <v>0</v>
      </c>
      <c r="I278" s="62">
        <f>+I279</f>
        <v>0</v>
      </c>
      <c r="J278" s="62">
        <f>+J279</f>
        <v>0</v>
      </c>
      <c r="K278" s="63" t="str">
        <f>+K279</f>
        <v>0.00</v>
      </c>
    </row>
    <row r="279" spans="1:11" ht="13.2" x14ac:dyDescent="0.25">
      <c r="A279" s="49">
        <v>2</v>
      </c>
      <c r="B279" s="50">
        <v>6</v>
      </c>
      <c r="C279" s="50">
        <v>1</v>
      </c>
      <c r="D279" s="50">
        <v>3</v>
      </c>
      <c r="E279" s="50" t="s">
        <v>1152</v>
      </c>
      <c r="F279" s="55" t="s">
        <v>1353</v>
      </c>
      <c r="G279" s="59"/>
      <c r="H279" s="59"/>
      <c r="I279" s="59"/>
      <c r="J279" s="95">
        <f>SUBTOTAL(9,G279:I279)</f>
        <v>0</v>
      </c>
      <c r="K279" s="96" t="str">
        <f>IFERROR(J279/$J$18*100,"0.00")</f>
        <v>0.00</v>
      </c>
    </row>
    <row r="280" spans="1:11" ht="13.2" x14ac:dyDescent="0.25">
      <c r="A280" s="44">
        <v>2</v>
      </c>
      <c r="B280" s="45">
        <v>6</v>
      </c>
      <c r="C280" s="45">
        <v>1</v>
      </c>
      <c r="D280" s="45">
        <v>4</v>
      </c>
      <c r="E280" s="45"/>
      <c r="F280" s="56" t="s">
        <v>1354</v>
      </c>
      <c r="G280" s="62">
        <f>+G281</f>
        <v>0</v>
      </c>
      <c r="H280" s="62">
        <f>+H281</f>
        <v>0</v>
      </c>
      <c r="I280" s="62">
        <f>+I281</f>
        <v>0</v>
      </c>
      <c r="J280" s="62">
        <f>+J281</f>
        <v>0</v>
      </c>
      <c r="K280" s="63" t="str">
        <f>+K281</f>
        <v>0.00</v>
      </c>
    </row>
    <row r="281" spans="1:11" ht="13.2" x14ac:dyDescent="0.25">
      <c r="A281" s="49">
        <v>2</v>
      </c>
      <c r="B281" s="50">
        <v>6</v>
      </c>
      <c r="C281" s="50">
        <v>1</v>
      </c>
      <c r="D281" s="50">
        <v>4</v>
      </c>
      <c r="E281" s="50" t="s">
        <v>1152</v>
      </c>
      <c r="F281" s="55" t="s">
        <v>1354</v>
      </c>
      <c r="G281" s="59"/>
      <c r="H281" s="59"/>
      <c r="I281" s="59"/>
      <c r="J281" s="95">
        <f>SUBTOTAL(9,G281:I281)</f>
        <v>0</v>
      </c>
      <c r="K281" s="96" t="str">
        <f>IFERROR(J281/$J$18*100,"0.00")</f>
        <v>0.00</v>
      </c>
    </row>
    <row r="282" spans="1:11" ht="13.2" x14ac:dyDescent="0.25">
      <c r="A282" s="44">
        <v>2</v>
      </c>
      <c r="B282" s="45">
        <v>6</v>
      </c>
      <c r="C282" s="45">
        <v>1</v>
      </c>
      <c r="D282" s="45">
        <v>9</v>
      </c>
      <c r="E282" s="45"/>
      <c r="F282" s="56" t="s">
        <v>1355</v>
      </c>
      <c r="G282" s="62">
        <f>+G283</f>
        <v>0</v>
      </c>
      <c r="H282" s="62">
        <f>+H283</f>
        <v>0</v>
      </c>
      <c r="I282" s="62">
        <f>+I283</f>
        <v>0</v>
      </c>
      <c r="J282" s="62">
        <f>+J283</f>
        <v>0</v>
      </c>
      <c r="K282" s="63" t="str">
        <f>+K283</f>
        <v>0.00</v>
      </c>
    </row>
    <row r="283" spans="1:11" ht="13.2" x14ac:dyDescent="0.25">
      <c r="A283" s="49">
        <v>2</v>
      </c>
      <c r="B283" s="50">
        <v>6</v>
      </c>
      <c r="C283" s="50">
        <v>1</v>
      </c>
      <c r="D283" s="50">
        <v>9</v>
      </c>
      <c r="E283" s="50" t="s">
        <v>1152</v>
      </c>
      <c r="F283" s="55" t="s">
        <v>1355</v>
      </c>
      <c r="G283" s="59"/>
      <c r="H283" s="59"/>
      <c r="I283" s="59"/>
      <c r="J283" s="95">
        <f>SUBTOTAL(9,G283:I283)</f>
        <v>0</v>
      </c>
      <c r="K283" s="96" t="str">
        <f>IFERROR(J283/$J$18*100,"0.00")</f>
        <v>0.00</v>
      </c>
    </row>
    <row r="284" spans="1:11" ht="13.2" x14ac:dyDescent="0.25">
      <c r="A284" s="39">
        <v>2</v>
      </c>
      <c r="B284" s="40">
        <v>6</v>
      </c>
      <c r="C284" s="40">
        <v>2</v>
      </c>
      <c r="D284" s="40"/>
      <c r="E284" s="40"/>
      <c r="F284" s="41" t="s">
        <v>1356</v>
      </c>
      <c r="G284" s="42">
        <f>+G285+G287+G289</f>
        <v>0</v>
      </c>
      <c r="H284" s="42">
        <f>+H285+H287+H289</f>
        <v>0</v>
      </c>
      <c r="I284" s="42">
        <f>+I285+I287+I289</f>
        <v>0</v>
      </c>
      <c r="J284" s="42">
        <f>+J285+J287+J289</f>
        <v>0</v>
      </c>
      <c r="K284" s="42">
        <f>+K285+K287+K289</f>
        <v>0</v>
      </c>
    </row>
    <row r="285" spans="1:11" ht="13.2" x14ac:dyDescent="0.25">
      <c r="A285" s="44">
        <v>2</v>
      </c>
      <c r="B285" s="45">
        <v>6</v>
      </c>
      <c r="C285" s="45">
        <v>2</v>
      </c>
      <c r="D285" s="45">
        <v>1</v>
      </c>
      <c r="E285" s="45"/>
      <c r="F285" s="56" t="s">
        <v>1357</v>
      </c>
      <c r="G285" s="62">
        <f>+G286</f>
        <v>0</v>
      </c>
      <c r="H285" s="62">
        <f>+H286</f>
        <v>0</v>
      </c>
      <c r="I285" s="62">
        <f>+I286</f>
        <v>0</v>
      </c>
      <c r="J285" s="62">
        <f>+J286</f>
        <v>0</v>
      </c>
      <c r="K285" s="63" t="str">
        <f>+K286</f>
        <v>0.00</v>
      </c>
    </row>
    <row r="286" spans="1:11" ht="13.2" x14ac:dyDescent="0.25">
      <c r="A286" s="57">
        <v>2</v>
      </c>
      <c r="B286" s="50">
        <v>6</v>
      </c>
      <c r="C286" s="50">
        <v>2</v>
      </c>
      <c r="D286" s="50">
        <v>1</v>
      </c>
      <c r="E286" s="50" t="s">
        <v>1152</v>
      </c>
      <c r="F286" s="55" t="s">
        <v>1357</v>
      </c>
      <c r="G286" s="59"/>
      <c r="H286" s="59"/>
      <c r="I286" s="59"/>
      <c r="J286" s="95">
        <f>SUBTOTAL(9,G286:I286)</f>
        <v>0</v>
      </c>
      <c r="K286" s="96" t="str">
        <f>IFERROR(J286/$J$18*100,"0.00")</f>
        <v>0.00</v>
      </c>
    </row>
    <row r="287" spans="1:11" ht="13.2" x14ac:dyDescent="0.25">
      <c r="A287" s="44">
        <v>2</v>
      </c>
      <c r="B287" s="45">
        <v>6</v>
      </c>
      <c r="C287" s="45">
        <v>2</v>
      </c>
      <c r="D287" s="45">
        <v>3</v>
      </c>
      <c r="E287" s="45"/>
      <c r="F287" s="56" t="s">
        <v>1358</v>
      </c>
      <c r="G287" s="62">
        <f>+G288</f>
        <v>0</v>
      </c>
      <c r="H287" s="62">
        <f>+H288</f>
        <v>0</v>
      </c>
      <c r="I287" s="62">
        <f>+I288</f>
        <v>0</v>
      </c>
      <c r="J287" s="62">
        <f>+J288</f>
        <v>0</v>
      </c>
      <c r="K287" s="63" t="str">
        <f>+K288</f>
        <v>0.00</v>
      </c>
    </row>
    <row r="288" spans="1:11" ht="13.2" x14ac:dyDescent="0.25">
      <c r="A288" s="57">
        <v>2</v>
      </c>
      <c r="B288" s="50">
        <v>6</v>
      </c>
      <c r="C288" s="50">
        <v>2</v>
      </c>
      <c r="D288" s="50">
        <v>3</v>
      </c>
      <c r="E288" s="50" t="s">
        <v>1152</v>
      </c>
      <c r="F288" s="55" t="s">
        <v>1358</v>
      </c>
      <c r="G288" s="59"/>
      <c r="H288" s="59"/>
      <c r="I288" s="59"/>
      <c r="J288" s="95">
        <f>SUBTOTAL(9,G288:I288)</f>
        <v>0</v>
      </c>
      <c r="K288" s="96" t="str">
        <f>IFERROR(J288/$J$18*100,"0.00")</f>
        <v>0.00</v>
      </c>
    </row>
    <row r="289" spans="1:11" ht="13.2" x14ac:dyDescent="0.25">
      <c r="A289" s="44">
        <v>2</v>
      </c>
      <c r="B289" s="45">
        <v>6</v>
      </c>
      <c r="C289" s="45">
        <v>2</v>
      </c>
      <c r="D289" s="45">
        <v>4</v>
      </c>
      <c r="E289" s="45"/>
      <c r="F289" s="56" t="s">
        <v>1359</v>
      </c>
      <c r="G289" s="62">
        <f>+G290</f>
        <v>0</v>
      </c>
      <c r="H289" s="62">
        <f>+H290</f>
        <v>0</v>
      </c>
      <c r="I289" s="62">
        <f>+I290</f>
        <v>0</v>
      </c>
      <c r="J289" s="62">
        <f>+J290</f>
        <v>0</v>
      </c>
      <c r="K289" s="63" t="str">
        <f>+K290</f>
        <v>0.00</v>
      </c>
    </row>
    <row r="290" spans="1:11" ht="13.2" x14ac:dyDescent="0.25">
      <c r="A290" s="57">
        <v>2</v>
      </c>
      <c r="B290" s="50">
        <v>6</v>
      </c>
      <c r="C290" s="50">
        <v>2</v>
      </c>
      <c r="D290" s="50">
        <v>4</v>
      </c>
      <c r="E290" s="50" t="s">
        <v>1152</v>
      </c>
      <c r="F290" s="51" t="s">
        <v>1359</v>
      </c>
      <c r="G290" s="59"/>
      <c r="H290" s="59"/>
      <c r="I290" s="59"/>
      <c r="J290" s="95">
        <f>SUBTOTAL(9,G290:I290)</f>
        <v>0</v>
      </c>
      <c r="K290" s="96" t="str">
        <f>IFERROR(J290/$J$18*100,"0.00")</f>
        <v>0.00</v>
      </c>
    </row>
    <row r="291" spans="1:11" ht="13.2" x14ac:dyDescent="0.25">
      <c r="A291" s="39">
        <v>2</v>
      </c>
      <c r="B291" s="40">
        <v>6</v>
      </c>
      <c r="C291" s="40">
        <v>3</v>
      </c>
      <c r="D291" s="40"/>
      <c r="E291" s="40"/>
      <c r="F291" s="41" t="s">
        <v>1360</v>
      </c>
      <c r="G291" s="42">
        <f>+G292+G294</f>
        <v>0</v>
      </c>
      <c r="H291" s="42">
        <f>+H292+H294</f>
        <v>0</v>
      </c>
      <c r="I291" s="42">
        <f>+I292+I294</f>
        <v>0</v>
      </c>
      <c r="J291" s="42">
        <f>+J292+J294</f>
        <v>0</v>
      </c>
      <c r="K291" s="42">
        <f>+K292+K294</f>
        <v>0</v>
      </c>
    </row>
    <row r="292" spans="1:11" ht="13.2" x14ac:dyDescent="0.25">
      <c r="A292" s="60">
        <v>2</v>
      </c>
      <c r="B292" s="45">
        <v>6</v>
      </c>
      <c r="C292" s="45">
        <v>3</v>
      </c>
      <c r="D292" s="45">
        <v>1</v>
      </c>
      <c r="E292" s="45"/>
      <c r="F292" s="66" t="s">
        <v>1361</v>
      </c>
      <c r="G292" s="62">
        <f>+G293</f>
        <v>0</v>
      </c>
      <c r="H292" s="62">
        <f>+H293</f>
        <v>0</v>
      </c>
      <c r="I292" s="62">
        <f>+I293</f>
        <v>0</v>
      </c>
      <c r="J292" s="62">
        <f>+J293</f>
        <v>0</v>
      </c>
      <c r="K292" s="63" t="str">
        <f>+K293</f>
        <v>0.00</v>
      </c>
    </row>
    <row r="293" spans="1:11" ht="13.2" x14ac:dyDescent="0.25">
      <c r="A293" s="49">
        <v>2</v>
      </c>
      <c r="B293" s="50">
        <v>6</v>
      </c>
      <c r="C293" s="50">
        <v>3</v>
      </c>
      <c r="D293" s="50">
        <v>1</v>
      </c>
      <c r="E293" s="50" t="s">
        <v>1152</v>
      </c>
      <c r="F293" s="51" t="s">
        <v>1361</v>
      </c>
      <c r="G293" s="59"/>
      <c r="H293" s="59"/>
      <c r="I293" s="59"/>
      <c r="J293" s="95">
        <f>SUBTOTAL(9,G293:I293)</f>
        <v>0</v>
      </c>
      <c r="K293" s="96" t="str">
        <f>IFERROR(J293/$J$18*100,"0.00")</f>
        <v>0.00</v>
      </c>
    </row>
    <row r="294" spans="1:11" ht="13.2" x14ac:dyDescent="0.25">
      <c r="A294" s="44">
        <v>2</v>
      </c>
      <c r="B294" s="45">
        <v>6</v>
      </c>
      <c r="C294" s="45">
        <v>3</v>
      </c>
      <c r="D294" s="45">
        <v>2</v>
      </c>
      <c r="E294" s="45"/>
      <c r="F294" s="56" t="s">
        <v>1362</v>
      </c>
      <c r="G294" s="62">
        <f>+G295</f>
        <v>0</v>
      </c>
      <c r="H294" s="62">
        <f>+H295</f>
        <v>0</v>
      </c>
      <c r="I294" s="62">
        <f>+I295</f>
        <v>0</v>
      </c>
      <c r="J294" s="62">
        <f>+J295</f>
        <v>0</v>
      </c>
      <c r="K294" s="63" t="str">
        <f>+K295</f>
        <v>0.00</v>
      </c>
    </row>
    <row r="295" spans="1:11" ht="13.2" x14ac:dyDescent="0.25">
      <c r="A295" s="57">
        <v>2</v>
      </c>
      <c r="B295" s="50">
        <v>6</v>
      </c>
      <c r="C295" s="50">
        <v>3</v>
      </c>
      <c r="D295" s="50">
        <v>2</v>
      </c>
      <c r="E295" s="50" t="s">
        <v>1152</v>
      </c>
      <c r="F295" s="55" t="s">
        <v>1362</v>
      </c>
      <c r="G295" s="59"/>
      <c r="H295" s="59"/>
      <c r="I295" s="59"/>
      <c r="J295" s="95">
        <f>SUBTOTAL(9,G295:I295)</f>
        <v>0</v>
      </c>
      <c r="K295" s="96" t="str">
        <f>IFERROR(J295/$J$18*100,"0.00")</f>
        <v>0.00</v>
      </c>
    </row>
    <row r="296" spans="1:11" ht="13.2" x14ac:dyDescent="0.25">
      <c r="A296" s="39">
        <v>2</v>
      </c>
      <c r="B296" s="40">
        <v>6</v>
      </c>
      <c r="C296" s="40">
        <v>4</v>
      </c>
      <c r="D296" s="40"/>
      <c r="E296" s="40"/>
      <c r="F296" s="41" t="s">
        <v>1363</v>
      </c>
      <c r="G296" s="42">
        <f>+G297+G299+G301</f>
        <v>0</v>
      </c>
      <c r="H296" s="42">
        <f>+H297+H299+H301</f>
        <v>0</v>
      </c>
      <c r="I296" s="42">
        <f>+I297+I299+I301</f>
        <v>0</v>
      </c>
      <c r="J296" s="42">
        <f>+J297+J299+J301</f>
        <v>0</v>
      </c>
      <c r="K296" s="43">
        <f>+K297+K299+K301</f>
        <v>0</v>
      </c>
    </row>
    <row r="297" spans="1:11" ht="13.2" x14ac:dyDescent="0.25">
      <c r="A297" s="44">
        <v>2</v>
      </c>
      <c r="B297" s="45">
        <v>6</v>
      </c>
      <c r="C297" s="45">
        <v>4</v>
      </c>
      <c r="D297" s="45">
        <v>1</v>
      </c>
      <c r="E297" s="45"/>
      <c r="F297" s="56" t="s">
        <v>1364</v>
      </c>
      <c r="G297" s="62">
        <f>+G298</f>
        <v>0</v>
      </c>
      <c r="H297" s="62">
        <f>+H298</f>
        <v>0</v>
      </c>
      <c r="I297" s="62">
        <f>+I298</f>
        <v>0</v>
      </c>
      <c r="J297" s="62">
        <f>+J298</f>
        <v>0</v>
      </c>
      <c r="K297" s="63" t="str">
        <f>+K298</f>
        <v>0.00</v>
      </c>
    </row>
    <row r="298" spans="1:11" ht="13.2" x14ac:dyDescent="0.25">
      <c r="A298" s="57">
        <v>2</v>
      </c>
      <c r="B298" s="50">
        <v>6</v>
      </c>
      <c r="C298" s="50">
        <v>4</v>
      </c>
      <c r="D298" s="50">
        <v>1</v>
      </c>
      <c r="E298" s="50" t="s">
        <v>1152</v>
      </c>
      <c r="F298" s="55" t="s">
        <v>1364</v>
      </c>
      <c r="G298" s="59"/>
      <c r="H298" s="59"/>
      <c r="I298" s="59"/>
      <c r="J298" s="95">
        <f>SUBTOTAL(9,G298:I298)</f>
        <v>0</v>
      </c>
      <c r="K298" s="96" t="str">
        <f>IFERROR(J298/$J$18*100,"0.00")</f>
        <v>0.00</v>
      </c>
    </row>
    <row r="299" spans="1:11" ht="13.2" x14ac:dyDescent="0.25">
      <c r="A299" s="44">
        <v>2</v>
      </c>
      <c r="B299" s="45">
        <v>6</v>
      </c>
      <c r="C299" s="45">
        <v>4</v>
      </c>
      <c r="D299" s="45">
        <v>2</v>
      </c>
      <c r="E299" s="45"/>
      <c r="F299" s="56" t="s">
        <v>1365</v>
      </c>
      <c r="G299" s="62">
        <f>+G300</f>
        <v>0</v>
      </c>
      <c r="H299" s="62">
        <f>+H300</f>
        <v>0</v>
      </c>
      <c r="I299" s="62">
        <f>+I300</f>
        <v>0</v>
      </c>
      <c r="J299" s="62">
        <f>+J300</f>
        <v>0</v>
      </c>
      <c r="K299" s="63" t="str">
        <f>+K300</f>
        <v>0.00</v>
      </c>
    </row>
    <row r="300" spans="1:11" ht="13.2" x14ac:dyDescent="0.25">
      <c r="A300" s="57">
        <v>2</v>
      </c>
      <c r="B300" s="50">
        <v>6</v>
      </c>
      <c r="C300" s="50">
        <v>4</v>
      </c>
      <c r="D300" s="50">
        <v>2</v>
      </c>
      <c r="E300" s="50" t="s">
        <v>1152</v>
      </c>
      <c r="F300" s="55" t="s">
        <v>1365</v>
      </c>
      <c r="G300" s="59"/>
      <c r="H300" s="59"/>
      <c r="I300" s="59"/>
      <c r="J300" s="95">
        <f>SUBTOTAL(9,G300:I300)</f>
        <v>0</v>
      </c>
      <c r="K300" s="96" t="str">
        <f>IFERROR(J300/$J$18*100,"0.00")</f>
        <v>0.00</v>
      </c>
    </row>
    <row r="301" spans="1:11" ht="13.2" x14ac:dyDescent="0.25">
      <c r="A301" s="44">
        <v>2</v>
      </c>
      <c r="B301" s="45">
        <v>6</v>
      </c>
      <c r="C301" s="45">
        <v>4</v>
      </c>
      <c r="D301" s="45">
        <v>8</v>
      </c>
      <c r="E301" s="45"/>
      <c r="F301" s="56" t="s">
        <v>1366</v>
      </c>
      <c r="G301" s="62">
        <f>+G302</f>
        <v>0</v>
      </c>
      <c r="H301" s="62">
        <f>+H302</f>
        <v>0</v>
      </c>
      <c r="I301" s="62">
        <f>+I302</f>
        <v>0</v>
      </c>
      <c r="J301" s="62">
        <f>+J302</f>
        <v>0</v>
      </c>
      <c r="K301" s="63" t="str">
        <f>+K302</f>
        <v>0.00</v>
      </c>
    </row>
    <row r="302" spans="1:11" ht="13.2" x14ac:dyDescent="0.25">
      <c r="A302" s="57">
        <v>2</v>
      </c>
      <c r="B302" s="50">
        <v>6</v>
      </c>
      <c r="C302" s="50">
        <v>4</v>
      </c>
      <c r="D302" s="50">
        <v>8</v>
      </c>
      <c r="E302" s="50" t="s">
        <v>1152</v>
      </c>
      <c r="F302" s="55" t="s">
        <v>1366</v>
      </c>
      <c r="G302" s="59"/>
      <c r="H302" s="59"/>
      <c r="I302" s="59"/>
      <c r="J302" s="95">
        <f>SUBTOTAL(9,G302:I302)</f>
        <v>0</v>
      </c>
      <c r="K302" s="96" t="str">
        <f>IFERROR(J302/$J$18*100,"0.00")</f>
        <v>0.00</v>
      </c>
    </row>
    <row r="303" spans="1:11" ht="13.2" x14ac:dyDescent="0.25">
      <c r="A303" s="39">
        <v>2</v>
      </c>
      <c r="B303" s="40">
        <v>6</v>
      </c>
      <c r="C303" s="40">
        <v>5</v>
      </c>
      <c r="D303" s="40"/>
      <c r="E303" s="40"/>
      <c r="F303" s="41" t="s">
        <v>1367</v>
      </c>
      <c r="G303" s="42">
        <f>+G304+G306+G308+G310</f>
        <v>0</v>
      </c>
      <c r="H303" s="42">
        <f>+H304+H306+H308+H310</f>
        <v>0</v>
      </c>
      <c r="I303" s="42">
        <f>+I304+I306+I308+I310</f>
        <v>0</v>
      </c>
      <c r="J303" s="42">
        <f>+J304+J306+J308+J310</f>
        <v>0</v>
      </c>
      <c r="K303" s="42">
        <f>+K304+K306+K308+K310</f>
        <v>0</v>
      </c>
    </row>
    <row r="304" spans="1:11" ht="13.2" x14ac:dyDescent="0.25">
      <c r="A304" s="44">
        <v>2</v>
      </c>
      <c r="B304" s="45">
        <v>6</v>
      </c>
      <c r="C304" s="45">
        <v>5</v>
      </c>
      <c r="D304" s="45">
        <v>2</v>
      </c>
      <c r="E304" s="45"/>
      <c r="F304" s="56" t="s">
        <v>1368</v>
      </c>
      <c r="G304" s="62">
        <f>+G305</f>
        <v>0</v>
      </c>
      <c r="H304" s="62">
        <f>+H305</f>
        <v>0</v>
      </c>
      <c r="I304" s="62">
        <f>+I305</f>
        <v>0</v>
      </c>
      <c r="J304" s="62">
        <f>+J305</f>
        <v>0</v>
      </c>
      <c r="K304" s="63" t="str">
        <f>+K305</f>
        <v>0.00</v>
      </c>
    </row>
    <row r="305" spans="1:11" ht="13.2" x14ac:dyDescent="0.25">
      <c r="A305" s="49">
        <v>2</v>
      </c>
      <c r="B305" s="50">
        <v>6</v>
      </c>
      <c r="C305" s="50">
        <v>5</v>
      </c>
      <c r="D305" s="50">
        <v>2</v>
      </c>
      <c r="E305" s="50" t="s">
        <v>1152</v>
      </c>
      <c r="F305" s="55" t="s">
        <v>1368</v>
      </c>
      <c r="G305" s="59"/>
      <c r="H305" s="59"/>
      <c r="I305" s="59"/>
      <c r="J305" s="95">
        <f>SUBTOTAL(9,G305:I305)</f>
        <v>0</v>
      </c>
      <c r="K305" s="96" t="str">
        <f>IFERROR(J305/$J$18*100,"0.00")</f>
        <v>0.00</v>
      </c>
    </row>
    <row r="306" spans="1:11" ht="13.2" x14ac:dyDescent="0.25">
      <c r="A306" s="44">
        <v>2</v>
      </c>
      <c r="B306" s="45">
        <v>6</v>
      </c>
      <c r="C306" s="45">
        <v>5</v>
      </c>
      <c r="D306" s="45">
        <v>4</v>
      </c>
      <c r="E306" s="45"/>
      <c r="F306" s="56" t="s">
        <v>1369</v>
      </c>
      <c r="G306" s="62">
        <f>+G307</f>
        <v>0</v>
      </c>
      <c r="H306" s="62">
        <f>+H307</f>
        <v>0</v>
      </c>
      <c r="I306" s="62">
        <f>+I307</f>
        <v>0</v>
      </c>
      <c r="J306" s="62">
        <f>+J307</f>
        <v>0</v>
      </c>
      <c r="K306" s="63" t="str">
        <f>+K307</f>
        <v>0.00</v>
      </c>
    </row>
    <row r="307" spans="1:11" ht="13.2" x14ac:dyDescent="0.25">
      <c r="A307" s="49">
        <v>2</v>
      </c>
      <c r="B307" s="50">
        <v>6</v>
      </c>
      <c r="C307" s="50">
        <v>5</v>
      </c>
      <c r="D307" s="50">
        <v>4</v>
      </c>
      <c r="E307" s="50" t="s">
        <v>1152</v>
      </c>
      <c r="F307" s="55" t="s">
        <v>1369</v>
      </c>
      <c r="G307" s="59"/>
      <c r="H307" s="59"/>
      <c r="I307" s="59"/>
      <c r="J307" s="95">
        <f>SUBTOTAL(9,G307:I307)</f>
        <v>0</v>
      </c>
      <c r="K307" s="96" t="str">
        <f>IFERROR(J307/$J$18*100,"0.00")</f>
        <v>0.00</v>
      </c>
    </row>
    <row r="308" spans="1:11" ht="13.2" x14ac:dyDescent="0.25">
      <c r="A308" s="44">
        <v>2</v>
      </c>
      <c r="B308" s="45">
        <v>6</v>
      </c>
      <c r="C308" s="45">
        <v>5</v>
      </c>
      <c r="D308" s="45">
        <v>5</v>
      </c>
      <c r="E308" s="45"/>
      <c r="F308" s="56" t="s">
        <v>1370</v>
      </c>
      <c r="G308" s="62">
        <f>+G309</f>
        <v>0</v>
      </c>
      <c r="H308" s="62">
        <f>+H309</f>
        <v>0</v>
      </c>
      <c r="I308" s="62">
        <f>+I309</f>
        <v>0</v>
      </c>
      <c r="J308" s="62">
        <f>+J309</f>
        <v>0</v>
      </c>
      <c r="K308" s="63" t="str">
        <f>+K309</f>
        <v>0.00</v>
      </c>
    </row>
    <row r="309" spans="1:11" ht="13.2" x14ac:dyDescent="0.25">
      <c r="A309" s="49">
        <v>2</v>
      </c>
      <c r="B309" s="50">
        <v>6</v>
      </c>
      <c r="C309" s="50">
        <v>5</v>
      </c>
      <c r="D309" s="50">
        <v>5</v>
      </c>
      <c r="E309" s="50" t="s">
        <v>1152</v>
      </c>
      <c r="F309" s="55" t="s">
        <v>1370</v>
      </c>
      <c r="G309" s="59"/>
      <c r="H309" s="59"/>
      <c r="I309" s="59"/>
      <c r="J309" s="95">
        <f>SUBTOTAL(9,G309:I309)</f>
        <v>0</v>
      </c>
      <c r="K309" s="96" t="str">
        <f>IFERROR(J309/$J$18*100,"0.00")</f>
        <v>0.00</v>
      </c>
    </row>
    <row r="310" spans="1:11" ht="13.2" x14ac:dyDescent="0.25">
      <c r="A310" s="44">
        <v>2</v>
      </c>
      <c r="B310" s="45">
        <v>6</v>
      </c>
      <c r="C310" s="45">
        <v>5</v>
      </c>
      <c r="D310" s="45">
        <v>6</v>
      </c>
      <c r="E310" s="45"/>
      <c r="F310" s="56" t="s">
        <v>1371</v>
      </c>
      <c r="G310" s="62">
        <f>+G311</f>
        <v>0</v>
      </c>
      <c r="H310" s="62">
        <f>+H311</f>
        <v>0</v>
      </c>
      <c r="I310" s="62">
        <f>+I311</f>
        <v>0</v>
      </c>
      <c r="J310" s="62">
        <f>+J311</f>
        <v>0</v>
      </c>
      <c r="K310" s="63" t="str">
        <f>+K311</f>
        <v>0.00</v>
      </c>
    </row>
    <row r="311" spans="1:11" ht="13.2" x14ac:dyDescent="0.25">
      <c r="A311" s="49">
        <v>2</v>
      </c>
      <c r="B311" s="50">
        <v>6</v>
      </c>
      <c r="C311" s="50">
        <v>5</v>
      </c>
      <c r="D311" s="50">
        <v>6</v>
      </c>
      <c r="E311" s="50" t="s">
        <v>1152</v>
      </c>
      <c r="F311" s="55" t="s">
        <v>1371</v>
      </c>
      <c r="G311" s="59"/>
      <c r="H311" s="59"/>
      <c r="I311" s="59"/>
      <c r="J311" s="95">
        <f>SUBTOTAL(9,G311:I311)</f>
        <v>0</v>
      </c>
      <c r="K311" s="96" t="str">
        <f>IFERROR(J311/$J$18*100,"0.00")</f>
        <v>0.00</v>
      </c>
    </row>
    <row r="312" spans="1:11" ht="13.2" x14ac:dyDescent="0.25">
      <c r="A312" s="39">
        <v>2</v>
      </c>
      <c r="B312" s="40">
        <v>6</v>
      </c>
      <c r="C312" s="40">
        <v>6</v>
      </c>
      <c r="D312" s="40"/>
      <c r="E312" s="40"/>
      <c r="F312" s="41" t="s">
        <v>1372</v>
      </c>
      <c r="G312" s="42">
        <f t="shared" ref="G312:K313" si="13">+G313</f>
        <v>0</v>
      </c>
      <c r="H312" s="42">
        <f t="shared" si="13"/>
        <v>0</v>
      </c>
      <c r="I312" s="42">
        <f t="shared" si="13"/>
        <v>0</v>
      </c>
      <c r="J312" s="42">
        <f t="shared" si="13"/>
        <v>0</v>
      </c>
      <c r="K312" s="43" t="str">
        <f t="shared" si="13"/>
        <v>0.00</v>
      </c>
    </row>
    <row r="313" spans="1:11" ht="13.2" x14ac:dyDescent="0.25">
      <c r="A313" s="44">
        <v>2</v>
      </c>
      <c r="B313" s="45">
        <v>6</v>
      </c>
      <c r="C313" s="45">
        <v>6</v>
      </c>
      <c r="D313" s="45">
        <v>1</v>
      </c>
      <c r="E313" s="45"/>
      <c r="F313" s="66" t="s">
        <v>1404</v>
      </c>
      <c r="G313" s="47">
        <f t="shared" si="13"/>
        <v>0</v>
      </c>
      <c r="H313" s="47">
        <f t="shared" si="13"/>
        <v>0</v>
      </c>
      <c r="I313" s="47">
        <f t="shared" si="13"/>
        <v>0</v>
      </c>
      <c r="J313" s="47">
        <f t="shared" si="13"/>
        <v>0</v>
      </c>
      <c r="K313" s="48" t="str">
        <f t="shared" si="13"/>
        <v>0.00</v>
      </c>
    </row>
    <row r="314" spans="1:11" ht="13.2" x14ac:dyDescent="0.25">
      <c r="A314" s="49">
        <v>2</v>
      </c>
      <c r="B314" s="50">
        <v>6</v>
      </c>
      <c r="C314" s="50">
        <v>6</v>
      </c>
      <c r="D314" s="50">
        <v>1</v>
      </c>
      <c r="E314" s="50" t="s">
        <v>1152</v>
      </c>
      <c r="F314" s="55" t="s">
        <v>1404</v>
      </c>
      <c r="G314" s="59"/>
      <c r="H314" s="59"/>
      <c r="I314" s="59"/>
      <c r="J314" s="95">
        <f>SUBTOTAL(9,G314:I314)</f>
        <v>0</v>
      </c>
      <c r="K314" s="96" t="str">
        <f>IFERROR(J314/$J$18*100,"0.00")</f>
        <v>0.00</v>
      </c>
    </row>
    <row r="315" spans="1:11" ht="13.2" x14ac:dyDescent="0.25">
      <c r="A315" s="39">
        <v>2</v>
      </c>
      <c r="B315" s="40">
        <v>6</v>
      </c>
      <c r="C315" s="40">
        <v>8</v>
      </c>
      <c r="D315" s="40"/>
      <c r="E315" s="40"/>
      <c r="F315" s="41" t="s">
        <v>1374</v>
      </c>
      <c r="G315" s="42">
        <f>+G316+G319+G321+G323</f>
        <v>0</v>
      </c>
      <c r="H315" s="42">
        <f>+H316+H319+H321+H323</f>
        <v>0</v>
      </c>
      <c r="I315" s="42">
        <f>+I316+I319+I321+I323</f>
        <v>0</v>
      </c>
      <c r="J315" s="42">
        <f>+J316+J319+J321+J323</f>
        <v>0</v>
      </c>
      <c r="K315" s="42">
        <f>+K316+K319+K321+K323</f>
        <v>0</v>
      </c>
    </row>
    <row r="316" spans="1:11" ht="13.2" x14ac:dyDescent="0.25">
      <c r="A316" s="44">
        <v>2</v>
      </c>
      <c r="B316" s="45">
        <v>6</v>
      </c>
      <c r="C316" s="45">
        <v>8</v>
      </c>
      <c r="D316" s="45">
        <v>3</v>
      </c>
      <c r="E316" s="45"/>
      <c r="F316" s="56" t="s">
        <v>1375</v>
      </c>
      <c r="G316" s="62">
        <f>+G317+G318</f>
        <v>0</v>
      </c>
      <c r="H316" s="62">
        <f>+H317+H318</f>
        <v>0</v>
      </c>
      <c r="I316" s="62">
        <f>+I317+I318</f>
        <v>0</v>
      </c>
      <c r="J316" s="62">
        <f>+J317+J318</f>
        <v>0</v>
      </c>
      <c r="K316" s="63">
        <f>+K317+K318</f>
        <v>0</v>
      </c>
    </row>
    <row r="317" spans="1:11" ht="13.2" x14ac:dyDescent="0.25">
      <c r="A317" s="57">
        <v>2</v>
      </c>
      <c r="B317" s="50">
        <v>6</v>
      </c>
      <c r="C317" s="50">
        <v>8</v>
      </c>
      <c r="D317" s="50">
        <v>3</v>
      </c>
      <c r="E317" s="50" t="s">
        <v>1152</v>
      </c>
      <c r="F317" s="55" t="s">
        <v>1376</v>
      </c>
      <c r="G317" s="52"/>
      <c r="H317" s="52"/>
      <c r="I317" s="52"/>
      <c r="J317" s="95">
        <f>SUBTOTAL(9,G317:I317)</f>
        <v>0</v>
      </c>
      <c r="K317" s="96" t="str">
        <f>IFERROR(J317/$J$18*100,"0.00")</f>
        <v>0.00</v>
      </c>
    </row>
    <row r="318" spans="1:11" ht="13.2" x14ac:dyDescent="0.25">
      <c r="A318" s="57">
        <v>2</v>
      </c>
      <c r="B318" s="50">
        <v>6</v>
      </c>
      <c r="C318" s="50">
        <v>8</v>
      </c>
      <c r="D318" s="50">
        <v>3</v>
      </c>
      <c r="E318" s="50" t="s">
        <v>1154</v>
      </c>
      <c r="F318" s="55" t="s">
        <v>1377</v>
      </c>
      <c r="G318" s="59"/>
      <c r="H318" s="59"/>
      <c r="I318" s="59"/>
      <c r="J318" s="95">
        <f>SUBTOTAL(9,G318:I318)</f>
        <v>0</v>
      </c>
      <c r="K318" s="96" t="str">
        <f>IFERROR(J318/$J$18*100,"0.00")</f>
        <v>0.00</v>
      </c>
    </row>
    <row r="319" spans="1:11" ht="13.2" x14ac:dyDescent="0.25">
      <c r="A319" s="44">
        <v>2</v>
      </c>
      <c r="B319" s="45">
        <v>6</v>
      </c>
      <c r="C319" s="45">
        <v>8</v>
      </c>
      <c r="D319" s="45">
        <v>5</v>
      </c>
      <c r="E319" s="45"/>
      <c r="F319" s="56" t="s">
        <v>1378</v>
      </c>
      <c r="G319" s="62">
        <f>+G320</f>
        <v>0</v>
      </c>
      <c r="H319" s="62">
        <f>+H320</f>
        <v>0</v>
      </c>
      <c r="I319" s="62">
        <f>+I320</f>
        <v>0</v>
      </c>
      <c r="J319" s="62">
        <f>+J320</f>
        <v>0</v>
      </c>
      <c r="K319" s="63" t="str">
        <f>+K320</f>
        <v>0.00</v>
      </c>
    </row>
    <row r="320" spans="1:11" ht="13.2" x14ac:dyDescent="0.25">
      <c r="A320" s="57">
        <v>2</v>
      </c>
      <c r="B320" s="50">
        <v>6</v>
      </c>
      <c r="C320" s="50">
        <v>8</v>
      </c>
      <c r="D320" s="50">
        <v>5</v>
      </c>
      <c r="E320" s="50" t="s">
        <v>1152</v>
      </c>
      <c r="F320" s="55" t="s">
        <v>1378</v>
      </c>
      <c r="G320" s="59"/>
      <c r="H320" s="59"/>
      <c r="I320" s="59"/>
      <c r="J320" s="95">
        <f>SUBTOTAL(9,G320:I320)</f>
        <v>0</v>
      </c>
      <c r="K320" s="96" t="str">
        <f>IFERROR(J320/$J$18*100,"0.00")</f>
        <v>0.00</v>
      </c>
    </row>
    <row r="321" spans="1:11" ht="13.2" x14ac:dyDescent="0.25">
      <c r="A321" s="44">
        <v>2</v>
      </c>
      <c r="B321" s="45">
        <v>6</v>
      </c>
      <c r="C321" s="45">
        <v>8</v>
      </c>
      <c r="D321" s="45">
        <v>8</v>
      </c>
      <c r="E321" s="45"/>
      <c r="F321" s="66" t="s">
        <v>1379</v>
      </c>
      <c r="G321" s="62">
        <f>+G322</f>
        <v>0</v>
      </c>
      <c r="H321" s="62">
        <f>+H322</f>
        <v>0</v>
      </c>
      <c r="I321" s="62">
        <f>+I322</f>
        <v>0</v>
      </c>
      <c r="J321" s="62">
        <f>+J322</f>
        <v>0</v>
      </c>
      <c r="K321" s="63" t="str">
        <f>+K322</f>
        <v>0.00</v>
      </c>
    </row>
    <row r="322" spans="1:11" ht="13.2" x14ac:dyDescent="0.25">
      <c r="A322" s="57">
        <v>2</v>
      </c>
      <c r="B322" s="50">
        <v>6</v>
      </c>
      <c r="C322" s="50">
        <v>8</v>
      </c>
      <c r="D322" s="50">
        <v>8</v>
      </c>
      <c r="E322" s="50" t="s">
        <v>1152</v>
      </c>
      <c r="F322" s="55" t="s">
        <v>1380</v>
      </c>
      <c r="G322" s="52"/>
      <c r="H322" s="52"/>
      <c r="I322" s="52"/>
      <c r="J322" s="95">
        <f>SUBTOTAL(9,G322:I322)</f>
        <v>0</v>
      </c>
      <c r="K322" s="96" t="str">
        <f>IFERROR(J322/$J$18*100,"0.00")</f>
        <v>0.00</v>
      </c>
    </row>
    <row r="323" spans="1:11" ht="13.2" x14ac:dyDescent="0.25">
      <c r="A323" s="44">
        <v>2</v>
      </c>
      <c r="B323" s="45">
        <v>6</v>
      </c>
      <c r="C323" s="45">
        <v>8</v>
      </c>
      <c r="D323" s="45">
        <v>9</v>
      </c>
      <c r="E323" s="45"/>
      <c r="F323" s="66" t="s">
        <v>1381</v>
      </c>
      <c r="G323" s="62">
        <f>+G324</f>
        <v>0</v>
      </c>
      <c r="H323" s="62">
        <f>+H324</f>
        <v>0</v>
      </c>
      <c r="I323" s="62">
        <f>+I324</f>
        <v>0</v>
      </c>
      <c r="J323" s="62">
        <f>+J324</f>
        <v>0</v>
      </c>
      <c r="K323" s="63" t="str">
        <f>+K324</f>
        <v>0.00</v>
      </c>
    </row>
    <row r="324" spans="1:11" ht="13.2" x14ac:dyDescent="0.25">
      <c r="A324" s="57">
        <v>2</v>
      </c>
      <c r="B324" s="50">
        <v>6</v>
      </c>
      <c r="C324" s="50">
        <v>8</v>
      </c>
      <c r="D324" s="50">
        <v>9</v>
      </c>
      <c r="E324" s="50" t="s">
        <v>1152</v>
      </c>
      <c r="F324" s="55" t="s">
        <v>1381</v>
      </c>
      <c r="G324" s="59"/>
      <c r="H324" s="59"/>
      <c r="I324" s="59"/>
      <c r="J324" s="95">
        <f>SUBTOTAL(9,G324:I324)</f>
        <v>0</v>
      </c>
      <c r="K324" s="96" t="str">
        <f>IFERROR(J324/$J$18*100,"0.00")</f>
        <v>0.00</v>
      </c>
    </row>
    <row r="325" spans="1:11" ht="13.2" x14ac:dyDescent="0.25">
      <c r="A325" s="33">
        <v>2</v>
      </c>
      <c r="B325" s="34">
        <v>7</v>
      </c>
      <c r="C325" s="35"/>
      <c r="D325" s="35"/>
      <c r="E325" s="35"/>
      <c r="F325" s="36" t="s">
        <v>1382</v>
      </c>
      <c r="G325" s="37">
        <f t="shared" ref="G325:K327" si="14">+G326</f>
        <v>0</v>
      </c>
      <c r="H325" s="37">
        <f t="shared" si="14"/>
        <v>0</v>
      </c>
      <c r="I325" s="37">
        <f t="shared" si="14"/>
        <v>0</v>
      </c>
      <c r="J325" s="37">
        <f t="shared" si="14"/>
        <v>0</v>
      </c>
      <c r="K325" s="38" t="str">
        <f t="shared" si="14"/>
        <v>0.00</v>
      </c>
    </row>
    <row r="326" spans="1:11" ht="13.2" x14ac:dyDescent="0.25">
      <c r="A326" s="39">
        <v>2</v>
      </c>
      <c r="B326" s="40">
        <v>7</v>
      </c>
      <c r="C326" s="40">
        <v>1</v>
      </c>
      <c r="D326" s="40"/>
      <c r="E326" s="40"/>
      <c r="F326" s="41" t="s">
        <v>1383</v>
      </c>
      <c r="G326" s="42">
        <f t="shared" si="14"/>
        <v>0</v>
      </c>
      <c r="H326" s="42">
        <f t="shared" si="14"/>
        <v>0</v>
      </c>
      <c r="I326" s="42">
        <f t="shared" si="14"/>
        <v>0</v>
      </c>
      <c r="J326" s="42">
        <f t="shared" si="14"/>
        <v>0</v>
      </c>
      <c r="K326" s="43" t="str">
        <f t="shared" si="14"/>
        <v>0.00</v>
      </c>
    </row>
    <row r="327" spans="1:11" ht="13.2" x14ac:dyDescent="0.25">
      <c r="A327" s="44">
        <v>2</v>
      </c>
      <c r="B327" s="45">
        <v>7</v>
      </c>
      <c r="C327" s="45">
        <v>1</v>
      </c>
      <c r="D327" s="45">
        <v>2</v>
      </c>
      <c r="E327" s="45"/>
      <c r="F327" s="56" t="s">
        <v>1384</v>
      </c>
      <c r="G327" s="62">
        <f t="shared" si="14"/>
        <v>0</v>
      </c>
      <c r="H327" s="62">
        <f t="shared" si="14"/>
        <v>0</v>
      </c>
      <c r="I327" s="62">
        <f t="shared" si="14"/>
        <v>0</v>
      </c>
      <c r="J327" s="62">
        <f t="shared" si="14"/>
        <v>0</v>
      </c>
      <c r="K327" s="63" t="str">
        <f t="shared" si="14"/>
        <v>0.00</v>
      </c>
    </row>
    <row r="328" spans="1:11" ht="13.2" x14ac:dyDescent="0.25">
      <c r="A328" s="67">
        <v>2</v>
      </c>
      <c r="B328" s="68">
        <v>7</v>
      </c>
      <c r="C328" s="68">
        <v>1</v>
      </c>
      <c r="D328" s="68">
        <v>2</v>
      </c>
      <c r="E328" s="68" t="s">
        <v>1152</v>
      </c>
      <c r="F328" s="69" t="s">
        <v>1384</v>
      </c>
      <c r="G328" s="70"/>
      <c r="H328" s="70"/>
      <c r="I328" s="70"/>
      <c r="J328" s="97">
        <f>SUBTOTAL(9,G328:I328)</f>
        <v>0</v>
      </c>
      <c r="K328" s="98" t="str">
        <f>IFERROR(J328/$J$18*100,"0.00")</f>
        <v>0.00</v>
      </c>
    </row>
  </sheetData>
  <mergeCells count="9">
    <mergeCell ref="J16:J17"/>
    <mergeCell ref="K16:K17"/>
    <mergeCell ref="G16:I16"/>
    <mergeCell ref="A16:A17"/>
    <mergeCell ref="B16:B17"/>
    <mergeCell ref="C16:C17"/>
    <mergeCell ref="D16:D17"/>
    <mergeCell ref="E16:E17"/>
    <mergeCell ref="F16:F17"/>
  </mergeCells>
  <phoneticPr fontId="15" type="noConversion"/>
  <pageMargins left="1.6535433070866143" right="0.11811023622047245" top="0.27559055118110237" bottom="0.23622047244094491" header="0" footer="0"/>
  <pageSetup paperSize="9" scale="65" orientation="landscape" verticalDpi="200" r:id="rId1"/>
  <headerFooter alignWithMargins="0"/>
  <ignoredErrors>
    <ignoredError sqref="J27:K27 J33:K41 J117:K122 K127 J132:K132 J141:K142 J147:K147 J148:K156 J174:K174 J220:K222 K242:K243 K245:K246 J43:K45 J28:K29 J46:K53 J55:K57 J58:K67 J69:K72 J73:K91 J97:K98 J112:K113 J123:K125 J128:K129 J157:K164 J175:K175 J176:K188 J199:K200 J190:K197 J202:K209 J225:K225 J224:K224 J228:K232 J214:K214 J215:K218 J235:K235 J236:K237 J240:K240 K247:K253 J258:K259 J260:K263 J264:K264 K266 J268:K269 J270:K271 J273:K283 J287:K290 J285:K286 J296:K302 J292:K295 J306:K311 J313:K314 J304:K305 J316:K320 J322:K322 J323:K324 J327:K328 K239 J233:J234 J227 J212:K213 J144:K145 K133:K137 J100:K111 J93:K96 J166:K167 K165 J26:K26 K114 J131:K131 J146:K146 K168 J219:K219 J223:K223 K233 J321:K321" formula="1"/>
    <ignoredError sqref="J114 J168" formula="1" unlockedFormula="1"/>
    <ignoredError sqref="J169:J170 J265" unlocked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109375" defaultRowHeight="13.8" x14ac:dyDescent="0.25"/>
  <cols>
    <col min="1" max="1" width="53.5546875" style="1" customWidth="1"/>
    <col min="2" max="2" width="12" style="131" bestFit="1" customWidth="1"/>
    <col min="3" max="3" width="9.109375" style="131" customWidth="1"/>
    <col min="4" max="4" width="27.33203125" style="1" customWidth="1"/>
    <col min="5" max="5" width="28.5546875" style="1" customWidth="1"/>
    <col min="6" max="16384" width="9.109375" style="1"/>
  </cols>
  <sheetData>
    <row r="2" spans="1:9" s="227" customFormat="1" x14ac:dyDescent="0.25">
      <c r="A2" s="723" t="s">
        <v>1405</v>
      </c>
      <c r="B2" s="723" t="s">
        <v>1406</v>
      </c>
      <c r="C2" s="723" t="s">
        <v>1407</v>
      </c>
      <c r="D2" s="723" t="s">
        <v>1408</v>
      </c>
      <c r="E2" s="723" t="s">
        <v>1409</v>
      </c>
      <c r="F2" s="720" t="s">
        <v>1410</v>
      </c>
      <c r="G2" s="721"/>
      <c r="H2" s="721"/>
      <c r="I2" s="722"/>
    </row>
    <row r="3" spans="1:9" s="217" customFormat="1" ht="27.6" x14ac:dyDescent="0.25">
      <c r="A3" s="724"/>
      <c r="B3" s="724"/>
      <c r="C3" s="724"/>
      <c r="D3" s="724"/>
      <c r="E3" s="724"/>
      <c r="F3" s="226" t="s">
        <v>1411</v>
      </c>
      <c r="G3" s="226" t="s">
        <v>1412</v>
      </c>
      <c r="H3" s="226" t="s">
        <v>1413</v>
      </c>
      <c r="I3" s="226" t="s">
        <v>1414</v>
      </c>
    </row>
    <row r="4" spans="1:9" ht="27.6" x14ac:dyDescent="0.25">
      <c r="A4" s="218" t="s">
        <v>1415</v>
      </c>
      <c r="B4" s="219">
        <v>1</v>
      </c>
      <c r="C4" s="219">
        <v>8</v>
      </c>
      <c r="D4" s="218" t="s">
        <v>1416</v>
      </c>
      <c r="E4" s="218"/>
      <c r="F4" s="219">
        <v>8</v>
      </c>
      <c r="G4" s="219" t="s">
        <v>1417</v>
      </c>
      <c r="H4" s="228" t="s">
        <v>1418</v>
      </c>
      <c r="I4" s="219" t="s">
        <v>1419</v>
      </c>
    </row>
    <row r="5" spans="1:9" x14ac:dyDescent="0.25">
      <c r="A5" s="220" t="s">
        <v>1420</v>
      </c>
      <c r="B5" s="221">
        <v>0.97</v>
      </c>
      <c r="C5" s="222">
        <v>1</v>
      </c>
      <c r="D5" s="229" t="s">
        <v>1421</v>
      </c>
      <c r="E5" s="229" t="s">
        <v>1422</v>
      </c>
      <c r="F5" s="232">
        <v>100</v>
      </c>
      <c r="G5" s="222" t="s">
        <v>1423</v>
      </c>
      <c r="H5" s="222" t="s">
        <v>1424</v>
      </c>
      <c r="I5" s="222" t="s">
        <v>1425</v>
      </c>
    </row>
    <row r="6" spans="1:9" ht="27.6" x14ac:dyDescent="0.25">
      <c r="A6" s="218" t="s">
        <v>1426</v>
      </c>
      <c r="B6" s="223">
        <v>0.6</v>
      </c>
      <c r="C6" s="223">
        <v>0.85</v>
      </c>
      <c r="D6" s="230" t="s">
        <v>1427</v>
      </c>
      <c r="E6" s="230" t="s">
        <v>1428</v>
      </c>
      <c r="F6" s="222" t="s">
        <v>1429</v>
      </c>
      <c r="G6" s="222" t="s">
        <v>1430</v>
      </c>
      <c r="H6" s="222" t="s">
        <v>1431</v>
      </c>
      <c r="I6" s="222" t="s">
        <v>1432</v>
      </c>
    </row>
    <row r="7" spans="1:9" ht="27.6" x14ac:dyDescent="0.25">
      <c r="A7" s="220" t="s">
        <v>1433</v>
      </c>
      <c r="B7" s="221">
        <v>0.46</v>
      </c>
      <c r="C7" s="221">
        <v>0.7</v>
      </c>
      <c r="D7" s="231" t="s">
        <v>1434</v>
      </c>
      <c r="E7" s="231" t="s">
        <v>1435</v>
      </c>
      <c r="F7" s="222" t="s">
        <v>1436</v>
      </c>
      <c r="G7" s="222" t="s">
        <v>1437</v>
      </c>
      <c r="H7" s="222" t="s">
        <v>1438</v>
      </c>
      <c r="I7" s="222" t="s">
        <v>1432</v>
      </c>
    </row>
    <row r="8" spans="1:9" ht="27.6" x14ac:dyDescent="0.25">
      <c r="A8" s="218" t="s">
        <v>1439</v>
      </c>
      <c r="B8" s="219" t="s">
        <v>124</v>
      </c>
      <c r="C8" s="223">
        <v>1</v>
      </c>
      <c r="D8" s="230" t="s">
        <v>1440</v>
      </c>
      <c r="E8" s="230" t="s">
        <v>1441</v>
      </c>
      <c r="F8" s="222" t="s">
        <v>1442</v>
      </c>
      <c r="G8" s="222" t="s">
        <v>1430</v>
      </c>
      <c r="H8" s="222" t="s">
        <v>1443</v>
      </c>
      <c r="I8" s="222" t="s">
        <v>1444</v>
      </c>
    </row>
    <row r="9" spans="1:9" ht="27.6" x14ac:dyDescent="0.25">
      <c r="A9" s="220" t="s">
        <v>1445</v>
      </c>
      <c r="B9" s="221">
        <v>0.77</v>
      </c>
      <c r="C9" s="221">
        <v>0.9</v>
      </c>
      <c r="D9" s="231" t="s">
        <v>1446</v>
      </c>
      <c r="E9" s="231" t="s">
        <v>1435</v>
      </c>
      <c r="F9" s="222" t="s">
        <v>1429</v>
      </c>
      <c r="G9" s="222" t="s">
        <v>1430</v>
      </c>
      <c r="H9" s="222" t="s">
        <v>1431</v>
      </c>
      <c r="I9" s="222" t="s">
        <v>1432</v>
      </c>
    </row>
    <row r="10" spans="1:9" ht="41.4" x14ac:dyDescent="0.25">
      <c r="A10" s="218" t="s">
        <v>1447</v>
      </c>
      <c r="B10" s="223">
        <v>0.9</v>
      </c>
      <c r="C10" s="223">
        <v>1</v>
      </c>
      <c r="D10" s="230" t="s">
        <v>1448</v>
      </c>
      <c r="E10" s="230" t="s">
        <v>1449</v>
      </c>
      <c r="F10" s="232">
        <v>100</v>
      </c>
      <c r="G10" s="222" t="s">
        <v>1423</v>
      </c>
      <c r="H10" s="222" t="s">
        <v>1424</v>
      </c>
      <c r="I10" s="222" t="s">
        <v>1425</v>
      </c>
    </row>
    <row r="11" spans="1:9" ht="27.6" x14ac:dyDescent="0.25">
      <c r="A11" s="220" t="s">
        <v>1450</v>
      </c>
      <c r="B11" s="221">
        <v>0</v>
      </c>
      <c r="C11" s="221">
        <v>1</v>
      </c>
      <c r="D11" s="231" t="s">
        <v>1451</v>
      </c>
      <c r="E11" s="231" t="s">
        <v>1452</v>
      </c>
      <c r="F11" s="222" t="s">
        <v>1442</v>
      </c>
      <c r="G11" s="222" t="s">
        <v>1430</v>
      </c>
      <c r="H11" s="222" t="s">
        <v>1443</v>
      </c>
      <c r="I11" s="222" t="s">
        <v>1444</v>
      </c>
    </row>
    <row r="12" spans="1:9" ht="41.4" x14ac:dyDescent="0.25">
      <c r="A12" s="218" t="s">
        <v>1453</v>
      </c>
      <c r="B12" s="219" t="s">
        <v>124</v>
      </c>
      <c r="C12" s="223">
        <v>0.75</v>
      </c>
      <c r="D12" s="230" t="s">
        <v>1454</v>
      </c>
      <c r="E12" s="230" t="s">
        <v>1455</v>
      </c>
      <c r="F12" s="223" t="s">
        <v>1429</v>
      </c>
      <c r="G12" s="223" t="s">
        <v>1456</v>
      </c>
      <c r="H12" s="223" t="s">
        <v>1457</v>
      </c>
      <c r="I12" s="223" t="s">
        <v>1458</v>
      </c>
    </row>
    <row r="13" spans="1:9" ht="27.6" x14ac:dyDescent="0.25">
      <c r="A13" s="220" t="s">
        <v>1459</v>
      </c>
      <c r="B13" s="224" t="s">
        <v>124</v>
      </c>
      <c r="C13" s="221">
        <v>0.8</v>
      </c>
      <c r="D13" s="231" t="s">
        <v>1460</v>
      </c>
      <c r="E13" s="231" t="s">
        <v>1461</v>
      </c>
      <c r="F13" s="221"/>
      <c r="G13" s="221"/>
      <c r="H13" s="221"/>
      <c r="I13" s="221"/>
    </row>
    <row r="14" spans="1:9" x14ac:dyDescent="0.25">
      <c r="A14" s="218" t="s">
        <v>1462</v>
      </c>
      <c r="B14" s="219" t="s">
        <v>124</v>
      </c>
      <c r="C14" s="223">
        <v>0.6</v>
      </c>
      <c r="D14" s="230"/>
      <c r="E14" s="230"/>
      <c r="F14" s="223"/>
      <c r="G14" s="223"/>
      <c r="H14" s="223"/>
      <c r="I14" s="223"/>
    </row>
    <row r="15" spans="1:9" x14ac:dyDescent="0.25">
      <c r="A15" s="220" t="s">
        <v>1463</v>
      </c>
      <c r="B15" s="221">
        <v>0.98</v>
      </c>
      <c r="C15" s="221">
        <v>1</v>
      </c>
      <c r="D15" s="231"/>
      <c r="E15" s="231"/>
      <c r="F15" s="221"/>
      <c r="G15" s="221"/>
      <c r="H15" s="221"/>
      <c r="I15" s="221"/>
    </row>
    <row r="16" spans="1:9" x14ac:dyDescent="0.25">
      <c r="A16" s="218" t="s">
        <v>1464</v>
      </c>
      <c r="B16" s="219" t="s">
        <v>124</v>
      </c>
      <c r="C16" s="223">
        <v>0.9</v>
      </c>
      <c r="D16" s="230"/>
      <c r="E16" s="230"/>
      <c r="F16" s="223"/>
      <c r="G16" s="223"/>
      <c r="H16" s="223"/>
      <c r="I16" s="223"/>
    </row>
    <row r="17" spans="1:9" x14ac:dyDescent="0.25">
      <c r="A17" s="220" t="s">
        <v>1465</v>
      </c>
      <c r="B17" s="224" t="s">
        <v>124</v>
      </c>
      <c r="C17" s="221">
        <v>0.35</v>
      </c>
      <c r="D17" s="231"/>
      <c r="E17" s="231"/>
      <c r="F17" s="221"/>
      <c r="G17" s="221"/>
      <c r="H17" s="221"/>
      <c r="I17" s="221"/>
    </row>
    <row r="18" spans="1:9" x14ac:dyDescent="0.25">
      <c r="A18" s="218" t="s">
        <v>1466</v>
      </c>
      <c r="B18" s="219" t="s">
        <v>124</v>
      </c>
      <c r="C18" s="219" t="s">
        <v>1467</v>
      </c>
      <c r="D18" s="218"/>
      <c r="E18" s="218"/>
      <c r="F18" s="219"/>
      <c r="G18" s="219"/>
      <c r="H18" s="219"/>
      <c r="I18" s="219"/>
    </row>
    <row r="19" spans="1:9" x14ac:dyDescent="0.25">
      <c r="A19" s="220" t="s">
        <v>1468</v>
      </c>
      <c r="B19" s="221">
        <v>0.95</v>
      </c>
      <c r="C19" s="221">
        <v>1</v>
      </c>
      <c r="D19" s="231"/>
      <c r="E19" s="231"/>
      <c r="F19" s="221"/>
      <c r="G19" s="221"/>
      <c r="H19" s="221"/>
      <c r="I19" s="221"/>
    </row>
    <row r="20" spans="1:9" x14ac:dyDescent="0.25">
      <c r="A20" s="218" t="s">
        <v>1469</v>
      </c>
      <c r="B20" s="219" t="s">
        <v>124</v>
      </c>
      <c r="C20" s="223">
        <v>0.9</v>
      </c>
      <c r="D20" s="230"/>
      <c r="E20" s="230"/>
      <c r="F20" s="223"/>
      <c r="G20" s="223"/>
      <c r="H20" s="223"/>
      <c r="I20" s="223"/>
    </row>
    <row r="21" spans="1:9" x14ac:dyDescent="0.25">
      <c r="A21" s="220" t="s">
        <v>1470</v>
      </c>
      <c r="B21" s="221" t="s">
        <v>124</v>
      </c>
      <c r="C21" s="221">
        <v>1</v>
      </c>
      <c r="D21" s="231"/>
      <c r="E21" s="231"/>
      <c r="F21" s="221"/>
      <c r="G21" s="221"/>
      <c r="H21" s="221"/>
      <c r="I21" s="221"/>
    </row>
    <row r="22" spans="1:9" x14ac:dyDescent="0.25">
      <c r="A22" s="218" t="s">
        <v>1471</v>
      </c>
      <c r="B22" s="219" t="s">
        <v>124</v>
      </c>
      <c r="C22" s="223">
        <v>0.75</v>
      </c>
      <c r="D22" s="230"/>
      <c r="E22" s="230"/>
      <c r="F22" s="223"/>
      <c r="G22" s="223"/>
      <c r="H22" s="223"/>
      <c r="I22" s="223"/>
    </row>
    <row r="23" spans="1:9" x14ac:dyDescent="0.25">
      <c r="A23" s="220" t="s">
        <v>1472</v>
      </c>
      <c r="B23" s="224" t="s">
        <v>124</v>
      </c>
      <c r="C23" s="221">
        <v>0.85</v>
      </c>
      <c r="D23" s="231"/>
      <c r="E23" s="231"/>
      <c r="F23" s="221"/>
      <c r="G23" s="221"/>
      <c r="H23" s="221"/>
      <c r="I23" s="221"/>
    </row>
    <row r="24" spans="1:9" x14ac:dyDescent="0.25">
      <c r="A24" s="218" t="s">
        <v>1473</v>
      </c>
      <c r="B24" s="219" t="s">
        <v>124</v>
      </c>
      <c r="C24" s="223">
        <v>0.9</v>
      </c>
      <c r="D24" s="230"/>
      <c r="E24" s="230"/>
      <c r="F24" s="223"/>
      <c r="G24" s="223"/>
      <c r="H24" s="223"/>
      <c r="I24" s="223"/>
    </row>
    <row r="25" spans="1:9" x14ac:dyDescent="0.25">
      <c r="A25" s="220" t="s">
        <v>1474</v>
      </c>
      <c r="B25" s="224" t="s">
        <v>124</v>
      </c>
      <c r="C25" s="221">
        <v>0.45</v>
      </c>
      <c r="D25" s="231"/>
      <c r="E25" s="231"/>
      <c r="F25" s="221"/>
      <c r="G25" s="221"/>
      <c r="H25" s="221"/>
      <c r="I25" s="221"/>
    </row>
    <row r="26" spans="1:9" x14ac:dyDescent="0.25">
      <c r="A26" s="218" t="s">
        <v>1475</v>
      </c>
      <c r="B26" s="223">
        <v>0.63</v>
      </c>
      <c r="C26" s="223">
        <v>0.85</v>
      </c>
      <c r="D26" s="230"/>
      <c r="E26" s="230"/>
      <c r="F26" s="223"/>
      <c r="G26" s="223"/>
      <c r="H26" s="223"/>
      <c r="I26" s="223"/>
    </row>
    <row r="27" spans="1:9" x14ac:dyDescent="0.25">
      <c r="A27" s="220" t="s">
        <v>1476</v>
      </c>
      <c r="B27" s="221">
        <v>0</v>
      </c>
      <c r="C27" s="221">
        <v>0.6</v>
      </c>
      <c r="D27" s="231"/>
      <c r="E27" s="231"/>
      <c r="F27" s="221"/>
      <c r="G27" s="221"/>
      <c r="H27" s="221"/>
      <c r="I27" s="221"/>
    </row>
    <row r="28" spans="1:9" x14ac:dyDescent="0.25">
      <c r="A28" s="218" t="s">
        <v>1477</v>
      </c>
      <c r="B28" s="219" t="s">
        <v>124</v>
      </c>
      <c r="C28" s="223">
        <v>0.5</v>
      </c>
      <c r="D28" s="230"/>
      <c r="E28" s="230"/>
      <c r="F28" s="223"/>
      <c r="G28" s="223"/>
      <c r="H28" s="223"/>
      <c r="I28" s="223"/>
    </row>
    <row r="29" spans="1:9" x14ac:dyDescent="0.25">
      <c r="A29" s="220" t="s">
        <v>1478</v>
      </c>
      <c r="B29" s="224" t="s">
        <v>124</v>
      </c>
      <c r="C29" s="221">
        <v>0.55000000000000004</v>
      </c>
      <c r="D29" s="231"/>
      <c r="E29" s="231"/>
      <c r="F29" s="221"/>
      <c r="G29" s="221"/>
      <c r="H29" s="221"/>
      <c r="I29" s="221"/>
    </row>
    <row r="30" spans="1:9" ht="27.6" x14ac:dyDescent="0.25">
      <c r="A30" s="218" t="s">
        <v>1479</v>
      </c>
      <c r="B30" s="219" t="s">
        <v>124</v>
      </c>
      <c r="C30" s="223">
        <v>0.65</v>
      </c>
      <c r="D30" s="230"/>
      <c r="E30" s="230"/>
      <c r="F30" s="223"/>
      <c r="G30" s="223"/>
      <c r="H30" s="223"/>
      <c r="I30" s="223"/>
    </row>
    <row r="31" spans="1:9" x14ac:dyDescent="0.25">
      <c r="A31" s="220" t="s">
        <v>1480</v>
      </c>
      <c r="B31" s="224">
        <v>0</v>
      </c>
      <c r="C31" s="224">
        <v>4</v>
      </c>
      <c r="D31" s="220"/>
      <c r="E31" s="220"/>
      <c r="F31" s="224"/>
      <c r="G31" s="224"/>
      <c r="H31" s="224"/>
      <c r="I31" s="224"/>
    </row>
    <row r="32" spans="1:9" x14ac:dyDescent="0.25">
      <c r="A32" s="218" t="s">
        <v>1481</v>
      </c>
      <c r="B32" s="219" t="s">
        <v>124</v>
      </c>
      <c r="C32" s="219" t="s">
        <v>1482</v>
      </c>
      <c r="D32" s="218"/>
      <c r="E32" s="218"/>
      <c r="F32" s="219"/>
      <c r="G32" s="219"/>
      <c r="H32" s="219"/>
      <c r="I32" s="219"/>
    </row>
    <row r="33" spans="1:9" x14ac:dyDescent="0.25">
      <c r="A33" s="220" t="s">
        <v>1483</v>
      </c>
      <c r="B33" s="224">
        <v>0</v>
      </c>
      <c r="C33" s="221">
        <v>0.3</v>
      </c>
      <c r="D33" s="231"/>
      <c r="E33" s="231"/>
      <c r="F33" s="221"/>
      <c r="G33" s="221"/>
      <c r="H33" s="221"/>
      <c r="I33" s="221"/>
    </row>
    <row r="34" spans="1:9" x14ac:dyDescent="0.25">
      <c r="A34" s="218" t="s">
        <v>1484</v>
      </c>
      <c r="B34" s="219">
        <v>0</v>
      </c>
      <c r="C34" s="223">
        <v>0.5</v>
      </c>
      <c r="D34" s="230"/>
      <c r="E34" s="230"/>
      <c r="F34" s="223"/>
      <c r="G34" s="223"/>
      <c r="H34" s="223"/>
      <c r="I34" s="223"/>
    </row>
    <row r="35" spans="1:9" x14ac:dyDescent="0.25">
      <c r="A35" s="220" t="s">
        <v>1485</v>
      </c>
      <c r="B35" s="225">
        <v>2.8000000000000001E-2</v>
      </c>
      <c r="C35" s="221">
        <v>0.152</v>
      </c>
      <c r="D35" s="231"/>
      <c r="E35" s="231"/>
      <c r="F35" s="221"/>
      <c r="G35" s="221"/>
      <c r="H35" s="221"/>
      <c r="I35" s="221"/>
    </row>
    <row r="36" spans="1:9" x14ac:dyDescent="0.25">
      <c r="A36" s="218" t="s">
        <v>1486</v>
      </c>
      <c r="B36" s="219" t="s">
        <v>124</v>
      </c>
      <c r="C36" s="223">
        <v>0.85</v>
      </c>
      <c r="D36" s="230"/>
      <c r="E36" s="230"/>
      <c r="F36" s="223"/>
      <c r="G36" s="223"/>
      <c r="H36" s="223"/>
      <c r="I36" s="223"/>
    </row>
    <row r="37" spans="1:9" x14ac:dyDescent="0.25">
      <c r="A37" s="220" t="s">
        <v>214</v>
      </c>
      <c r="B37" s="224" t="s">
        <v>124</v>
      </c>
      <c r="C37" s="221">
        <v>0.65</v>
      </c>
      <c r="D37" s="231"/>
      <c r="E37" s="231"/>
      <c r="F37" s="221"/>
      <c r="G37" s="221"/>
      <c r="H37" s="221"/>
      <c r="I37" s="221"/>
    </row>
    <row r="38" spans="1:9" x14ac:dyDescent="0.25">
      <c r="A38" s="218" t="s">
        <v>1487</v>
      </c>
      <c r="B38" s="219" t="s">
        <v>124</v>
      </c>
      <c r="C38" s="223">
        <v>0.5</v>
      </c>
      <c r="D38" s="230"/>
      <c r="E38" s="230"/>
      <c r="F38" s="223"/>
      <c r="G38" s="223"/>
      <c r="H38" s="223"/>
      <c r="I38" s="223"/>
    </row>
    <row r="39" spans="1:9" ht="27.6" x14ac:dyDescent="0.25">
      <c r="A39" s="220" t="s">
        <v>1488</v>
      </c>
      <c r="B39" s="224" t="s">
        <v>124</v>
      </c>
      <c r="C39" s="221">
        <v>0.3</v>
      </c>
      <c r="D39" s="231"/>
      <c r="E39" s="231"/>
      <c r="F39" s="221"/>
      <c r="G39" s="221"/>
      <c r="H39" s="221"/>
      <c r="I39" s="221"/>
    </row>
    <row r="40" spans="1:9" x14ac:dyDescent="0.25">
      <c r="A40" s="218" t="s">
        <v>1489</v>
      </c>
      <c r="B40" s="219" t="s">
        <v>124</v>
      </c>
      <c r="C40" s="223">
        <v>0.35</v>
      </c>
      <c r="D40" s="230"/>
      <c r="E40" s="230"/>
      <c r="F40" s="223"/>
      <c r="G40" s="223"/>
      <c r="H40" s="223"/>
      <c r="I40" s="223"/>
    </row>
    <row r="41" spans="1:9" ht="27.6" x14ac:dyDescent="0.25">
      <c r="A41" s="220" t="s">
        <v>1490</v>
      </c>
      <c r="B41" s="224" t="s">
        <v>124</v>
      </c>
      <c r="C41" s="221">
        <v>0.6</v>
      </c>
      <c r="D41" s="231"/>
      <c r="E41" s="231"/>
      <c r="F41" s="221"/>
      <c r="G41" s="221"/>
      <c r="H41" s="221"/>
      <c r="I41" s="221"/>
    </row>
    <row r="42" spans="1:9" x14ac:dyDescent="0.25">
      <c r="A42" s="218" t="s">
        <v>1491</v>
      </c>
      <c r="B42" s="219" t="s">
        <v>124</v>
      </c>
      <c r="C42" s="223">
        <v>0.85</v>
      </c>
      <c r="D42" s="230"/>
      <c r="E42" s="230"/>
      <c r="F42" s="223"/>
      <c r="G42" s="223"/>
      <c r="H42" s="223"/>
      <c r="I42" s="223"/>
    </row>
    <row r="43" spans="1:9" x14ac:dyDescent="0.25">
      <c r="A43" s="220" t="s">
        <v>1492</v>
      </c>
      <c r="B43" s="221">
        <v>0.85</v>
      </c>
      <c r="C43" s="221">
        <v>0.9</v>
      </c>
      <c r="D43" s="231"/>
      <c r="E43" s="231"/>
      <c r="F43" s="221"/>
      <c r="G43" s="221"/>
      <c r="H43" s="221"/>
      <c r="I43" s="221"/>
    </row>
    <row r="44" spans="1:9" x14ac:dyDescent="0.25">
      <c r="A44" s="218" t="s">
        <v>1493</v>
      </c>
      <c r="B44" s="219" t="s">
        <v>124</v>
      </c>
      <c r="C44" s="223">
        <v>1</v>
      </c>
      <c r="D44" s="230"/>
      <c r="E44" s="230"/>
      <c r="F44" s="223"/>
      <c r="G44" s="223"/>
      <c r="H44" s="223"/>
      <c r="I44" s="223"/>
    </row>
    <row r="45" spans="1:9" x14ac:dyDescent="0.25">
      <c r="A45" s="220" t="s">
        <v>1494</v>
      </c>
      <c r="B45" s="224" t="s">
        <v>124</v>
      </c>
      <c r="C45" s="224" t="s">
        <v>1495</v>
      </c>
      <c r="D45" s="220"/>
      <c r="E45" s="220"/>
      <c r="F45" s="224"/>
      <c r="G45" s="224"/>
      <c r="H45" s="224"/>
      <c r="I45" s="224"/>
    </row>
    <row r="46" spans="1:9" x14ac:dyDescent="0.25">
      <c r="A46" s="218" t="s">
        <v>1496</v>
      </c>
      <c r="B46" s="219" t="s">
        <v>124</v>
      </c>
      <c r="C46" s="223">
        <v>0.75</v>
      </c>
      <c r="D46" s="230"/>
      <c r="E46" s="230"/>
      <c r="F46" s="223"/>
      <c r="G46" s="223"/>
      <c r="H46" s="223"/>
      <c r="I46" s="223"/>
    </row>
    <row r="47" spans="1:9" x14ac:dyDescent="0.25">
      <c r="A47" s="220" t="s">
        <v>1497</v>
      </c>
      <c r="B47" s="224" t="s">
        <v>124</v>
      </c>
      <c r="C47" s="221">
        <v>0.6</v>
      </c>
      <c r="D47" s="231"/>
      <c r="E47" s="231"/>
      <c r="F47" s="221"/>
      <c r="G47" s="221"/>
      <c r="H47" s="221"/>
      <c r="I47" s="221"/>
    </row>
    <row r="48" spans="1:9" x14ac:dyDescent="0.25">
      <c r="A48" s="218" t="s">
        <v>1498</v>
      </c>
      <c r="B48" s="219" t="s">
        <v>124</v>
      </c>
      <c r="C48" s="223">
        <v>1</v>
      </c>
      <c r="D48" s="230"/>
      <c r="E48" s="230"/>
      <c r="F48" s="223"/>
      <c r="G48" s="223"/>
      <c r="H48" s="223"/>
      <c r="I48" s="223"/>
    </row>
    <row r="49" spans="1:9" ht="27.6" x14ac:dyDescent="0.25">
      <c r="A49" s="220" t="s">
        <v>1499</v>
      </c>
      <c r="B49" s="224" t="s">
        <v>124</v>
      </c>
      <c r="C49" s="221">
        <v>0.35</v>
      </c>
      <c r="D49" s="231"/>
      <c r="E49" s="231"/>
      <c r="F49" s="221"/>
      <c r="G49" s="221"/>
      <c r="H49" s="221"/>
      <c r="I49" s="221"/>
    </row>
    <row r="50" spans="1:9" x14ac:dyDescent="0.25">
      <c r="A50" s="218" t="s">
        <v>1500</v>
      </c>
      <c r="B50" s="219" t="s">
        <v>124</v>
      </c>
      <c r="C50" s="223">
        <v>0.85</v>
      </c>
      <c r="D50" s="230"/>
      <c r="E50" s="230"/>
      <c r="F50" s="223"/>
      <c r="G50" s="223"/>
      <c r="H50" s="223"/>
      <c r="I50" s="223"/>
    </row>
    <row r="51" spans="1:9" x14ac:dyDescent="0.25">
      <c r="A51" s="220" t="s">
        <v>1501</v>
      </c>
      <c r="B51" s="224" t="s">
        <v>124</v>
      </c>
      <c r="C51" s="221">
        <v>0.8</v>
      </c>
      <c r="D51" s="231"/>
      <c r="E51" s="231"/>
      <c r="F51" s="221"/>
      <c r="G51" s="221"/>
      <c r="H51" s="221"/>
      <c r="I51" s="221"/>
    </row>
    <row r="52" spans="1:9" x14ac:dyDescent="0.25">
      <c r="A52" s="218" t="s">
        <v>1502</v>
      </c>
      <c r="B52" s="219" t="s">
        <v>124</v>
      </c>
      <c r="C52" s="223">
        <v>0.75</v>
      </c>
      <c r="D52" s="230"/>
      <c r="E52" s="230"/>
      <c r="F52" s="223"/>
      <c r="G52" s="223"/>
      <c r="H52" s="223"/>
      <c r="I52" s="223"/>
    </row>
    <row r="53" spans="1:9" ht="27.6" x14ac:dyDescent="0.25">
      <c r="A53" s="220" t="s">
        <v>1503</v>
      </c>
      <c r="B53" s="224" t="s">
        <v>124</v>
      </c>
      <c r="C53" s="221">
        <v>0.8</v>
      </c>
      <c r="D53" s="231"/>
      <c r="E53" s="231"/>
      <c r="F53" s="221"/>
      <c r="G53" s="221"/>
      <c r="H53" s="221"/>
      <c r="I53" s="221"/>
    </row>
    <row r="54" spans="1:9" x14ac:dyDescent="0.25">
      <c r="A54" s="218" t="s">
        <v>1504</v>
      </c>
      <c r="B54" s="219" t="s">
        <v>124</v>
      </c>
      <c r="C54" s="223">
        <v>0.9</v>
      </c>
      <c r="D54" s="230"/>
      <c r="E54" s="230"/>
      <c r="F54" s="223"/>
      <c r="G54" s="223"/>
      <c r="H54" s="223"/>
      <c r="I54" s="223"/>
    </row>
    <row r="55" spans="1:9" ht="27.6" x14ac:dyDescent="0.25">
      <c r="A55" s="220" t="s">
        <v>1505</v>
      </c>
      <c r="B55" s="224" t="s">
        <v>124</v>
      </c>
      <c r="C55" s="221">
        <v>0.75</v>
      </c>
      <c r="D55" s="231"/>
      <c r="E55" s="231"/>
      <c r="F55" s="221"/>
      <c r="G55" s="221"/>
      <c r="H55" s="221"/>
      <c r="I55" s="221"/>
    </row>
    <row r="56" spans="1:9" x14ac:dyDescent="0.25">
      <c r="A56" s="218" t="s">
        <v>1506</v>
      </c>
      <c r="B56" s="223">
        <v>0.53</v>
      </c>
      <c r="C56" s="223">
        <v>0.7</v>
      </c>
      <c r="D56" s="230"/>
      <c r="E56" s="230"/>
      <c r="F56" s="223"/>
      <c r="G56" s="223"/>
      <c r="H56" s="223"/>
      <c r="I56" s="223"/>
    </row>
    <row r="57" spans="1:9" x14ac:dyDescent="0.25">
      <c r="A57" s="220" t="s">
        <v>1507</v>
      </c>
      <c r="B57" s="221">
        <v>0.42</v>
      </c>
      <c r="C57" s="221">
        <v>0.6</v>
      </c>
      <c r="D57" s="231"/>
      <c r="E57" s="231"/>
      <c r="F57" s="221"/>
      <c r="G57" s="221"/>
      <c r="H57" s="221"/>
      <c r="I57" s="221"/>
    </row>
    <row r="58" spans="1:9" x14ac:dyDescent="0.25">
      <c r="A58" s="218" t="s">
        <v>1508</v>
      </c>
      <c r="B58" s="219">
        <v>1</v>
      </c>
      <c r="C58" s="219">
        <v>2</v>
      </c>
      <c r="D58" s="218"/>
      <c r="E58" s="218"/>
      <c r="F58" s="219"/>
      <c r="G58" s="219"/>
      <c r="H58" s="219"/>
      <c r="I58" s="219"/>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zoomScaleNormal="100" workbookViewId="0">
      <selection activeCell="B9" sqref="B9:C156"/>
    </sheetView>
  </sheetViews>
  <sheetFormatPr baseColWidth="10" defaultColWidth="9.109375" defaultRowHeight="14.4" x14ac:dyDescent="0.3"/>
  <cols>
    <col min="1" max="2" width="24.109375" style="4" customWidth="1"/>
    <col min="3" max="3" width="13.88671875" style="4" bestFit="1" customWidth="1"/>
    <col min="4" max="4" width="13.88671875" style="4" customWidth="1"/>
    <col min="5" max="5" width="22.109375" style="4" customWidth="1"/>
    <col min="6" max="6" width="20.5546875" style="4" customWidth="1"/>
    <col min="7" max="7" width="16.88671875" style="4" customWidth="1"/>
    <col min="8" max="8" width="15.33203125" style="4" customWidth="1"/>
    <col min="9" max="9" width="16.109375" style="4" customWidth="1"/>
    <col min="10" max="10" width="18.88671875" style="4" customWidth="1"/>
    <col min="11" max="11" width="18.6640625" style="4" customWidth="1"/>
    <col min="12" max="13" width="9.109375" style="91" customWidth="1"/>
    <col min="14" max="14" width="19.109375" style="91" bestFit="1" customWidth="1"/>
    <col min="15" max="15" width="24.109375" style="91" bestFit="1" customWidth="1"/>
    <col min="16" max="16" width="9.109375" style="91" customWidth="1"/>
    <col min="17" max="24" width="9.109375" style="90" customWidth="1"/>
    <col min="25" max="25" width="9.109375" customWidth="1"/>
    <col min="26" max="16384" width="9.109375" style="2"/>
  </cols>
  <sheetData>
    <row r="1" spans="1:25" s="188" customFormat="1" x14ac:dyDescent="0.3">
      <c r="A1" s="185" t="s">
        <v>1509</v>
      </c>
      <c r="B1" s="185"/>
      <c r="C1" s="185" t="s">
        <v>1510</v>
      </c>
      <c r="D1" s="185"/>
      <c r="E1" s="185" t="s">
        <v>1511</v>
      </c>
      <c r="F1" s="185" t="s">
        <v>1509</v>
      </c>
      <c r="G1" s="186"/>
      <c r="H1" s="186"/>
      <c r="I1" s="187"/>
      <c r="J1" s="187"/>
      <c r="K1" s="187"/>
      <c r="Q1" s="90"/>
      <c r="R1" s="90"/>
      <c r="S1" s="90"/>
      <c r="T1" s="90"/>
      <c r="U1" s="90"/>
      <c r="V1" s="90"/>
      <c r="W1" s="90"/>
      <c r="X1" s="90"/>
      <c r="Y1" s="90"/>
    </row>
    <row r="2" spans="1:25" s="188" customFormat="1" x14ac:dyDescent="0.3">
      <c r="A2" s="91" t="s">
        <v>1512</v>
      </c>
      <c r="B2" s="91" t="s">
        <v>1513</v>
      </c>
      <c r="C2" s="91" t="s">
        <v>1514</v>
      </c>
      <c r="D2" s="91"/>
      <c r="E2" s="186" t="s">
        <v>1515</v>
      </c>
      <c r="F2" s="91" t="s">
        <v>1512</v>
      </c>
      <c r="G2" s="186"/>
      <c r="H2" s="186"/>
      <c r="I2" s="187"/>
      <c r="J2" s="187"/>
      <c r="K2" s="187"/>
      <c r="Q2" s="90"/>
      <c r="R2" s="90"/>
      <c r="S2" s="90"/>
      <c r="T2" s="90"/>
      <c r="U2" s="90"/>
      <c r="V2" s="90"/>
      <c r="W2" s="90"/>
      <c r="X2" s="90"/>
      <c r="Y2" s="90"/>
    </row>
    <row r="3" spans="1:25" s="188" customFormat="1" x14ac:dyDescent="0.3">
      <c r="A3" s="91" t="s">
        <v>1516</v>
      </c>
      <c r="B3" s="91" t="s">
        <v>1517</v>
      </c>
      <c r="C3" s="91" t="s">
        <v>1518</v>
      </c>
      <c r="D3" s="91"/>
      <c r="E3" s="186" t="s">
        <v>1515</v>
      </c>
      <c r="F3" s="91" t="s">
        <v>1519</v>
      </c>
      <c r="G3" s="186"/>
      <c r="H3" s="186"/>
      <c r="I3" s="187"/>
      <c r="J3" s="187"/>
      <c r="K3" s="187"/>
      <c r="Q3" s="90"/>
      <c r="R3" s="90"/>
      <c r="S3" s="90"/>
      <c r="T3" s="90"/>
      <c r="U3" s="90"/>
      <c r="V3" s="90"/>
      <c r="W3" s="90"/>
      <c r="X3" s="90"/>
      <c r="Y3" s="90"/>
    </row>
    <row r="4" spans="1:25" s="188" customFormat="1" x14ac:dyDescent="0.3">
      <c r="A4" s="91" t="s">
        <v>1516</v>
      </c>
      <c r="B4" s="91" t="s">
        <v>1517</v>
      </c>
      <c r="C4" s="91" t="s">
        <v>1520</v>
      </c>
      <c r="D4" s="91"/>
      <c r="E4" s="186" t="s">
        <v>1515</v>
      </c>
      <c r="F4" s="91" t="s">
        <v>1521</v>
      </c>
      <c r="G4" s="186"/>
      <c r="H4" s="186"/>
      <c r="I4" s="187"/>
      <c r="J4" s="187"/>
      <c r="K4" s="187"/>
      <c r="Q4" s="90"/>
      <c r="R4" s="90"/>
      <c r="S4" s="90"/>
      <c r="T4" s="90"/>
      <c r="U4" s="90"/>
      <c r="V4" s="90"/>
      <c r="W4" s="90"/>
      <c r="X4" s="90"/>
      <c r="Y4" s="90"/>
    </row>
    <row r="5" spans="1:25" s="188" customFormat="1" x14ac:dyDescent="0.3">
      <c r="A5" s="91" t="s">
        <v>1516</v>
      </c>
      <c r="B5" s="91" t="s">
        <v>1517</v>
      </c>
      <c r="C5" s="91" t="s">
        <v>1522</v>
      </c>
      <c r="D5" s="91"/>
      <c r="E5" s="186" t="s">
        <v>1523</v>
      </c>
      <c r="F5" s="91" t="s">
        <v>1524</v>
      </c>
      <c r="G5" s="186"/>
      <c r="H5" s="186"/>
      <c r="I5" s="187"/>
      <c r="J5" s="187"/>
      <c r="K5" s="187"/>
      <c r="Q5" s="90"/>
      <c r="R5" s="90"/>
      <c r="S5" s="90"/>
      <c r="T5" s="90"/>
      <c r="U5" s="90"/>
      <c r="V5" s="90"/>
      <c r="W5" s="90"/>
      <c r="X5" s="90"/>
      <c r="Y5" s="90"/>
    </row>
    <row r="6" spans="1:25" s="188" customFormat="1" x14ac:dyDescent="0.3">
      <c r="A6" s="91" t="s">
        <v>1516</v>
      </c>
      <c r="B6" s="91" t="s">
        <v>1517</v>
      </c>
      <c r="C6" s="91" t="s">
        <v>1525</v>
      </c>
      <c r="D6" s="91"/>
      <c r="E6" s="186" t="s">
        <v>1523</v>
      </c>
      <c r="F6" s="91" t="s">
        <v>1526</v>
      </c>
      <c r="G6" s="186"/>
      <c r="H6" s="186"/>
      <c r="I6" s="187"/>
      <c r="J6" s="187"/>
      <c r="K6" s="187"/>
      <c r="Q6" s="90"/>
      <c r="R6" s="90"/>
      <c r="S6" s="90"/>
      <c r="T6" s="90"/>
      <c r="U6" s="90"/>
      <c r="V6" s="90"/>
      <c r="W6" s="90"/>
      <c r="X6" s="90"/>
      <c r="Y6" s="90"/>
    </row>
    <row r="7" spans="1:25" s="188" customFormat="1" x14ac:dyDescent="0.3">
      <c r="A7" s="91" t="s">
        <v>1516</v>
      </c>
      <c r="B7" s="91" t="s">
        <v>1517</v>
      </c>
      <c r="C7" s="91" t="s">
        <v>1527</v>
      </c>
      <c r="D7" s="91"/>
      <c r="E7" s="186" t="s">
        <v>1523</v>
      </c>
      <c r="F7" s="91" t="s">
        <v>1528</v>
      </c>
      <c r="G7" s="186"/>
      <c r="H7" s="186"/>
      <c r="I7" s="187"/>
      <c r="J7" s="187"/>
      <c r="K7" s="187"/>
      <c r="Q7" s="90"/>
      <c r="R7" s="90"/>
      <c r="S7" s="90"/>
      <c r="T7" s="90"/>
      <c r="U7" s="90"/>
      <c r="V7" s="90"/>
      <c r="W7" s="90"/>
      <c r="X7" s="90"/>
      <c r="Y7" s="90"/>
    </row>
    <row r="8" spans="1:25" s="188" customFormat="1" x14ac:dyDescent="0.3">
      <c r="A8" s="91" t="s">
        <v>1516</v>
      </c>
      <c r="B8" s="91" t="s">
        <v>1517</v>
      </c>
      <c r="C8" s="91" t="s">
        <v>1529</v>
      </c>
      <c r="D8" s="91"/>
      <c r="E8" s="186" t="s">
        <v>1530</v>
      </c>
      <c r="F8" s="91" t="s">
        <v>1531</v>
      </c>
      <c r="G8" s="186"/>
      <c r="H8" s="186"/>
      <c r="I8" s="187"/>
      <c r="J8" s="187"/>
      <c r="K8" s="187"/>
      <c r="Q8" s="90"/>
      <c r="R8" s="90"/>
      <c r="S8" s="90"/>
      <c r="T8" s="90"/>
      <c r="U8" s="90"/>
      <c r="V8" s="90"/>
      <c r="W8" s="90"/>
      <c r="X8" s="90"/>
      <c r="Y8" s="90"/>
    </row>
    <row r="9" spans="1:25" s="188" customFormat="1" x14ac:dyDescent="0.3">
      <c r="A9" s="91" t="s">
        <v>1516</v>
      </c>
      <c r="B9" s="91" t="s">
        <v>1517</v>
      </c>
      <c r="C9" s="91" t="s">
        <v>1532</v>
      </c>
      <c r="D9" s="91"/>
      <c r="E9" s="186" t="s">
        <v>1530</v>
      </c>
      <c r="F9" s="91" t="s">
        <v>1533</v>
      </c>
      <c r="G9" s="186"/>
      <c r="H9" s="186"/>
      <c r="I9" s="187"/>
      <c r="J9" s="187"/>
      <c r="K9" s="187"/>
      <c r="Q9" s="90"/>
      <c r="R9" s="90"/>
      <c r="S9" s="90"/>
      <c r="T9" s="90"/>
      <c r="U9" s="90"/>
      <c r="V9" s="90"/>
      <c r="W9" s="90"/>
      <c r="X9" s="90"/>
      <c r="Y9" s="90"/>
    </row>
    <row r="10" spans="1:25" s="188" customFormat="1" x14ac:dyDescent="0.3">
      <c r="A10" s="91" t="s">
        <v>1516</v>
      </c>
      <c r="B10" s="91" t="s">
        <v>1517</v>
      </c>
      <c r="C10" s="91" t="s">
        <v>1534</v>
      </c>
      <c r="D10" s="91"/>
      <c r="E10" s="186" t="s">
        <v>1530</v>
      </c>
      <c r="F10" s="91" t="s">
        <v>1535</v>
      </c>
      <c r="G10" s="186"/>
      <c r="H10" s="186"/>
      <c r="I10" s="187"/>
      <c r="J10" s="187"/>
      <c r="K10" s="187"/>
      <c r="Q10" s="90"/>
      <c r="R10" s="90"/>
      <c r="S10" s="90"/>
      <c r="T10" s="90"/>
      <c r="U10" s="90"/>
      <c r="V10" s="90"/>
      <c r="W10" s="90"/>
      <c r="X10" s="90"/>
      <c r="Y10" s="90"/>
    </row>
    <row r="11" spans="1:25" s="188" customFormat="1" x14ac:dyDescent="0.3">
      <c r="A11" s="91" t="s">
        <v>1516</v>
      </c>
      <c r="B11" s="91" t="s">
        <v>1517</v>
      </c>
      <c r="C11" s="91" t="s">
        <v>1536</v>
      </c>
      <c r="D11" s="91"/>
      <c r="E11" s="186" t="s">
        <v>1537</v>
      </c>
      <c r="F11" s="91" t="s">
        <v>1538</v>
      </c>
      <c r="G11" s="186"/>
      <c r="H11" s="186"/>
      <c r="I11" s="187"/>
      <c r="J11" s="187"/>
      <c r="K11" s="187"/>
      <c r="Q11" s="90"/>
      <c r="R11" s="90"/>
      <c r="S11" s="90"/>
      <c r="T11" s="90"/>
      <c r="U11" s="90"/>
      <c r="V11" s="90"/>
      <c r="W11" s="90"/>
      <c r="X11" s="90"/>
      <c r="Y11" s="90"/>
    </row>
    <row r="12" spans="1:25" s="188" customFormat="1" x14ac:dyDescent="0.3">
      <c r="A12" s="91" t="s">
        <v>1516</v>
      </c>
      <c r="B12" s="91" t="s">
        <v>1517</v>
      </c>
      <c r="C12" s="91" t="s">
        <v>1539</v>
      </c>
      <c r="D12" s="91"/>
      <c r="E12" s="186" t="s">
        <v>1537</v>
      </c>
      <c r="F12" s="91" t="s">
        <v>1540</v>
      </c>
      <c r="G12" s="186"/>
      <c r="H12" s="187"/>
      <c r="I12" s="187"/>
      <c r="J12" s="187"/>
      <c r="K12" s="187"/>
      <c r="Q12" s="90"/>
      <c r="R12" s="90"/>
      <c r="S12" s="90"/>
      <c r="T12" s="90"/>
      <c r="U12" s="90"/>
      <c r="V12" s="90"/>
      <c r="W12" s="90"/>
      <c r="X12" s="90"/>
      <c r="Y12" s="90"/>
    </row>
    <row r="13" spans="1:25" s="188" customFormat="1" x14ac:dyDescent="0.3">
      <c r="A13" s="91" t="s">
        <v>1541</v>
      </c>
      <c r="B13" s="91" t="s">
        <v>1542</v>
      </c>
      <c r="C13" s="91" t="s">
        <v>1543</v>
      </c>
      <c r="D13" s="91"/>
      <c r="E13" s="186" t="s">
        <v>1537</v>
      </c>
      <c r="F13" s="91" t="s">
        <v>1544</v>
      </c>
      <c r="G13" s="186"/>
      <c r="H13" s="187"/>
      <c r="I13" s="187"/>
      <c r="J13" s="187"/>
      <c r="K13" s="187"/>
      <c r="Q13" s="90"/>
      <c r="R13" s="90"/>
      <c r="S13" s="90"/>
      <c r="T13" s="90"/>
      <c r="U13" s="90"/>
      <c r="V13" s="90"/>
      <c r="W13" s="90"/>
      <c r="X13" s="90"/>
      <c r="Y13" s="90"/>
    </row>
    <row r="14" spans="1:25" s="188" customFormat="1" x14ac:dyDescent="0.3">
      <c r="A14" s="91" t="s">
        <v>1541</v>
      </c>
      <c r="B14" s="91" t="s">
        <v>1542</v>
      </c>
      <c r="C14" s="91" t="s">
        <v>1545</v>
      </c>
      <c r="D14" s="91"/>
      <c r="E14" s="186" t="s">
        <v>1537</v>
      </c>
      <c r="F14" s="91" t="s">
        <v>1546</v>
      </c>
      <c r="G14" s="186"/>
      <c r="H14" s="187"/>
      <c r="I14" s="187"/>
      <c r="J14" s="187"/>
      <c r="K14" s="187"/>
      <c r="Q14" s="90"/>
      <c r="R14" s="90"/>
      <c r="S14" s="90"/>
      <c r="T14" s="90"/>
      <c r="U14" s="90"/>
      <c r="V14" s="90"/>
      <c r="W14" s="90"/>
      <c r="X14" s="90"/>
      <c r="Y14" s="90"/>
    </row>
    <row r="15" spans="1:25" s="188" customFormat="1" x14ac:dyDescent="0.3">
      <c r="A15" s="91" t="s">
        <v>1541</v>
      </c>
      <c r="B15" s="91" t="s">
        <v>1542</v>
      </c>
      <c r="C15" s="91" t="s">
        <v>1547</v>
      </c>
      <c r="D15" s="91"/>
      <c r="E15" s="186" t="s">
        <v>1548</v>
      </c>
      <c r="F15" s="91" t="s">
        <v>1541</v>
      </c>
      <c r="G15" s="186"/>
      <c r="H15" s="187"/>
      <c r="I15" s="187"/>
      <c r="J15" s="187"/>
      <c r="K15" s="187"/>
      <c r="Q15" s="90"/>
      <c r="R15" s="90"/>
      <c r="S15" s="90"/>
      <c r="T15" s="90"/>
      <c r="U15" s="90"/>
      <c r="V15" s="90"/>
      <c r="W15" s="90"/>
      <c r="X15" s="90"/>
      <c r="Y15" s="90"/>
    </row>
    <row r="16" spans="1:25" s="188" customFormat="1" x14ac:dyDescent="0.3">
      <c r="A16" s="91" t="s">
        <v>1541</v>
      </c>
      <c r="B16" s="91" t="s">
        <v>1542</v>
      </c>
      <c r="C16" s="91" t="s">
        <v>1549</v>
      </c>
      <c r="D16" s="91"/>
      <c r="E16" s="186" t="s">
        <v>1548</v>
      </c>
      <c r="F16" s="91" t="s">
        <v>1550</v>
      </c>
      <c r="G16" s="186"/>
      <c r="H16" s="187"/>
      <c r="I16" s="187"/>
      <c r="J16" s="187"/>
      <c r="K16" s="187"/>
      <c r="Q16" s="90"/>
      <c r="R16" s="90"/>
      <c r="S16" s="90"/>
      <c r="T16" s="90"/>
      <c r="U16" s="90"/>
      <c r="V16" s="90"/>
      <c r="W16" s="90"/>
      <c r="X16" s="90"/>
      <c r="Y16" s="90"/>
    </row>
    <row r="17" spans="1:25" s="188" customFormat="1" x14ac:dyDescent="0.3">
      <c r="A17" s="91" t="s">
        <v>1541</v>
      </c>
      <c r="B17" s="91" t="s">
        <v>1542</v>
      </c>
      <c r="C17" s="91" t="s">
        <v>1551</v>
      </c>
      <c r="D17" s="91"/>
      <c r="E17" s="186" t="s">
        <v>1548</v>
      </c>
      <c r="F17" s="91" t="s">
        <v>1552</v>
      </c>
      <c r="G17" s="186"/>
      <c r="H17" s="187"/>
      <c r="I17" s="187"/>
      <c r="J17" s="187"/>
      <c r="K17" s="187"/>
      <c r="Q17" s="90"/>
      <c r="R17" s="90"/>
      <c r="S17" s="90"/>
      <c r="T17" s="90"/>
      <c r="U17" s="90"/>
      <c r="V17" s="90"/>
      <c r="W17" s="90"/>
      <c r="X17" s="90"/>
      <c r="Y17" s="90"/>
    </row>
    <row r="18" spans="1:25" s="188" customFormat="1" x14ac:dyDescent="0.3">
      <c r="A18" s="91" t="s">
        <v>1550</v>
      </c>
      <c r="B18" s="91" t="s">
        <v>1553</v>
      </c>
      <c r="C18" s="91" t="s">
        <v>1554</v>
      </c>
      <c r="D18" s="91"/>
      <c r="E18" s="186" t="s">
        <v>1548</v>
      </c>
      <c r="F18" s="91" t="s">
        <v>1555</v>
      </c>
      <c r="G18" s="186"/>
      <c r="H18" s="187"/>
      <c r="I18" s="187"/>
      <c r="J18" s="187"/>
      <c r="K18" s="187"/>
      <c r="Q18" s="90"/>
      <c r="R18" s="90"/>
      <c r="S18" s="90"/>
      <c r="T18" s="90"/>
      <c r="U18" s="90"/>
      <c r="V18" s="90"/>
      <c r="W18" s="90"/>
      <c r="X18" s="90"/>
      <c r="Y18" s="90"/>
    </row>
    <row r="19" spans="1:25" s="188" customFormat="1" x14ac:dyDescent="0.3">
      <c r="A19" s="91" t="s">
        <v>1550</v>
      </c>
      <c r="B19" s="91" t="s">
        <v>1553</v>
      </c>
      <c r="C19" s="91" t="s">
        <v>1556</v>
      </c>
      <c r="D19" s="91"/>
      <c r="E19" s="186" t="s">
        <v>1557</v>
      </c>
      <c r="F19" s="91" t="s">
        <v>1558</v>
      </c>
      <c r="G19" s="186"/>
      <c r="H19" s="187"/>
      <c r="I19" s="187"/>
      <c r="J19" s="187"/>
      <c r="K19" s="187"/>
      <c r="Q19" s="90"/>
      <c r="R19" s="90"/>
      <c r="S19" s="90"/>
      <c r="T19" s="90"/>
      <c r="U19" s="90"/>
      <c r="V19" s="90"/>
      <c r="W19" s="90"/>
      <c r="X19" s="90"/>
      <c r="Y19" s="90"/>
    </row>
    <row r="20" spans="1:25" s="188" customFormat="1" x14ac:dyDescent="0.3">
      <c r="A20" s="91" t="s">
        <v>1550</v>
      </c>
      <c r="B20" s="91" t="s">
        <v>1553</v>
      </c>
      <c r="C20" s="91" t="s">
        <v>1559</v>
      </c>
      <c r="D20" s="91"/>
      <c r="E20" s="186" t="s">
        <v>1557</v>
      </c>
      <c r="F20" s="91" t="s">
        <v>1560</v>
      </c>
      <c r="G20" s="186"/>
      <c r="H20" s="187"/>
      <c r="I20" s="187"/>
      <c r="J20" s="187"/>
      <c r="K20" s="187"/>
      <c r="Q20" s="90"/>
      <c r="R20" s="90"/>
      <c r="S20" s="90"/>
      <c r="T20" s="90"/>
      <c r="U20" s="90"/>
      <c r="V20" s="90"/>
      <c r="W20" s="90"/>
      <c r="X20" s="90"/>
      <c r="Y20" s="90"/>
    </row>
    <row r="21" spans="1:25" s="188" customFormat="1" x14ac:dyDescent="0.3">
      <c r="A21" s="91" t="s">
        <v>1550</v>
      </c>
      <c r="B21" s="91" t="s">
        <v>1553</v>
      </c>
      <c r="C21" s="91" t="s">
        <v>1561</v>
      </c>
      <c r="D21" s="91"/>
      <c r="E21" s="186" t="s">
        <v>1557</v>
      </c>
      <c r="F21" s="91" t="s">
        <v>1562</v>
      </c>
      <c r="G21" s="186"/>
      <c r="H21" s="187"/>
      <c r="I21" s="187"/>
      <c r="J21" s="187"/>
      <c r="K21" s="187"/>
      <c r="Q21" s="90"/>
      <c r="R21" s="90"/>
      <c r="S21" s="90"/>
      <c r="T21" s="90"/>
      <c r="U21" s="90"/>
      <c r="V21" s="90"/>
      <c r="W21" s="90"/>
      <c r="X21" s="90"/>
      <c r="Y21" s="90"/>
    </row>
    <row r="22" spans="1:25" s="188" customFormat="1" x14ac:dyDescent="0.3">
      <c r="A22" s="91" t="s">
        <v>1550</v>
      </c>
      <c r="B22" s="91" t="s">
        <v>1553</v>
      </c>
      <c r="C22" s="91" t="s">
        <v>1563</v>
      </c>
      <c r="D22" s="91"/>
      <c r="E22" s="186" t="s">
        <v>1557</v>
      </c>
      <c r="F22" s="91" t="s">
        <v>1564</v>
      </c>
      <c r="G22" s="186"/>
      <c r="H22" s="187"/>
      <c r="I22" s="187"/>
      <c r="J22" s="187"/>
      <c r="K22" s="187"/>
      <c r="Q22" s="90"/>
      <c r="R22" s="90"/>
      <c r="S22" s="90"/>
      <c r="T22" s="90"/>
      <c r="U22" s="90"/>
      <c r="V22" s="90"/>
      <c r="W22" s="90"/>
      <c r="X22" s="90"/>
      <c r="Y22" s="90"/>
    </row>
    <row r="23" spans="1:25" s="188" customFormat="1" x14ac:dyDescent="0.3">
      <c r="A23" s="91" t="s">
        <v>1550</v>
      </c>
      <c r="B23" s="91" t="s">
        <v>1553</v>
      </c>
      <c r="C23" s="91" t="s">
        <v>1565</v>
      </c>
      <c r="D23" s="91"/>
      <c r="E23" s="186" t="s">
        <v>1557</v>
      </c>
      <c r="F23" s="91" t="s">
        <v>1566</v>
      </c>
      <c r="G23" s="186"/>
      <c r="H23" s="187"/>
      <c r="I23" s="187"/>
      <c r="J23" s="187"/>
      <c r="K23" s="187"/>
      <c r="Q23" s="90"/>
      <c r="R23" s="90"/>
      <c r="S23" s="90"/>
      <c r="T23" s="90"/>
      <c r="U23" s="90"/>
      <c r="V23" s="90"/>
      <c r="W23" s="90"/>
      <c r="X23" s="90"/>
      <c r="Y23" s="90"/>
    </row>
    <row r="24" spans="1:25" s="188" customFormat="1" x14ac:dyDescent="0.3">
      <c r="A24" s="91" t="s">
        <v>1550</v>
      </c>
      <c r="B24" s="91" t="s">
        <v>1553</v>
      </c>
      <c r="C24" s="91" t="s">
        <v>1567</v>
      </c>
      <c r="D24" s="91"/>
      <c r="E24" s="186" t="s">
        <v>1568</v>
      </c>
      <c r="F24" s="91" t="s">
        <v>1516</v>
      </c>
      <c r="G24" s="186"/>
      <c r="H24" s="187"/>
      <c r="I24" s="187"/>
      <c r="J24" s="187"/>
      <c r="K24" s="187"/>
      <c r="Q24" s="90"/>
      <c r="R24" s="90"/>
      <c r="S24" s="90"/>
      <c r="T24" s="90"/>
      <c r="U24" s="90"/>
      <c r="V24" s="90"/>
      <c r="W24" s="90"/>
      <c r="X24" s="90"/>
      <c r="Y24" s="90"/>
    </row>
    <row r="25" spans="1:25" s="188" customFormat="1" x14ac:dyDescent="0.3">
      <c r="A25" s="91" t="s">
        <v>1550</v>
      </c>
      <c r="B25" s="91" t="s">
        <v>1553</v>
      </c>
      <c r="C25" s="91" t="s">
        <v>1569</v>
      </c>
      <c r="D25" s="91"/>
      <c r="E25" s="186" t="s">
        <v>1568</v>
      </c>
      <c r="F25" s="91" t="s">
        <v>1570</v>
      </c>
      <c r="G25" s="186"/>
      <c r="H25" s="187"/>
      <c r="I25" s="187"/>
      <c r="J25" s="187"/>
      <c r="K25" s="187"/>
      <c r="Q25" s="90"/>
      <c r="R25" s="90"/>
      <c r="S25" s="90"/>
      <c r="T25" s="90"/>
      <c r="U25" s="90"/>
      <c r="V25" s="90"/>
      <c r="W25" s="90"/>
      <c r="X25" s="90"/>
      <c r="Y25" s="90"/>
    </row>
    <row r="26" spans="1:25" s="188" customFormat="1" x14ac:dyDescent="0.3">
      <c r="A26" s="91" t="s">
        <v>1550</v>
      </c>
      <c r="B26" s="91" t="s">
        <v>1553</v>
      </c>
      <c r="C26" s="91" t="s">
        <v>1571</v>
      </c>
      <c r="D26" s="91"/>
      <c r="E26" s="186" t="s">
        <v>1568</v>
      </c>
      <c r="F26" s="91" t="s">
        <v>1572</v>
      </c>
      <c r="G26" s="186"/>
      <c r="H26" s="187"/>
      <c r="I26" s="187"/>
      <c r="J26" s="187"/>
      <c r="K26" s="187"/>
      <c r="Q26" s="90"/>
      <c r="R26" s="90"/>
      <c r="S26" s="90"/>
      <c r="T26" s="90"/>
      <c r="U26" s="90"/>
      <c r="V26" s="90"/>
      <c r="W26" s="90"/>
      <c r="X26" s="90"/>
      <c r="Y26" s="90"/>
    </row>
    <row r="27" spans="1:25" s="188" customFormat="1" x14ac:dyDescent="0.3">
      <c r="A27" s="91" t="s">
        <v>1550</v>
      </c>
      <c r="B27" s="91" t="s">
        <v>1553</v>
      </c>
      <c r="C27" s="91" t="s">
        <v>1573</v>
      </c>
      <c r="D27" s="91"/>
      <c r="E27" s="186" t="s">
        <v>1574</v>
      </c>
      <c r="F27" s="91" t="s">
        <v>1575</v>
      </c>
      <c r="G27" s="186"/>
      <c r="H27" s="187"/>
      <c r="I27" s="187"/>
      <c r="J27" s="187"/>
      <c r="K27" s="187"/>
      <c r="Q27" s="90"/>
      <c r="R27" s="90"/>
      <c r="S27" s="90"/>
      <c r="T27" s="90"/>
      <c r="U27" s="90"/>
      <c r="V27" s="90"/>
      <c r="W27" s="90"/>
      <c r="X27" s="90"/>
      <c r="Y27" s="90"/>
    </row>
    <row r="28" spans="1:25" s="188" customFormat="1" x14ac:dyDescent="0.3">
      <c r="A28" s="91" t="s">
        <v>1550</v>
      </c>
      <c r="B28" s="91" t="s">
        <v>1553</v>
      </c>
      <c r="C28" s="91" t="s">
        <v>1576</v>
      </c>
      <c r="D28" s="91"/>
      <c r="E28" s="186" t="s">
        <v>1574</v>
      </c>
      <c r="F28" s="91" t="s">
        <v>1577</v>
      </c>
      <c r="G28" s="186"/>
      <c r="H28" s="187"/>
      <c r="I28" s="187"/>
      <c r="J28" s="187"/>
      <c r="K28" s="187"/>
      <c r="Q28" s="90"/>
      <c r="R28" s="90"/>
      <c r="S28" s="90"/>
      <c r="T28" s="90"/>
      <c r="U28" s="90"/>
      <c r="V28" s="90"/>
      <c r="W28" s="90"/>
      <c r="X28" s="90"/>
      <c r="Y28" s="90"/>
    </row>
    <row r="29" spans="1:25" s="188" customFormat="1" x14ac:dyDescent="0.3">
      <c r="A29" s="91" t="s">
        <v>1575</v>
      </c>
      <c r="B29" s="91" t="s">
        <v>1578</v>
      </c>
      <c r="C29" s="91" t="s">
        <v>1579</v>
      </c>
      <c r="D29" s="91"/>
      <c r="E29" s="186" t="s">
        <v>1574</v>
      </c>
      <c r="F29" s="91" t="s">
        <v>1580</v>
      </c>
      <c r="G29" s="186"/>
      <c r="H29" s="187"/>
      <c r="I29" s="187"/>
      <c r="J29" s="187"/>
      <c r="K29" s="187"/>
      <c r="Q29" s="90"/>
      <c r="R29" s="90"/>
      <c r="S29" s="90"/>
      <c r="T29" s="90"/>
      <c r="U29" s="90"/>
      <c r="V29" s="90"/>
      <c r="W29" s="90"/>
      <c r="X29" s="90"/>
      <c r="Y29" s="90"/>
    </row>
    <row r="30" spans="1:25" s="188" customFormat="1" x14ac:dyDescent="0.3">
      <c r="A30" s="91" t="s">
        <v>1575</v>
      </c>
      <c r="B30" s="91" t="s">
        <v>1578</v>
      </c>
      <c r="C30" s="91" t="s">
        <v>1581</v>
      </c>
      <c r="D30" s="91"/>
      <c r="E30" s="186" t="s">
        <v>1574</v>
      </c>
      <c r="F30" s="91" t="s">
        <v>1582</v>
      </c>
      <c r="G30" s="186"/>
      <c r="H30" s="187"/>
      <c r="I30" s="187"/>
      <c r="J30" s="187"/>
      <c r="K30" s="187"/>
      <c r="Q30" s="90"/>
      <c r="R30" s="90"/>
      <c r="S30" s="90"/>
      <c r="T30" s="90"/>
      <c r="U30" s="90"/>
      <c r="V30" s="90"/>
      <c r="W30" s="90"/>
      <c r="X30" s="90"/>
      <c r="Y30" s="90"/>
    </row>
    <row r="31" spans="1:25" s="188" customFormat="1" x14ac:dyDescent="0.3">
      <c r="A31" s="91" t="s">
        <v>1575</v>
      </c>
      <c r="B31" s="91" t="s">
        <v>1578</v>
      </c>
      <c r="C31" s="91" t="s">
        <v>1583</v>
      </c>
      <c r="D31" s="91"/>
      <c r="E31" s="186" t="s">
        <v>1584</v>
      </c>
      <c r="F31" s="91" t="s">
        <v>1585</v>
      </c>
      <c r="G31" s="186"/>
      <c r="H31" s="187"/>
      <c r="I31" s="187"/>
      <c r="J31" s="187"/>
      <c r="K31" s="187"/>
      <c r="Q31" s="90"/>
      <c r="R31" s="90"/>
      <c r="S31" s="90"/>
      <c r="T31" s="90"/>
      <c r="U31" s="90"/>
      <c r="V31" s="90"/>
      <c r="W31" s="90"/>
      <c r="X31" s="90"/>
      <c r="Y31" s="90"/>
    </row>
    <row r="32" spans="1:25" s="188" customFormat="1" x14ac:dyDescent="0.3">
      <c r="A32" s="91" t="s">
        <v>1575</v>
      </c>
      <c r="B32" s="91" t="s">
        <v>1578</v>
      </c>
      <c r="C32" s="91" t="s">
        <v>1586</v>
      </c>
      <c r="D32" s="91"/>
      <c r="E32" s="186" t="s">
        <v>1584</v>
      </c>
      <c r="F32" s="91" t="s">
        <v>1587</v>
      </c>
      <c r="G32" s="186"/>
      <c r="H32" s="187"/>
      <c r="I32" s="187"/>
      <c r="J32" s="187"/>
      <c r="K32" s="187"/>
      <c r="Q32" s="90"/>
      <c r="R32" s="90"/>
      <c r="S32" s="90"/>
      <c r="T32" s="90"/>
      <c r="U32" s="90"/>
      <c r="V32" s="90"/>
      <c r="W32" s="90"/>
      <c r="X32" s="90"/>
      <c r="Y32" s="90"/>
    </row>
    <row r="33" spans="1:25" s="188" customFormat="1" x14ac:dyDescent="0.3">
      <c r="A33" s="91" t="s">
        <v>1575</v>
      </c>
      <c r="B33" s="91" t="s">
        <v>1578</v>
      </c>
      <c r="C33" s="91" t="s">
        <v>1588</v>
      </c>
      <c r="D33" s="91"/>
      <c r="E33" s="186" t="s">
        <v>1584</v>
      </c>
      <c r="F33" s="91" t="s">
        <v>1589</v>
      </c>
      <c r="G33" s="186"/>
      <c r="H33" s="187"/>
      <c r="I33" s="187"/>
      <c r="J33" s="187"/>
      <c r="K33" s="187"/>
      <c r="Q33" s="90"/>
      <c r="R33" s="90"/>
      <c r="S33" s="90"/>
      <c r="T33" s="90"/>
      <c r="U33" s="90"/>
      <c r="V33" s="90"/>
      <c r="W33" s="90"/>
      <c r="X33" s="90"/>
      <c r="Y33" s="90"/>
    </row>
    <row r="34" spans="1:25" s="188" customFormat="1" x14ac:dyDescent="0.3">
      <c r="A34" s="91" t="s">
        <v>1538</v>
      </c>
      <c r="B34" s="91" t="s">
        <v>1590</v>
      </c>
      <c r="C34" s="91" t="s">
        <v>1591</v>
      </c>
      <c r="D34" s="91"/>
      <c r="E34" s="91"/>
      <c r="F34" s="91"/>
      <c r="G34" s="186"/>
      <c r="H34" s="187"/>
      <c r="I34" s="187"/>
      <c r="J34" s="187"/>
      <c r="K34" s="187"/>
      <c r="Q34" s="90"/>
      <c r="R34" s="90"/>
      <c r="S34" s="90"/>
      <c r="T34" s="90"/>
      <c r="U34" s="90"/>
      <c r="V34" s="90"/>
      <c r="W34" s="90"/>
      <c r="X34" s="90"/>
      <c r="Y34" s="90"/>
    </row>
    <row r="35" spans="1:25" s="188" customFormat="1" x14ac:dyDescent="0.3">
      <c r="A35" s="91" t="s">
        <v>1538</v>
      </c>
      <c r="B35" s="91" t="s">
        <v>1590</v>
      </c>
      <c r="C35" s="91" t="s">
        <v>1592</v>
      </c>
      <c r="D35" s="91"/>
      <c r="E35" s="91"/>
      <c r="F35" s="91"/>
      <c r="G35" s="186"/>
      <c r="H35" s="187"/>
      <c r="I35" s="187"/>
      <c r="J35" s="187"/>
      <c r="K35" s="187"/>
      <c r="Q35" s="90"/>
      <c r="R35" s="90"/>
      <c r="S35" s="90"/>
      <c r="T35" s="90"/>
      <c r="U35" s="90"/>
      <c r="V35" s="90"/>
      <c r="W35" s="90"/>
      <c r="X35" s="90"/>
      <c r="Y35" s="90"/>
    </row>
    <row r="36" spans="1:25" s="188" customFormat="1" x14ac:dyDescent="0.3">
      <c r="A36" s="91" t="s">
        <v>1538</v>
      </c>
      <c r="B36" s="91" t="s">
        <v>1590</v>
      </c>
      <c r="C36" s="91" t="s">
        <v>1593</v>
      </c>
      <c r="D36" s="91"/>
      <c r="E36" s="91"/>
      <c r="F36" s="91"/>
      <c r="G36" s="186"/>
      <c r="H36" s="187"/>
      <c r="I36" s="187"/>
      <c r="J36" s="187"/>
      <c r="K36" s="187"/>
      <c r="Q36" s="90"/>
      <c r="R36" s="90"/>
      <c r="S36" s="90"/>
      <c r="T36" s="90"/>
      <c r="U36" s="90"/>
      <c r="V36" s="90"/>
      <c r="W36" s="90"/>
      <c r="X36" s="90"/>
      <c r="Y36" s="90"/>
    </row>
    <row r="37" spans="1:25" s="188" customFormat="1" x14ac:dyDescent="0.3">
      <c r="A37" s="91" t="s">
        <v>1538</v>
      </c>
      <c r="B37" s="91" t="s">
        <v>1590</v>
      </c>
      <c r="C37" s="91" t="s">
        <v>1594</v>
      </c>
      <c r="D37" s="91"/>
      <c r="E37" s="91"/>
      <c r="F37" s="91"/>
      <c r="G37" s="186"/>
      <c r="H37" s="187"/>
      <c r="I37" s="187"/>
      <c r="J37" s="187"/>
      <c r="K37" s="187"/>
      <c r="Q37" s="90"/>
      <c r="R37" s="90"/>
      <c r="S37" s="90"/>
      <c r="T37" s="90"/>
      <c r="U37" s="90"/>
      <c r="V37" s="90"/>
      <c r="W37" s="90"/>
      <c r="X37" s="90"/>
      <c r="Y37" s="90"/>
    </row>
    <row r="38" spans="1:25" s="188" customFormat="1" x14ac:dyDescent="0.3">
      <c r="A38" s="91" t="s">
        <v>1538</v>
      </c>
      <c r="B38" s="91" t="s">
        <v>1590</v>
      </c>
      <c r="C38" s="91" t="s">
        <v>1595</v>
      </c>
      <c r="D38" s="91"/>
      <c r="E38" s="91"/>
      <c r="F38" s="91"/>
      <c r="G38" s="186"/>
      <c r="H38" s="187"/>
      <c r="I38" s="187"/>
      <c r="J38" s="187"/>
      <c r="K38" s="187"/>
      <c r="Q38" s="90"/>
      <c r="R38" s="90"/>
      <c r="S38" s="90"/>
      <c r="T38" s="90"/>
      <c r="U38" s="90"/>
      <c r="V38" s="90"/>
      <c r="W38" s="90"/>
      <c r="X38" s="90"/>
      <c r="Y38" s="90"/>
    </row>
    <row r="39" spans="1:25" s="188" customFormat="1" x14ac:dyDescent="0.3">
      <c r="A39" s="91" t="s">
        <v>1538</v>
      </c>
      <c r="B39" s="91" t="s">
        <v>1590</v>
      </c>
      <c r="C39" s="91" t="s">
        <v>1596</v>
      </c>
      <c r="D39" s="91"/>
      <c r="E39" s="91"/>
      <c r="F39" s="91"/>
      <c r="G39" s="186"/>
      <c r="H39" s="187"/>
      <c r="I39" s="187"/>
      <c r="J39" s="187"/>
      <c r="K39" s="187"/>
      <c r="Q39" s="90"/>
      <c r="R39" s="90"/>
      <c r="S39" s="90"/>
      <c r="T39" s="90"/>
      <c r="U39" s="90"/>
      <c r="V39" s="90"/>
      <c r="W39" s="90"/>
      <c r="X39" s="90"/>
      <c r="Y39" s="90"/>
    </row>
    <row r="40" spans="1:25" s="188" customFormat="1" x14ac:dyDescent="0.3">
      <c r="A40" s="91" t="s">
        <v>1538</v>
      </c>
      <c r="B40" s="91" t="s">
        <v>1590</v>
      </c>
      <c r="C40" s="91" t="s">
        <v>1597</v>
      </c>
      <c r="D40" s="91"/>
      <c r="E40" s="91"/>
      <c r="F40" s="91"/>
      <c r="G40" s="186"/>
      <c r="H40" s="187"/>
      <c r="I40" s="187"/>
      <c r="J40" s="187"/>
      <c r="K40" s="187"/>
      <c r="Q40" s="90"/>
      <c r="R40" s="90"/>
      <c r="S40" s="90"/>
      <c r="T40" s="90"/>
      <c r="U40" s="90"/>
      <c r="V40" s="90"/>
      <c r="W40" s="90"/>
      <c r="X40" s="90"/>
      <c r="Y40" s="90"/>
    </row>
    <row r="41" spans="1:25" s="188" customFormat="1" x14ac:dyDescent="0.3">
      <c r="A41" s="91" t="s">
        <v>1558</v>
      </c>
      <c r="B41" s="91" t="s">
        <v>1598</v>
      </c>
      <c r="C41" s="91" t="s">
        <v>1599</v>
      </c>
      <c r="D41" s="91"/>
      <c r="E41" s="91"/>
      <c r="F41" s="91"/>
      <c r="G41" s="186"/>
      <c r="H41" s="187"/>
      <c r="I41" s="187"/>
      <c r="J41" s="187"/>
      <c r="K41" s="187"/>
      <c r="Q41" s="90"/>
      <c r="R41" s="90"/>
      <c r="S41" s="90"/>
      <c r="T41" s="90"/>
      <c r="U41" s="90"/>
      <c r="V41" s="90"/>
      <c r="W41" s="90"/>
      <c r="X41" s="90"/>
      <c r="Y41" s="90"/>
    </row>
    <row r="42" spans="1:25" s="188" customFormat="1" x14ac:dyDescent="0.3">
      <c r="A42" s="91" t="s">
        <v>1558</v>
      </c>
      <c r="B42" s="91" t="s">
        <v>1598</v>
      </c>
      <c r="C42" s="91" t="s">
        <v>1600</v>
      </c>
      <c r="D42" s="91"/>
      <c r="E42" s="91"/>
      <c r="F42" s="91"/>
      <c r="G42" s="186"/>
      <c r="H42" s="187"/>
      <c r="I42" s="187"/>
      <c r="J42" s="187"/>
      <c r="K42" s="187"/>
      <c r="Q42" s="90"/>
      <c r="R42" s="90"/>
      <c r="S42" s="90"/>
      <c r="T42" s="90"/>
      <c r="U42" s="90"/>
      <c r="V42" s="90"/>
      <c r="W42" s="90"/>
      <c r="X42" s="90"/>
      <c r="Y42" s="90"/>
    </row>
    <row r="43" spans="1:25" s="188" customFormat="1" x14ac:dyDescent="0.3">
      <c r="A43" s="91" t="s">
        <v>1570</v>
      </c>
      <c r="B43" s="91" t="s">
        <v>1601</v>
      </c>
      <c r="C43" s="91" t="s">
        <v>1602</v>
      </c>
      <c r="D43" s="91"/>
      <c r="E43" s="91"/>
      <c r="F43" s="91"/>
      <c r="G43" s="186"/>
      <c r="H43" s="187"/>
      <c r="I43" s="187"/>
      <c r="J43" s="187"/>
      <c r="K43" s="187"/>
      <c r="Q43" s="90"/>
      <c r="R43" s="90"/>
      <c r="S43" s="90"/>
      <c r="T43" s="90"/>
      <c r="U43" s="90"/>
      <c r="V43" s="90"/>
      <c r="W43" s="90"/>
      <c r="X43" s="90"/>
      <c r="Y43" s="90"/>
    </row>
    <row r="44" spans="1:25" s="188" customFormat="1" x14ac:dyDescent="0.3">
      <c r="A44" s="91" t="s">
        <v>1570</v>
      </c>
      <c r="B44" s="91" t="s">
        <v>1601</v>
      </c>
      <c r="C44" s="91" t="s">
        <v>1603</v>
      </c>
      <c r="D44" s="91"/>
      <c r="E44" s="91"/>
      <c r="F44" s="91"/>
      <c r="G44" s="186"/>
      <c r="H44" s="187"/>
      <c r="I44" s="187"/>
      <c r="J44" s="187"/>
      <c r="K44" s="187"/>
      <c r="Q44" s="90"/>
      <c r="R44" s="90"/>
      <c r="S44" s="90"/>
      <c r="T44" s="90"/>
      <c r="U44" s="90"/>
      <c r="V44" s="90"/>
      <c r="W44" s="90"/>
      <c r="X44" s="90"/>
      <c r="Y44" s="90"/>
    </row>
    <row r="45" spans="1:25" s="188" customFormat="1" x14ac:dyDescent="0.3">
      <c r="A45" s="91" t="s">
        <v>1570</v>
      </c>
      <c r="B45" s="91" t="s">
        <v>1601</v>
      </c>
      <c r="C45" s="91" t="s">
        <v>1604</v>
      </c>
      <c r="D45" s="91"/>
      <c r="E45" s="91"/>
      <c r="F45" s="91"/>
      <c r="G45" s="186"/>
      <c r="H45" s="187"/>
      <c r="I45" s="187"/>
      <c r="J45" s="187"/>
      <c r="K45" s="187"/>
      <c r="Q45" s="90"/>
      <c r="R45" s="90"/>
      <c r="S45" s="90"/>
      <c r="T45" s="90"/>
      <c r="U45" s="90"/>
      <c r="V45" s="90"/>
      <c r="W45" s="90"/>
      <c r="X45" s="90"/>
      <c r="Y45" s="90"/>
    </row>
    <row r="46" spans="1:25" s="188" customFormat="1" x14ac:dyDescent="0.3">
      <c r="A46" s="91" t="s">
        <v>1570</v>
      </c>
      <c r="B46" s="91" t="s">
        <v>1601</v>
      </c>
      <c r="C46" s="91" t="s">
        <v>1605</v>
      </c>
      <c r="D46" s="91"/>
      <c r="E46" s="91"/>
      <c r="F46" s="91"/>
      <c r="G46" s="186"/>
      <c r="H46" s="187"/>
      <c r="I46" s="187"/>
      <c r="J46" s="187"/>
      <c r="K46" s="187"/>
      <c r="Q46" s="90"/>
      <c r="R46" s="90"/>
      <c r="S46" s="90"/>
      <c r="T46" s="90"/>
      <c r="U46" s="90"/>
      <c r="V46" s="90"/>
      <c r="W46" s="90"/>
      <c r="X46" s="90"/>
      <c r="Y46" s="90"/>
    </row>
    <row r="47" spans="1:25" s="188" customFormat="1" x14ac:dyDescent="0.3">
      <c r="A47" s="91" t="s">
        <v>1570</v>
      </c>
      <c r="B47" s="91" t="s">
        <v>1601</v>
      </c>
      <c r="C47" s="91" t="s">
        <v>1606</v>
      </c>
      <c r="D47" s="91"/>
      <c r="E47" s="91"/>
      <c r="F47" s="91"/>
      <c r="G47" s="186"/>
      <c r="H47" s="187"/>
      <c r="I47" s="187"/>
      <c r="J47" s="187"/>
      <c r="K47" s="187"/>
      <c r="Q47" s="90"/>
      <c r="R47" s="90"/>
      <c r="S47" s="90"/>
      <c r="T47" s="90"/>
      <c r="U47" s="90"/>
      <c r="V47" s="90"/>
      <c r="W47" s="90"/>
      <c r="X47" s="90"/>
      <c r="Y47" s="90"/>
    </row>
    <row r="48" spans="1:25" s="188" customFormat="1" x14ac:dyDescent="0.3">
      <c r="A48" s="91" t="s">
        <v>1570</v>
      </c>
      <c r="B48" s="91" t="s">
        <v>1601</v>
      </c>
      <c r="C48" s="91" t="s">
        <v>1607</v>
      </c>
      <c r="D48" s="91"/>
      <c r="E48" s="91"/>
      <c r="F48" s="91"/>
      <c r="G48" s="186"/>
      <c r="H48" s="187"/>
      <c r="I48" s="187"/>
      <c r="J48" s="187"/>
      <c r="K48" s="187"/>
      <c r="Q48" s="90"/>
      <c r="R48" s="90"/>
      <c r="S48" s="90"/>
      <c r="T48" s="90"/>
      <c r="U48" s="90"/>
      <c r="V48" s="90"/>
      <c r="W48" s="90"/>
      <c r="X48" s="90"/>
      <c r="Y48" s="90"/>
    </row>
    <row r="49" spans="1:25" s="188" customFormat="1" x14ac:dyDescent="0.3">
      <c r="A49" s="91" t="s">
        <v>1531</v>
      </c>
      <c r="B49" s="91" t="s">
        <v>1608</v>
      </c>
      <c r="C49" s="91" t="s">
        <v>1609</v>
      </c>
      <c r="D49" s="91"/>
      <c r="E49" s="91"/>
      <c r="F49" s="91"/>
      <c r="G49" s="186"/>
      <c r="H49" s="187"/>
      <c r="I49" s="187"/>
      <c r="J49" s="187"/>
      <c r="K49" s="187"/>
      <c r="Q49" s="90"/>
      <c r="R49" s="90"/>
      <c r="S49" s="90"/>
      <c r="T49" s="90"/>
      <c r="U49" s="90"/>
      <c r="V49" s="90"/>
      <c r="W49" s="90"/>
      <c r="X49" s="90"/>
      <c r="Y49" s="90"/>
    </row>
    <row r="50" spans="1:25" s="188" customFormat="1" x14ac:dyDescent="0.3">
      <c r="A50" s="91" t="s">
        <v>1531</v>
      </c>
      <c r="B50" s="91" t="s">
        <v>1608</v>
      </c>
      <c r="C50" s="91" t="s">
        <v>1610</v>
      </c>
      <c r="D50" s="91"/>
      <c r="E50" s="91"/>
      <c r="F50" s="91"/>
      <c r="G50" s="186"/>
      <c r="H50" s="187"/>
      <c r="I50" s="187"/>
      <c r="J50" s="187"/>
      <c r="K50" s="187"/>
      <c r="Q50" s="90"/>
      <c r="R50" s="90"/>
      <c r="S50" s="90"/>
      <c r="T50" s="90"/>
      <c r="U50" s="90"/>
      <c r="V50" s="90"/>
      <c r="W50" s="90"/>
      <c r="X50" s="90"/>
      <c r="Y50" s="90"/>
    </row>
    <row r="51" spans="1:25" s="188" customFormat="1" x14ac:dyDescent="0.3">
      <c r="A51" s="91" t="s">
        <v>1531</v>
      </c>
      <c r="B51" s="91" t="s">
        <v>1608</v>
      </c>
      <c r="C51" s="91" t="s">
        <v>1611</v>
      </c>
      <c r="D51" s="91"/>
      <c r="E51" s="91"/>
      <c r="F51" s="91"/>
      <c r="G51" s="186"/>
      <c r="H51" s="187"/>
      <c r="I51" s="187"/>
      <c r="J51" s="187"/>
      <c r="K51" s="187"/>
      <c r="Q51" s="90"/>
      <c r="R51" s="90"/>
      <c r="S51" s="90"/>
      <c r="T51" s="90"/>
      <c r="U51" s="90"/>
      <c r="V51" s="90"/>
      <c r="W51" s="90"/>
      <c r="X51" s="90"/>
      <c r="Y51" s="90"/>
    </row>
    <row r="52" spans="1:25" s="188" customFormat="1" x14ac:dyDescent="0.3">
      <c r="A52" s="91" t="s">
        <v>1531</v>
      </c>
      <c r="B52" s="91" t="s">
        <v>1608</v>
      </c>
      <c r="C52" s="91" t="s">
        <v>1612</v>
      </c>
      <c r="D52" s="91"/>
      <c r="E52" s="91"/>
      <c r="F52" s="91"/>
      <c r="G52" s="186"/>
      <c r="H52" s="187"/>
      <c r="I52" s="187"/>
      <c r="J52" s="187"/>
      <c r="K52" s="187"/>
      <c r="Q52" s="90"/>
      <c r="R52" s="90"/>
      <c r="S52" s="90"/>
      <c r="T52" s="90"/>
      <c r="U52" s="90"/>
      <c r="V52" s="90"/>
      <c r="W52" s="90"/>
      <c r="X52" s="90"/>
      <c r="Y52" s="90"/>
    </row>
    <row r="53" spans="1:25" s="188" customFormat="1" x14ac:dyDescent="0.3">
      <c r="A53" s="91" t="s">
        <v>1560</v>
      </c>
      <c r="B53" s="91" t="s">
        <v>1613</v>
      </c>
      <c r="C53" s="91" t="s">
        <v>1614</v>
      </c>
      <c r="D53" s="91"/>
      <c r="E53" s="91"/>
      <c r="F53" s="91"/>
      <c r="G53" s="186"/>
      <c r="H53" s="187"/>
      <c r="I53" s="187"/>
      <c r="J53" s="187"/>
      <c r="K53" s="187"/>
      <c r="Q53" s="90"/>
      <c r="R53" s="90"/>
      <c r="S53" s="90"/>
      <c r="T53" s="90"/>
      <c r="U53" s="90"/>
      <c r="V53" s="90"/>
      <c r="W53" s="90"/>
      <c r="X53" s="90"/>
      <c r="Y53" s="90"/>
    </row>
    <row r="54" spans="1:25" s="188" customFormat="1" x14ac:dyDescent="0.3">
      <c r="A54" s="91" t="s">
        <v>1560</v>
      </c>
      <c r="B54" s="91" t="s">
        <v>1613</v>
      </c>
      <c r="C54" s="91" t="s">
        <v>1615</v>
      </c>
      <c r="D54" s="91"/>
      <c r="E54" s="91"/>
      <c r="F54" s="91"/>
      <c r="G54" s="186"/>
      <c r="H54" s="187"/>
      <c r="I54" s="187"/>
      <c r="J54" s="187"/>
      <c r="K54" s="187"/>
      <c r="Q54" s="90"/>
      <c r="R54" s="90"/>
      <c r="S54" s="90"/>
      <c r="T54" s="90"/>
      <c r="U54" s="90"/>
      <c r="V54" s="90"/>
      <c r="W54" s="90"/>
      <c r="X54" s="90"/>
      <c r="Y54" s="90"/>
    </row>
    <row r="55" spans="1:25" s="188" customFormat="1" x14ac:dyDescent="0.3">
      <c r="A55" s="91" t="s">
        <v>1560</v>
      </c>
      <c r="B55" s="91" t="s">
        <v>1613</v>
      </c>
      <c r="C55" s="91" t="s">
        <v>1616</v>
      </c>
      <c r="D55" s="91"/>
      <c r="E55" s="91"/>
      <c r="F55" s="91"/>
      <c r="G55" s="186"/>
      <c r="H55" s="187"/>
      <c r="I55" s="187"/>
      <c r="J55" s="187"/>
      <c r="K55" s="187"/>
      <c r="Q55" s="90"/>
      <c r="R55" s="90"/>
      <c r="S55" s="90"/>
      <c r="T55" s="90"/>
      <c r="U55" s="90"/>
      <c r="V55" s="90"/>
      <c r="W55" s="90"/>
      <c r="X55" s="90"/>
      <c r="Y55" s="90"/>
    </row>
    <row r="56" spans="1:25" s="188" customFormat="1" x14ac:dyDescent="0.3">
      <c r="A56" s="91" t="s">
        <v>1540</v>
      </c>
      <c r="B56" s="91" t="s">
        <v>1617</v>
      </c>
      <c r="C56" s="91" t="s">
        <v>1618</v>
      </c>
      <c r="D56" s="91"/>
      <c r="E56" s="91"/>
      <c r="F56" s="91"/>
      <c r="G56" s="186"/>
      <c r="H56" s="187"/>
      <c r="I56" s="187"/>
      <c r="J56" s="187"/>
      <c r="K56" s="187"/>
      <c r="Q56" s="90"/>
      <c r="R56" s="90"/>
      <c r="S56" s="90"/>
      <c r="T56" s="90"/>
      <c r="U56" s="90"/>
      <c r="V56" s="90"/>
      <c r="W56" s="90"/>
      <c r="X56" s="90"/>
      <c r="Y56" s="90"/>
    </row>
    <row r="57" spans="1:25" s="188" customFormat="1" x14ac:dyDescent="0.3">
      <c r="A57" s="91" t="s">
        <v>1540</v>
      </c>
      <c r="B57" s="91" t="s">
        <v>1617</v>
      </c>
      <c r="C57" s="91" t="s">
        <v>1619</v>
      </c>
      <c r="D57" s="91"/>
      <c r="E57" s="91"/>
      <c r="F57" s="91"/>
      <c r="G57" s="186"/>
      <c r="H57" s="187"/>
      <c r="I57" s="187"/>
      <c r="J57" s="187"/>
      <c r="K57" s="187"/>
      <c r="Q57" s="90"/>
      <c r="R57" s="90"/>
      <c r="S57" s="90"/>
      <c r="T57" s="90"/>
      <c r="U57" s="90"/>
      <c r="V57" s="90"/>
      <c r="W57" s="90"/>
      <c r="X57" s="90"/>
      <c r="Y57" s="90"/>
    </row>
    <row r="58" spans="1:25" s="188" customFormat="1" x14ac:dyDescent="0.3">
      <c r="A58" s="91" t="s">
        <v>1540</v>
      </c>
      <c r="B58" s="91" t="s">
        <v>1617</v>
      </c>
      <c r="C58" s="91" t="s">
        <v>1620</v>
      </c>
      <c r="D58" s="91"/>
      <c r="E58" s="91"/>
      <c r="F58" s="91"/>
      <c r="G58" s="186"/>
      <c r="H58" s="187"/>
      <c r="I58" s="187"/>
      <c r="J58" s="187"/>
      <c r="K58" s="187"/>
      <c r="Q58" s="90"/>
      <c r="R58" s="90"/>
      <c r="S58" s="90"/>
      <c r="T58" s="90"/>
      <c r="U58" s="90"/>
      <c r="V58" s="90"/>
      <c r="W58" s="90"/>
      <c r="X58" s="90"/>
      <c r="Y58" s="90"/>
    </row>
    <row r="59" spans="1:25" s="188" customFormat="1" x14ac:dyDescent="0.3">
      <c r="A59" s="91" t="s">
        <v>1552</v>
      </c>
      <c r="B59" s="91" t="s">
        <v>1621</v>
      </c>
      <c r="C59" s="91" t="s">
        <v>1622</v>
      </c>
      <c r="D59" s="91"/>
      <c r="E59" s="91"/>
      <c r="F59" s="91"/>
      <c r="G59" s="186"/>
      <c r="H59" s="187"/>
      <c r="I59" s="187"/>
      <c r="J59" s="187"/>
      <c r="K59" s="187"/>
      <c r="Q59" s="90"/>
      <c r="R59" s="90"/>
      <c r="S59" s="90"/>
      <c r="T59" s="90"/>
      <c r="U59" s="90"/>
      <c r="V59" s="90"/>
      <c r="W59" s="90"/>
      <c r="X59" s="90"/>
      <c r="Y59" s="90"/>
    </row>
    <row r="60" spans="1:25" s="188" customFormat="1" x14ac:dyDescent="0.3">
      <c r="A60" s="91" t="s">
        <v>1552</v>
      </c>
      <c r="B60" s="91" t="s">
        <v>1621</v>
      </c>
      <c r="C60" s="91" t="s">
        <v>1623</v>
      </c>
      <c r="D60" s="91"/>
      <c r="E60" s="91"/>
      <c r="F60" s="91"/>
      <c r="G60" s="186"/>
      <c r="H60" s="187"/>
      <c r="I60" s="187"/>
      <c r="J60" s="187"/>
      <c r="K60" s="187"/>
      <c r="Q60" s="90"/>
      <c r="R60" s="90"/>
      <c r="S60" s="90"/>
      <c r="T60" s="90"/>
      <c r="U60" s="90"/>
      <c r="V60" s="90"/>
      <c r="W60" s="90"/>
      <c r="X60" s="90"/>
      <c r="Y60" s="90"/>
    </row>
    <row r="61" spans="1:25" s="188" customFormat="1" x14ac:dyDescent="0.3">
      <c r="A61" s="91" t="s">
        <v>1552</v>
      </c>
      <c r="B61" s="91" t="s">
        <v>1621</v>
      </c>
      <c r="C61" s="91" t="s">
        <v>1624</v>
      </c>
      <c r="D61" s="91"/>
      <c r="E61" s="91"/>
      <c r="F61" s="91"/>
      <c r="G61" s="186"/>
      <c r="H61" s="187"/>
      <c r="I61" s="187"/>
      <c r="J61" s="187"/>
      <c r="K61" s="187"/>
      <c r="Q61" s="90"/>
      <c r="R61" s="90"/>
      <c r="S61" s="90"/>
      <c r="T61" s="90"/>
      <c r="U61" s="90"/>
      <c r="V61" s="90"/>
      <c r="W61" s="90"/>
      <c r="X61" s="90"/>
      <c r="Y61" s="90"/>
    </row>
    <row r="62" spans="1:25" s="188" customFormat="1" x14ac:dyDescent="0.3">
      <c r="A62" s="91" t="s">
        <v>1552</v>
      </c>
      <c r="B62" s="91" t="s">
        <v>1621</v>
      </c>
      <c r="C62" s="91" t="s">
        <v>1625</v>
      </c>
      <c r="D62" s="91"/>
      <c r="E62" s="91"/>
      <c r="F62" s="91"/>
      <c r="G62" s="186"/>
      <c r="H62" s="187"/>
      <c r="I62" s="187"/>
      <c r="J62" s="187"/>
      <c r="K62" s="187"/>
      <c r="Q62" s="90"/>
      <c r="R62" s="90"/>
      <c r="S62" s="90"/>
      <c r="T62" s="90"/>
      <c r="U62" s="90"/>
      <c r="V62" s="90"/>
      <c r="W62" s="90"/>
      <c r="X62" s="90"/>
      <c r="Y62" s="90"/>
    </row>
    <row r="63" spans="1:25" s="188" customFormat="1" x14ac:dyDescent="0.3">
      <c r="A63" s="91" t="s">
        <v>1552</v>
      </c>
      <c r="B63" s="91" t="s">
        <v>1621</v>
      </c>
      <c r="C63" s="91" t="s">
        <v>1626</v>
      </c>
      <c r="D63" s="91"/>
      <c r="E63" s="91"/>
      <c r="F63" s="91"/>
      <c r="G63" s="186"/>
      <c r="H63" s="187"/>
      <c r="I63" s="187"/>
      <c r="J63" s="187"/>
      <c r="K63" s="187"/>
      <c r="Q63" s="90"/>
      <c r="R63" s="90"/>
      <c r="S63" s="90"/>
      <c r="T63" s="90"/>
      <c r="U63" s="90"/>
      <c r="V63" s="90"/>
      <c r="W63" s="90"/>
      <c r="X63" s="90"/>
      <c r="Y63" s="90"/>
    </row>
    <row r="64" spans="1:25" s="188" customFormat="1" x14ac:dyDescent="0.3">
      <c r="A64" s="91" t="s">
        <v>1552</v>
      </c>
      <c r="B64" s="91" t="s">
        <v>1621</v>
      </c>
      <c r="C64" s="91" t="s">
        <v>1627</v>
      </c>
      <c r="D64" s="91"/>
      <c r="E64" s="91"/>
      <c r="F64" s="91"/>
      <c r="G64" s="186"/>
      <c r="H64" s="187"/>
      <c r="I64" s="187"/>
      <c r="J64" s="187"/>
      <c r="K64" s="187"/>
      <c r="Q64" s="90"/>
      <c r="R64" s="90"/>
      <c r="S64" s="90"/>
      <c r="T64" s="90"/>
      <c r="U64" s="90"/>
      <c r="V64" s="90"/>
      <c r="W64" s="90"/>
      <c r="X64" s="90"/>
      <c r="Y64" s="90"/>
    </row>
    <row r="65" spans="1:25" s="188" customFormat="1" x14ac:dyDescent="0.3">
      <c r="A65" s="91" t="s">
        <v>1562</v>
      </c>
      <c r="B65" s="91" t="s">
        <v>1628</v>
      </c>
      <c r="C65" s="91" t="s">
        <v>1629</v>
      </c>
      <c r="D65" s="91"/>
      <c r="E65" s="91"/>
      <c r="F65" s="91"/>
      <c r="G65" s="186"/>
      <c r="H65" s="187"/>
      <c r="I65" s="187"/>
      <c r="J65" s="187"/>
      <c r="K65" s="187"/>
      <c r="Q65" s="90"/>
      <c r="R65" s="90"/>
      <c r="S65" s="90"/>
      <c r="T65" s="90"/>
      <c r="U65" s="90"/>
      <c r="V65" s="90"/>
      <c r="W65" s="90"/>
      <c r="X65" s="90"/>
      <c r="Y65" s="90"/>
    </row>
    <row r="66" spans="1:25" s="188" customFormat="1" x14ac:dyDescent="0.3">
      <c r="A66" s="91" t="s">
        <v>1562</v>
      </c>
      <c r="B66" s="91" t="s">
        <v>1628</v>
      </c>
      <c r="C66" s="91" t="s">
        <v>1630</v>
      </c>
      <c r="D66" s="91"/>
      <c r="E66" s="91"/>
      <c r="F66" s="91"/>
      <c r="G66" s="186"/>
      <c r="H66" s="187"/>
      <c r="I66" s="187"/>
      <c r="J66" s="187"/>
      <c r="K66" s="187"/>
      <c r="Q66" s="90"/>
      <c r="R66" s="90"/>
      <c r="S66" s="90"/>
      <c r="T66" s="90"/>
      <c r="U66" s="90"/>
      <c r="V66" s="90"/>
      <c r="W66" s="90"/>
      <c r="X66" s="90"/>
      <c r="Y66" s="90"/>
    </row>
    <row r="67" spans="1:25" s="188" customFormat="1" x14ac:dyDescent="0.3">
      <c r="A67" s="91" t="s">
        <v>1564</v>
      </c>
      <c r="B67" s="91" t="s">
        <v>1631</v>
      </c>
      <c r="C67" s="91" t="s">
        <v>1632</v>
      </c>
      <c r="D67" s="91"/>
      <c r="E67" s="91"/>
      <c r="F67" s="91"/>
      <c r="G67" s="186"/>
      <c r="H67" s="187"/>
      <c r="I67" s="187"/>
      <c r="J67" s="187"/>
      <c r="K67" s="187"/>
      <c r="Q67" s="90"/>
      <c r="R67" s="90"/>
      <c r="S67" s="90"/>
      <c r="T67" s="90"/>
      <c r="U67" s="90"/>
      <c r="V67" s="90"/>
      <c r="W67" s="90"/>
      <c r="X67" s="90"/>
      <c r="Y67" s="90"/>
    </row>
    <row r="68" spans="1:25" s="188" customFormat="1" x14ac:dyDescent="0.3">
      <c r="A68" s="91" t="s">
        <v>1564</v>
      </c>
      <c r="B68" s="91" t="s">
        <v>1631</v>
      </c>
      <c r="C68" s="91" t="s">
        <v>1633</v>
      </c>
      <c r="D68" s="91"/>
      <c r="E68" s="91"/>
      <c r="F68" s="91"/>
      <c r="G68" s="186"/>
      <c r="H68" s="187"/>
      <c r="I68" s="187"/>
      <c r="J68" s="187"/>
      <c r="K68" s="187"/>
      <c r="Q68" s="90"/>
      <c r="R68" s="90"/>
      <c r="S68" s="90"/>
      <c r="T68" s="90"/>
      <c r="U68" s="90"/>
      <c r="V68" s="90"/>
      <c r="W68" s="90"/>
      <c r="X68" s="90"/>
      <c r="Y68" s="90"/>
    </row>
    <row r="69" spans="1:25" s="188" customFormat="1" x14ac:dyDescent="0.3">
      <c r="A69" s="91" t="s">
        <v>1564</v>
      </c>
      <c r="B69" s="91" t="s">
        <v>1631</v>
      </c>
      <c r="C69" s="91" t="s">
        <v>1634</v>
      </c>
      <c r="D69" s="91"/>
      <c r="E69" s="91"/>
      <c r="F69" s="91"/>
      <c r="G69" s="186"/>
      <c r="H69" s="187"/>
      <c r="I69" s="187"/>
      <c r="J69" s="187"/>
      <c r="K69" s="187"/>
      <c r="Q69" s="90"/>
      <c r="R69" s="90"/>
      <c r="S69" s="90"/>
      <c r="T69" s="90"/>
      <c r="U69" s="90"/>
      <c r="V69" s="90"/>
      <c r="W69" s="90"/>
      <c r="X69" s="90"/>
      <c r="Y69" s="90"/>
    </row>
    <row r="70" spans="1:25" s="188" customFormat="1" x14ac:dyDescent="0.3">
      <c r="A70" s="91" t="s">
        <v>1585</v>
      </c>
      <c r="B70" s="91" t="s">
        <v>1635</v>
      </c>
      <c r="C70" s="91" t="s">
        <v>1636</v>
      </c>
      <c r="D70" s="91"/>
      <c r="E70" s="91"/>
      <c r="F70" s="91"/>
      <c r="G70" s="186"/>
      <c r="H70" s="187"/>
      <c r="I70" s="187"/>
      <c r="J70" s="187"/>
      <c r="K70" s="187"/>
      <c r="Q70" s="90"/>
      <c r="R70" s="90"/>
      <c r="S70" s="90"/>
      <c r="T70" s="90"/>
      <c r="U70" s="90"/>
      <c r="V70" s="90"/>
      <c r="W70" s="90"/>
      <c r="X70" s="90"/>
      <c r="Y70" s="90"/>
    </row>
    <row r="71" spans="1:25" s="188" customFormat="1" x14ac:dyDescent="0.3">
      <c r="A71" s="91" t="s">
        <v>1585</v>
      </c>
      <c r="B71" s="91" t="s">
        <v>1635</v>
      </c>
      <c r="C71" s="91" t="s">
        <v>1637</v>
      </c>
      <c r="D71" s="91"/>
      <c r="E71" s="91"/>
      <c r="F71" s="91"/>
      <c r="G71" s="186"/>
      <c r="H71" s="187"/>
      <c r="I71" s="187"/>
      <c r="J71" s="187"/>
      <c r="K71" s="187"/>
      <c r="Q71" s="90"/>
      <c r="R71" s="90"/>
      <c r="S71" s="90"/>
      <c r="T71" s="90"/>
      <c r="U71" s="90"/>
      <c r="V71" s="90"/>
      <c r="W71" s="90"/>
      <c r="X71" s="90"/>
      <c r="Y71" s="90"/>
    </row>
    <row r="72" spans="1:25" s="188" customFormat="1" x14ac:dyDescent="0.3">
      <c r="A72" s="91" t="s">
        <v>1585</v>
      </c>
      <c r="B72" s="91" t="s">
        <v>1635</v>
      </c>
      <c r="C72" s="91" t="s">
        <v>1638</v>
      </c>
      <c r="D72" s="91"/>
      <c r="E72" s="91"/>
      <c r="F72" s="91"/>
      <c r="G72" s="186"/>
      <c r="H72" s="187"/>
      <c r="I72" s="187"/>
      <c r="J72" s="187"/>
      <c r="K72" s="187"/>
      <c r="Q72" s="90"/>
      <c r="R72" s="90"/>
      <c r="S72" s="90"/>
      <c r="T72" s="90"/>
      <c r="U72" s="90"/>
      <c r="V72" s="90"/>
      <c r="W72" s="90"/>
      <c r="X72" s="90"/>
      <c r="Y72" s="90"/>
    </row>
    <row r="73" spans="1:25" s="188" customFormat="1" x14ac:dyDescent="0.3">
      <c r="A73" s="91" t="s">
        <v>1585</v>
      </c>
      <c r="B73" s="91" t="s">
        <v>1635</v>
      </c>
      <c r="C73" s="91" t="s">
        <v>1639</v>
      </c>
      <c r="D73" s="91"/>
      <c r="E73" s="91"/>
      <c r="F73" s="91"/>
      <c r="G73" s="186"/>
      <c r="H73" s="187"/>
      <c r="I73" s="187"/>
      <c r="J73" s="187"/>
      <c r="K73" s="187"/>
      <c r="Q73" s="90"/>
      <c r="R73" s="90"/>
      <c r="S73" s="90"/>
      <c r="T73" s="90"/>
      <c r="U73" s="90"/>
      <c r="V73" s="90"/>
      <c r="W73" s="90"/>
      <c r="X73" s="90"/>
      <c r="Y73" s="90"/>
    </row>
    <row r="74" spans="1:25" s="188" customFormat="1" x14ac:dyDescent="0.3">
      <c r="A74" s="91" t="s">
        <v>1544</v>
      </c>
      <c r="B74" s="91" t="s">
        <v>1640</v>
      </c>
      <c r="C74" s="91" t="s">
        <v>1641</v>
      </c>
      <c r="D74" s="91"/>
      <c r="E74" s="91"/>
      <c r="F74" s="91"/>
      <c r="G74" s="186"/>
      <c r="H74" s="187"/>
      <c r="I74" s="187"/>
      <c r="J74" s="187"/>
      <c r="K74" s="187"/>
      <c r="Q74" s="90"/>
      <c r="R74" s="90"/>
      <c r="S74" s="90"/>
      <c r="T74" s="90"/>
      <c r="U74" s="90"/>
      <c r="V74" s="90"/>
      <c r="W74" s="90"/>
      <c r="X74" s="90"/>
      <c r="Y74" s="90"/>
    </row>
    <row r="75" spans="1:25" s="188" customFormat="1" x14ac:dyDescent="0.3">
      <c r="A75" s="91" t="s">
        <v>1544</v>
      </c>
      <c r="B75" s="91" t="s">
        <v>1640</v>
      </c>
      <c r="C75" s="91" t="s">
        <v>1642</v>
      </c>
      <c r="D75" s="91"/>
      <c r="E75" s="91"/>
      <c r="F75" s="91"/>
      <c r="G75" s="186"/>
      <c r="H75" s="187"/>
      <c r="I75" s="187"/>
      <c r="J75" s="187"/>
      <c r="K75" s="187"/>
      <c r="Q75" s="90"/>
      <c r="R75" s="90"/>
      <c r="S75" s="90"/>
      <c r="T75" s="90"/>
      <c r="U75" s="90"/>
      <c r="V75" s="90"/>
      <c r="W75" s="90"/>
      <c r="X75" s="90"/>
      <c r="Y75" s="90"/>
    </row>
    <row r="76" spans="1:25" s="188" customFormat="1" x14ac:dyDescent="0.3">
      <c r="A76" s="91" t="s">
        <v>1544</v>
      </c>
      <c r="B76" s="91" t="s">
        <v>1640</v>
      </c>
      <c r="C76" s="91" t="s">
        <v>1643</v>
      </c>
      <c r="D76" s="91"/>
      <c r="E76" s="91"/>
      <c r="F76" s="91"/>
      <c r="G76" s="186"/>
      <c r="H76" s="187"/>
      <c r="I76" s="187"/>
      <c r="J76" s="187"/>
      <c r="K76" s="187"/>
      <c r="Q76" s="90"/>
      <c r="R76" s="90"/>
      <c r="S76" s="90"/>
      <c r="T76" s="90"/>
      <c r="U76" s="90"/>
      <c r="V76" s="90"/>
      <c r="W76" s="90"/>
      <c r="X76" s="90"/>
      <c r="Y76" s="90"/>
    </row>
    <row r="77" spans="1:25" s="188" customFormat="1" x14ac:dyDescent="0.3">
      <c r="A77" s="91" t="s">
        <v>1544</v>
      </c>
      <c r="B77" s="91" t="s">
        <v>1640</v>
      </c>
      <c r="C77" s="91" t="s">
        <v>1644</v>
      </c>
      <c r="D77" s="91"/>
      <c r="E77" s="91"/>
      <c r="F77" s="91"/>
      <c r="G77" s="186"/>
      <c r="H77" s="187"/>
      <c r="I77" s="187"/>
      <c r="J77" s="187"/>
      <c r="K77" s="187"/>
      <c r="Q77" s="90"/>
      <c r="R77" s="90"/>
      <c r="S77" s="90"/>
      <c r="T77" s="90"/>
      <c r="U77" s="90"/>
      <c r="V77" s="90"/>
      <c r="W77" s="90"/>
      <c r="X77" s="90"/>
      <c r="Y77" s="90"/>
    </row>
    <row r="78" spans="1:25" s="188" customFormat="1" x14ac:dyDescent="0.3">
      <c r="A78" s="91" t="s">
        <v>1587</v>
      </c>
      <c r="B78" s="91" t="s">
        <v>1645</v>
      </c>
      <c r="C78" s="91" t="s">
        <v>1646</v>
      </c>
      <c r="D78" s="91"/>
      <c r="E78" s="91"/>
      <c r="F78" s="91"/>
      <c r="G78" s="186"/>
      <c r="H78" s="187"/>
      <c r="I78" s="187"/>
      <c r="J78" s="187"/>
      <c r="K78" s="187"/>
      <c r="Q78" s="90"/>
      <c r="R78" s="90"/>
      <c r="S78" s="90"/>
      <c r="T78" s="90"/>
      <c r="U78" s="90"/>
      <c r="V78" s="90"/>
      <c r="W78" s="90"/>
      <c r="X78" s="90"/>
      <c r="Y78" s="90"/>
    </row>
    <row r="79" spans="1:25" s="188" customFormat="1" x14ac:dyDescent="0.3">
      <c r="A79" s="91" t="s">
        <v>1587</v>
      </c>
      <c r="B79" s="91" t="s">
        <v>1645</v>
      </c>
      <c r="C79" s="91" t="s">
        <v>1647</v>
      </c>
      <c r="D79" s="91"/>
      <c r="E79" s="91"/>
      <c r="F79" s="91"/>
      <c r="G79" s="186"/>
      <c r="H79" s="187"/>
      <c r="I79" s="187"/>
      <c r="J79" s="187"/>
      <c r="K79" s="187"/>
      <c r="Q79" s="90"/>
      <c r="R79" s="90"/>
      <c r="S79" s="90"/>
      <c r="T79" s="90"/>
      <c r="U79" s="90"/>
      <c r="V79" s="90"/>
      <c r="W79" s="90"/>
      <c r="X79" s="90"/>
      <c r="Y79" s="90"/>
    </row>
    <row r="80" spans="1:25" s="188" customFormat="1" x14ac:dyDescent="0.3">
      <c r="A80" s="91" t="s">
        <v>1587</v>
      </c>
      <c r="B80" s="91" t="s">
        <v>1645</v>
      </c>
      <c r="C80" s="91" t="s">
        <v>1648</v>
      </c>
      <c r="D80" s="91"/>
      <c r="E80" s="91"/>
      <c r="F80" s="91"/>
      <c r="G80" s="186"/>
      <c r="H80" s="187"/>
      <c r="I80" s="187"/>
      <c r="J80" s="187"/>
      <c r="K80" s="187"/>
      <c r="Q80" s="90"/>
      <c r="R80" s="90"/>
      <c r="S80" s="90"/>
      <c r="T80" s="90"/>
      <c r="U80" s="90"/>
      <c r="V80" s="90"/>
      <c r="W80" s="90"/>
      <c r="X80" s="90"/>
      <c r="Y80" s="90"/>
    </row>
    <row r="81" spans="1:25" s="188" customFormat="1" x14ac:dyDescent="0.3">
      <c r="A81" s="91" t="s">
        <v>1577</v>
      </c>
      <c r="B81" s="91" t="s">
        <v>1649</v>
      </c>
      <c r="C81" s="91" t="s">
        <v>1650</v>
      </c>
      <c r="D81" s="91"/>
      <c r="E81" s="91"/>
      <c r="F81" s="91"/>
      <c r="G81" s="186"/>
      <c r="H81" s="187"/>
      <c r="I81" s="187"/>
      <c r="J81" s="187"/>
      <c r="K81" s="187"/>
      <c r="Q81" s="90"/>
      <c r="R81" s="90"/>
      <c r="S81" s="90"/>
      <c r="T81" s="90"/>
      <c r="U81" s="90"/>
      <c r="V81" s="90"/>
      <c r="W81" s="90"/>
      <c r="X81" s="90"/>
      <c r="Y81" s="90"/>
    </row>
    <row r="82" spans="1:25" s="188" customFormat="1" x14ac:dyDescent="0.3">
      <c r="A82" s="91" t="s">
        <v>1577</v>
      </c>
      <c r="B82" s="91" t="s">
        <v>1649</v>
      </c>
      <c r="C82" s="91" t="s">
        <v>1651</v>
      </c>
      <c r="D82" s="91"/>
      <c r="E82" s="91"/>
      <c r="F82" s="91"/>
      <c r="G82" s="186"/>
      <c r="H82" s="187"/>
      <c r="I82" s="187"/>
      <c r="J82" s="187"/>
      <c r="K82" s="187"/>
      <c r="Q82" s="90"/>
      <c r="R82" s="90"/>
      <c r="S82" s="90"/>
      <c r="T82" s="90"/>
      <c r="U82" s="90"/>
      <c r="V82" s="90"/>
      <c r="W82" s="90"/>
      <c r="X82" s="90"/>
      <c r="Y82" s="90"/>
    </row>
    <row r="83" spans="1:25" s="188" customFormat="1" x14ac:dyDescent="0.3">
      <c r="A83" s="91" t="s">
        <v>1577</v>
      </c>
      <c r="B83" s="91" t="s">
        <v>1649</v>
      </c>
      <c r="C83" s="91" t="s">
        <v>1652</v>
      </c>
      <c r="D83" s="91"/>
      <c r="E83" s="91"/>
      <c r="F83" s="91"/>
      <c r="G83" s="186"/>
      <c r="H83" s="187"/>
      <c r="I83" s="187"/>
      <c r="J83" s="187"/>
      <c r="K83" s="187"/>
      <c r="Q83" s="90"/>
      <c r="R83" s="90"/>
      <c r="S83" s="90"/>
      <c r="T83" s="90"/>
      <c r="U83" s="90"/>
      <c r="V83" s="90"/>
      <c r="W83" s="90"/>
      <c r="X83" s="90"/>
      <c r="Y83" s="90"/>
    </row>
    <row r="84" spans="1:25" s="188" customFormat="1" x14ac:dyDescent="0.3">
      <c r="A84" s="91" t="s">
        <v>1577</v>
      </c>
      <c r="B84" s="91" t="s">
        <v>1649</v>
      </c>
      <c r="C84" s="91" t="s">
        <v>1653</v>
      </c>
      <c r="D84" s="91"/>
      <c r="E84" s="91"/>
      <c r="F84" s="91"/>
      <c r="G84" s="186"/>
      <c r="H84" s="187"/>
      <c r="I84" s="187"/>
      <c r="J84" s="187"/>
      <c r="K84" s="187"/>
      <c r="Q84" s="90"/>
      <c r="R84" s="90"/>
      <c r="S84" s="90"/>
      <c r="T84" s="90"/>
      <c r="U84" s="90"/>
      <c r="V84" s="90"/>
      <c r="W84" s="90"/>
      <c r="X84" s="90"/>
      <c r="Y84" s="90"/>
    </row>
    <row r="85" spans="1:25" s="188" customFormat="1" x14ac:dyDescent="0.3">
      <c r="A85" s="91" t="s">
        <v>1577</v>
      </c>
      <c r="B85" s="91" t="s">
        <v>1649</v>
      </c>
      <c r="C85" s="91" t="s">
        <v>1654</v>
      </c>
      <c r="D85" s="91"/>
      <c r="E85" s="91"/>
      <c r="F85" s="91"/>
      <c r="G85" s="186"/>
      <c r="H85" s="187"/>
      <c r="I85" s="187"/>
      <c r="J85" s="187"/>
      <c r="K85" s="187"/>
      <c r="Q85" s="90"/>
      <c r="R85" s="90"/>
      <c r="S85" s="90"/>
      <c r="T85" s="90"/>
      <c r="U85" s="90"/>
      <c r="V85" s="90"/>
      <c r="W85" s="90"/>
      <c r="X85" s="90"/>
      <c r="Y85" s="90"/>
    </row>
    <row r="86" spans="1:25" s="188" customFormat="1" x14ac:dyDescent="0.3">
      <c r="A86" s="91" t="s">
        <v>1577</v>
      </c>
      <c r="B86" s="91" t="s">
        <v>1649</v>
      </c>
      <c r="C86" s="91" t="s">
        <v>1655</v>
      </c>
      <c r="D86" s="91"/>
      <c r="E86" s="91"/>
      <c r="F86" s="91"/>
      <c r="G86" s="186"/>
      <c r="H86" s="187"/>
      <c r="I86" s="187"/>
      <c r="J86" s="187"/>
      <c r="K86" s="187"/>
      <c r="Q86" s="90"/>
      <c r="R86" s="90"/>
      <c r="S86" s="90"/>
      <c r="T86" s="90"/>
      <c r="U86" s="90"/>
      <c r="V86" s="90"/>
      <c r="W86" s="90"/>
      <c r="X86" s="90"/>
      <c r="Y86" s="90"/>
    </row>
    <row r="87" spans="1:25" s="188" customFormat="1" x14ac:dyDescent="0.3">
      <c r="A87" s="91" t="s">
        <v>1519</v>
      </c>
      <c r="B87" s="91" t="s">
        <v>1656</v>
      </c>
      <c r="C87" s="91" t="s">
        <v>1657</v>
      </c>
      <c r="D87" s="91"/>
      <c r="E87" s="91"/>
      <c r="F87" s="91"/>
      <c r="G87" s="186"/>
      <c r="H87" s="187"/>
      <c r="I87" s="187"/>
      <c r="J87" s="187"/>
      <c r="K87" s="187"/>
      <c r="Q87" s="90"/>
      <c r="R87" s="90"/>
      <c r="S87" s="90"/>
      <c r="T87" s="90"/>
      <c r="U87" s="90"/>
      <c r="V87" s="90"/>
      <c r="W87" s="90"/>
      <c r="X87" s="90"/>
      <c r="Y87" s="90"/>
    </row>
    <row r="88" spans="1:25" s="188" customFormat="1" x14ac:dyDescent="0.3">
      <c r="A88" s="91" t="s">
        <v>1519</v>
      </c>
      <c r="B88" s="91" t="s">
        <v>1656</v>
      </c>
      <c r="C88" s="91" t="s">
        <v>1658</v>
      </c>
      <c r="D88" s="91"/>
      <c r="E88" s="91"/>
      <c r="F88" s="91"/>
      <c r="G88" s="186"/>
      <c r="H88" s="187"/>
      <c r="I88" s="187"/>
      <c r="J88" s="187"/>
      <c r="K88" s="187"/>
      <c r="Q88" s="90"/>
      <c r="R88" s="90"/>
      <c r="S88" s="90"/>
      <c r="T88" s="90"/>
      <c r="U88" s="90"/>
      <c r="V88" s="90"/>
      <c r="W88" s="90"/>
      <c r="X88" s="90"/>
      <c r="Y88" s="90"/>
    </row>
    <row r="89" spans="1:25" s="188" customFormat="1" x14ac:dyDescent="0.3">
      <c r="A89" s="91" t="s">
        <v>1519</v>
      </c>
      <c r="B89" s="91" t="s">
        <v>1656</v>
      </c>
      <c r="C89" s="91" t="s">
        <v>1659</v>
      </c>
      <c r="D89" s="91"/>
      <c r="E89" s="91"/>
      <c r="F89" s="91"/>
      <c r="G89" s="186"/>
      <c r="H89" s="187"/>
      <c r="I89" s="187"/>
      <c r="J89" s="187"/>
      <c r="K89" s="187"/>
      <c r="Q89" s="90"/>
      <c r="R89" s="90"/>
      <c r="S89" s="90"/>
      <c r="T89" s="90"/>
      <c r="U89" s="90"/>
      <c r="V89" s="90"/>
      <c r="W89" s="90"/>
      <c r="X89" s="90"/>
      <c r="Y89" s="90"/>
    </row>
    <row r="90" spans="1:25" s="188" customFormat="1" x14ac:dyDescent="0.3">
      <c r="A90" s="91" t="s">
        <v>1519</v>
      </c>
      <c r="B90" s="91" t="s">
        <v>1656</v>
      </c>
      <c r="C90" s="91" t="s">
        <v>1660</v>
      </c>
      <c r="D90" s="91"/>
      <c r="E90" s="91"/>
      <c r="F90" s="91"/>
      <c r="G90" s="186"/>
      <c r="H90" s="187"/>
      <c r="I90" s="187"/>
      <c r="J90" s="187"/>
      <c r="K90" s="187"/>
      <c r="Q90" s="90"/>
      <c r="R90" s="90"/>
      <c r="S90" s="90"/>
      <c r="T90" s="90"/>
      <c r="U90" s="90"/>
      <c r="V90" s="90"/>
      <c r="W90" s="90"/>
      <c r="X90" s="90"/>
      <c r="Y90" s="90"/>
    </row>
    <row r="91" spans="1:25" s="188" customFormat="1" x14ac:dyDescent="0.3">
      <c r="A91" s="91" t="s">
        <v>1519</v>
      </c>
      <c r="B91" s="91" t="s">
        <v>1656</v>
      </c>
      <c r="C91" s="91" t="s">
        <v>1661</v>
      </c>
      <c r="D91" s="91"/>
      <c r="E91" s="91"/>
      <c r="F91" s="91"/>
      <c r="G91" s="186"/>
      <c r="H91" s="187"/>
      <c r="I91" s="187"/>
      <c r="J91" s="187"/>
      <c r="K91" s="187"/>
      <c r="Q91" s="90"/>
      <c r="R91" s="90"/>
      <c r="S91" s="90"/>
      <c r="T91" s="90"/>
      <c r="U91" s="90"/>
      <c r="V91" s="90"/>
      <c r="W91" s="90"/>
      <c r="X91" s="90"/>
      <c r="Y91" s="90"/>
    </row>
    <row r="92" spans="1:25" s="188" customFormat="1" x14ac:dyDescent="0.3">
      <c r="A92" s="91" t="s">
        <v>1555</v>
      </c>
      <c r="B92" s="91" t="s">
        <v>1662</v>
      </c>
      <c r="C92" s="91" t="s">
        <v>1663</v>
      </c>
      <c r="D92" s="91"/>
      <c r="E92" s="91"/>
      <c r="F92" s="91"/>
      <c r="G92" s="186"/>
      <c r="H92" s="187"/>
      <c r="I92" s="187"/>
      <c r="J92" s="187"/>
      <c r="K92" s="187"/>
      <c r="Q92" s="90"/>
      <c r="R92" s="90"/>
      <c r="S92" s="90"/>
      <c r="T92" s="90"/>
      <c r="U92" s="90"/>
      <c r="V92" s="90"/>
      <c r="W92" s="90"/>
      <c r="X92" s="90"/>
      <c r="Y92" s="90"/>
    </row>
    <row r="93" spans="1:25" s="188" customFormat="1" x14ac:dyDescent="0.3">
      <c r="A93" s="91" t="s">
        <v>1555</v>
      </c>
      <c r="B93" s="91" t="s">
        <v>1662</v>
      </c>
      <c r="C93" s="91" t="s">
        <v>1664</v>
      </c>
      <c r="D93" s="91"/>
      <c r="E93" s="91"/>
      <c r="F93" s="91"/>
      <c r="G93" s="186"/>
      <c r="H93" s="187"/>
      <c r="I93" s="187"/>
      <c r="J93" s="187"/>
      <c r="K93" s="187"/>
      <c r="Q93" s="90"/>
      <c r="R93" s="90"/>
      <c r="S93" s="90"/>
      <c r="T93" s="90"/>
      <c r="U93" s="90"/>
      <c r="V93" s="90"/>
      <c r="W93" s="90"/>
      <c r="X93" s="90"/>
      <c r="Y93" s="90"/>
    </row>
    <row r="94" spans="1:25" s="188" customFormat="1" x14ac:dyDescent="0.3">
      <c r="A94" s="91" t="s">
        <v>1524</v>
      </c>
      <c r="B94" s="91" t="s">
        <v>1665</v>
      </c>
      <c r="C94" s="91" t="s">
        <v>1666</v>
      </c>
      <c r="D94" s="91"/>
      <c r="E94" s="91"/>
      <c r="F94" s="91"/>
      <c r="G94" s="186"/>
      <c r="H94" s="187"/>
      <c r="I94" s="187"/>
      <c r="J94" s="187"/>
      <c r="K94" s="187"/>
      <c r="Q94" s="90"/>
      <c r="R94" s="90"/>
      <c r="S94" s="90"/>
      <c r="T94" s="90"/>
      <c r="U94" s="90"/>
      <c r="V94" s="90"/>
      <c r="W94" s="90"/>
      <c r="X94" s="90"/>
      <c r="Y94" s="90"/>
    </row>
    <row r="95" spans="1:25" s="188" customFormat="1" x14ac:dyDescent="0.3">
      <c r="A95" s="91" t="s">
        <v>1524</v>
      </c>
      <c r="B95" s="91" t="s">
        <v>1665</v>
      </c>
      <c r="C95" s="91" t="s">
        <v>1667</v>
      </c>
      <c r="D95" s="91"/>
      <c r="E95" s="91"/>
      <c r="F95" s="91"/>
      <c r="G95" s="186"/>
      <c r="H95" s="187"/>
      <c r="I95" s="187"/>
      <c r="J95" s="187"/>
      <c r="K95" s="187"/>
      <c r="Q95" s="90"/>
      <c r="R95" s="90"/>
      <c r="S95" s="90"/>
      <c r="T95" s="90"/>
      <c r="U95" s="90"/>
      <c r="V95" s="90"/>
      <c r="W95" s="90"/>
      <c r="X95" s="90"/>
      <c r="Y95" s="90"/>
    </row>
    <row r="96" spans="1:25" s="188" customFormat="1" x14ac:dyDescent="0.3">
      <c r="A96" s="91" t="s">
        <v>1533</v>
      </c>
      <c r="B96" s="91" t="s">
        <v>1668</v>
      </c>
      <c r="C96" s="91" t="s">
        <v>1669</v>
      </c>
      <c r="D96" s="91"/>
      <c r="E96" s="91"/>
      <c r="F96" s="91"/>
      <c r="G96" s="186"/>
      <c r="H96" s="187"/>
      <c r="I96" s="187"/>
      <c r="J96" s="187"/>
      <c r="K96" s="187"/>
      <c r="Q96" s="90"/>
      <c r="R96" s="90"/>
      <c r="S96" s="90"/>
      <c r="T96" s="90"/>
      <c r="U96" s="90"/>
      <c r="V96" s="90"/>
      <c r="W96" s="90"/>
      <c r="X96" s="90"/>
      <c r="Y96" s="90"/>
    </row>
    <row r="97" spans="1:25" s="188" customFormat="1" x14ac:dyDescent="0.3">
      <c r="A97" s="91" t="s">
        <v>1533</v>
      </c>
      <c r="B97" s="91" t="s">
        <v>1668</v>
      </c>
      <c r="C97" s="91" t="s">
        <v>1670</v>
      </c>
      <c r="D97" s="91"/>
      <c r="E97" s="91"/>
      <c r="F97" s="91"/>
      <c r="G97" s="186"/>
      <c r="H97" s="187"/>
      <c r="I97" s="187"/>
      <c r="J97" s="187"/>
      <c r="K97" s="187"/>
      <c r="Q97" s="90"/>
      <c r="R97" s="90"/>
      <c r="S97" s="90"/>
      <c r="T97" s="90"/>
      <c r="U97" s="90"/>
      <c r="V97" s="90"/>
      <c r="W97" s="90"/>
      <c r="X97" s="90"/>
      <c r="Y97" s="90"/>
    </row>
    <row r="98" spans="1:25" s="188" customFormat="1" x14ac:dyDescent="0.3">
      <c r="A98" s="91" t="s">
        <v>1533</v>
      </c>
      <c r="B98" s="91" t="s">
        <v>1668</v>
      </c>
      <c r="C98" s="91" t="s">
        <v>1671</v>
      </c>
      <c r="D98" s="91"/>
      <c r="E98" s="91"/>
      <c r="F98" s="91"/>
      <c r="G98" s="186"/>
      <c r="H98" s="187"/>
      <c r="I98" s="187"/>
      <c r="J98" s="187"/>
      <c r="K98" s="187"/>
      <c r="Q98" s="90"/>
      <c r="R98" s="90"/>
      <c r="S98" s="90"/>
      <c r="T98" s="90"/>
      <c r="U98" s="90"/>
      <c r="V98" s="90"/>
      <c r="W98" s="90"/>
      <c r="X98" s="90"/>
      <c r="Y98" s="90"/>
    </row>
    <row r="99" spans="1:25" s="188" customFormat="1" x14ac:dyDescent="0.3">
      <c r="A99" s="91" t="s">
        <v>1533</v>
      </c>
      <c r="B99" s="91" t="s">
        <v>1668</v>
      </c>
      <c r="C99" s="91" t="s">
        <v>1672</v>
      </c>
      <c r="D99" s="91"/>
      <c r="E99" s="91"/>
      <c r="F99" s="91"/>
      <c r="G99" s="186"/>
      <c r="H99" s="187"/>
      <c r="I99" s="187"/>
      <c r="J99" s="187"/>
      <c r="K99" s="187"/>
      <c r="Q99" s="90"/>
      <c r="R99" s="90"/>
      <c r="S99" s="90"/>
      <c r="T99" s="90"/>
      <c r="U99" s="90"/>
      <c r="V99" s="90"/>
      <c r="W99" s="90"/>
      <c r="X99" s="90"/>
      <c r="Y99" s="90"/>
    </row>
    <row r="100" spans="1:25" s="188" customFormat="1" x14ac:dyDescent="0.3">
      <c r="A100" s="91" t="s">
        <v>1533</v>
      </c>
      <c r="B100" s="91" t="s">
        <v>1668</v>
      </c>
      <c r="C100" s="91" t="s">
        <v>1673</v>
      </c>
      <c r="D100" s="91"/>
      <c r="E100" s="91"/>
      <c r="F100" s="91"/>
      <c r="G100" s="186"/>
      <c r="H100" s="187"/>
      <c r="I100" s="187"/>
      <c r="J100" s="187"/>
      <c r="K100" s="187"/>
      <c r="Q100" s="90"/>
      <c r="R100" s="90"/>
      <c r="S100" s="90"/>
      <c r="T100" s="90"/>
      <c r="U100" s="90"/>
      <c r="V100" s="90"/>
      <c r="W100" s="90"/>
      <c r="X100" s="90"/>
      <c r="Y100" s="90"/>
    </row>
    <row r="101" spans="1:25" s="188" customFormat="1" x14ac:dyDescent="0.3">
      <c r="A101" s="91" t="s">
        <v>1533</v>
      </c>
      <c r="B101" s="91" t="s">
        <v>1668</v>
      </c>
      <c r="C101" s="91" t="s">
        <v>1674</v>
      </c>
      <c r="D101" s="91"/>
      <c r="E101" s="91"/>
      <c r="F101" s="91"/>
      <c r="G101" s="186"/>
      <c r="H101" s="187"/>
      <c r="I101" s="187"/>
      <c r="J101" s="187"/>
      <c r="K101" s="187"/>
      <c r="Q101" s="90"/>
      <c r="R101" s="90"/>
      <c r="S101" s="90"/>
      <c r="T101" s="90"/>
      <c r="U101" s="90"/>
      <c r="V101" s="90"/>
      <c r="W101" s="90"/>
      <c r="X101" s="90"/>
      <c r="Y101" s="90"/>
    </row>
    <row r="102" spans="1:25" s="188" customFormat="1" x14ac:dyDescent="0.3">
      <c r="A102" s="91" t="s">
        <v>1533</v>
      </c>
      <c r="B102" s="91" t="s">
        <v>1668</v>
      </c>
      <c r="C102" s="91" t="s">
        <v>1675</v>
      </c>
      <c r="D102" s="91"/>
      <c r="E102" s="91"/>
      <c r="F102" s="91"/>
      <c r="G102" s="186"/>
      <c r="H102" s="187"/>
      <c r="I102" s="187"/>
      <c r="J102" s="187"/>
      <c r="K102" s="187"/>
      <c r="Q102" s="90"/>
      <c r="R102" s="90"/>
      <c r="S102" s="90"/>
      <c r="T102" s="90"/>
      <c r="U102" s="90"/>
      <c r="V102" s="90"/>
      <c r="W102" s="90"/>
      <c r="X102" s="90"/>
      <c r="Y102" s="90"/>
    </row>
    <row r="103" spans="1:25" s="188" customFormat="1" x14ac:dyDescent="0.3">
      <c r="A103" s="91" t="s">
        <v>1533</v>
      </c>
      <c r="B103" s="91" t="s">
        <v>1668</v>
      </c>
      <c r="C103" s="91" t="s">
        <v>1676</v>
      </c>
      <c r="D103" s="91"/>
      <c r="E103" s="91"/>
      <c r="F103" s="91"/>
      <c r="G103" s="186"/>
      <c r="H103" s="187"/>
      <c r="I103" s="187"/>
      <c r="J103" s="187"/>
      <c r="K103" s="187"/>
      <c r="Q103" s="90"/>
      <c r="R103" s="90"/>
      <c r="S103" s="90"/>
      <c r="T103" s="90"/>
      <c r="U103" s="90"/>
      <c r="V103" s="90"/>
      <c r="W103" s="90"/>
      <c r="X103" s="90"/>
      <c r="Y103" s="90"/>
    </row>
    <row r="104" spans="1:25" s="188" customFormat="1" x14ac:dyDescent="0.3">
      <c r="A104" s="91" t="s">
        <v>1533</v>
      </c>
      <c r="B104" s="91" t="s">
        <v>1668</v>
      </c>
      <c r="C104" s="91" t="s">
        <v>1677</v>
      </c>
      <c r="D104" s="91"/>
      <c r="E104" s="91"/>
      <c r="F104" s="91"/>
      <c r="G104" s="186"/>
      <c r="H104" s="187"/>
      <c r="I104" s="187"/>
      <c r="J104" s="187"/>
      <c r="K104" s="187"/>
      <c r="Q104" s="90"/>
      <c r="R104" s="90"/>
      <c r="S104" s="90"/>
      <c r="T104" s="90"/>
      <c r="U104" s="90"/>
      <c r="V104" s="90"/>
      <c r="W104" s="90"/>
      <c r="X104" s="90"/>
      <c r="Y104" s="90"/>
    </row>
    <row r="105" spans="1:25" s="188" customFormat="1" x14ac:dyDescent="0.3">
      <c r="A105" s="91" t="s">
        <v>1546</v>
      </c>
      <c r="B105" s="91" t="s">
        <v>1678</v>
      </c>
      <c r="C105" s="91" t="s">
        <v>1679</v>
      </c>
      <c r="D105" s="91"/>
      <c r="E105" s="91"/>
      <c r="F105" s="91"/>
      <c r="G105" s="186"/>
      <c r="H105" s="187"/>
      <c r="I105" s="187"/>
      <c r="J105" s="187"/>
      <c r="K105" s="187"/>
      <c r="Q105" s="90"/>
      <c r="R105" s="90"/>
      <c r="S105" s="90"/>
      <c r="T105" s="90"/>
      <c r="U105" s="90"/>
      <c r="V105" s="90"/>
      <c r="W105" s="90"/>
      <c r="X105" s="90"/>
      <c r="Y105" s="90"/>
    </row>
    <row r="106" spans="1:25" s="188" customFormat="1" x14ac:dyDescent="0.3">
      <c r="A106" s="91" t="s">
        <v>1546</v>
      </c>
      <c r="B106" s="91" t="s">
        <v>1678</v>
      </c>
      <c r="C106" s="91" t="s">
        <v>1680</v>
      </c>
      <c r="D106" s="91"/>
      <c r="E106" s="91"/>
      <c r="F106" s="91"/>
      <c r="G106" s="186"/>
      <c r="H106" s="187"/>
      <c r="I106" s="187"/>
      <c r="J106" s="187"/>
      <c r="K106" s="187"/>
      <c r="Q106" s="90"/>
      <c r="R106" s="90"/>
      <c r="S106" s="90"/>
      <c r="T106" s="90"/>
      <c r="U106" s="90"/>
      <c r="V106" s="90"/>
      <c r="W106" s="90"/>
      <c r="X106" s="90"/>
      <c r="Y106" s="90"/>
    </row>
    <row r="107" spans="1:25" s="188" customFormat="1" x14ac:dyDescent="0.3">
      <c r="A107" s="91" t="s">
        <v>1546</v>
      </c>
      <c r="B107" s="91" t="s">
        <v>1678</v>
      </c>
      <c r="C107" s="91" t="s">
        <v>1681</v>
      </c>
      <c r="D107" s="91"/>
      <c r="E107" s="91"/>
      <c r="F107" s="91"/>
      <c r="G107" s="186"/>
      <c r="H107" s="187"/>
      <c r="I107" s="187"/>
      <c r="J107" s="187"/>
      <c r="K107" s="187"/>
      <c r="Q107" s="90"/>
      <c r="R107" s="90"/>
      <c r="S107" s="90"/>
      <c r="T107" s="90"/>
      <c r="U107" s="90"/>
      <c r="V107" s="90"/>
      <c r="W107" s="90"/>
      <c r="X107" s="90"/>
      <c r="Y107" s="90"/>
    </row>
    <row r="108" spans="1:25" s="188" customFormat="1" x14ac:dyDescent="0.3">
      <c r="A108" s="91" t="s">
        <v>1526</v>
      </c>
      <c r="B108" s="91" t="s">
        <v>1682</v>
      </c>
      <c r="C108" s="91" t="s">
        <v>1683</v>
      </c>
      <c r="D108" s="91"/>
      <c r="E108" s="91"/>
      <c r="F108" s="91"/>
      <c r="G108" s="186"/>
      <c r="H108" s="187"/>
      <c r="I108" s="187"/>
      <c r="J108" s="187"/>
      <c r="K108" s="187"/>
      <c r="Q108" s="90"/>
      <c r="R108" s="90"/>
      <c r="S108" s="90"/>
      <c r="T108" s="90"/>
      <c r="U108" s="90"/>
      <c r="V108" s="90"/>
      <c r="W108" s="90"/>
      <c r="X108" s="90"/>
      <c r="Y108" s="90"/>
    </row>
    <row r="109" spans="1:25" s="188" customFormat="1" x14ac:dyDescent="0.3">
      <c r="A109" s="91" t="s">
        <v>1526</v>
      </c>
      <c r="B109" s="91" t="s">
        <v>1682</v>
      </c>
      <c r="C109" s="91" t="s">
        <v>1684</v>
      </c>
      <c r="D109" s="91"/>
      <c r="E109" s="91"/>
      <c r="F109" s="91"/>
      <c r="G109" s="186"/>
      <c r="H109" s="187"/>
      <c r="I109" s="187"/>
      <c r="J109" s="187"/>
      <c r="K109" s="187"/>
      <c r="Q109" s="90"/>
      <c r="R109" s="90"/>
      <c r="S109" s="90"/>
      <c r="T109" s="90"/>
      <c r="U109" s="90"/>
      <c r="V109" s="90"/>
      <c r="W109" s="90"/>
      <c r="X109" s="90"/>
      <c r="Y109" s="90"/>
    </row>
    <row r="110" spans="1:25" s="188" customFormat="1" x14ac:dyDescent="0.3">
      <c r="A110" s="91" t="s">
        <v>1526</v>
      </c>
      <c r="B110" s="91" t="s">
        <v>1682</v>
      </c>
      <c r="C110" s="91" t="s">
        <v>1685</v>
      </c>
      <c r="D110" s="91"/>
      <c r="E110" s="91"/>
      <c r="F110" s="91"/>
      <c r="G110" s="186"/>
      <c r="H110" s="187"/>
      <c r="I110" s="187"/>
      <c r="J110" s="187"/>
      <c r="K110" s="187"/>
      <c r="Q110" s="90"/>
      <c r="R110" s="90"/>
      <c r="S110" s="90"/>
      <c r="T110" s="90"/>
      <c r="U110" s="90"/>
      <c r="V110" s="90"/>
      <c r="W110" s="90"/>
      <c r="X110" s="90"/>
      <c r="Y110" s="90"/>
    </row>
    <row r="111" spans="1:25" s="188" customFormat="1" x14ac:dyDescent="0.3">
      <c r="A111" s="91" t="s">
        <v>1526</v>
      </c>
      <c r="B111" s="91" t="s">
        <v>1682</v>
      </c>
      <c r="C111" s="91" t="s">
        <v>1686</v>
      </c>
      <c r="D111" s="91"/>
      <c r="E111" s="91"/>
      <c r="F111" s="91"/>
      <c r="G111" s="186"/>
      <c r="H111" s="187"/>
      <c r="I111" s="187"/>
      <c r="J111" s="187"/>
      <c r="K111" s="187"/>
      <c r="Q111" s="90"/>
      <c r="R111" s="90"/>
      <c r="S111" s="90"/>
      <c r="T111" s="90"/>
      <c r="U111" s="90"/>
      <c r="V111" s="90"/>
      <c r="W111" s="90"/>
      <c r="X111" s="90"/>
      <c r="Y111" s="90"/>
    </row>
    <row r="112" spans="1:25" s="188" customFormat="1" x14ac:dyDescent="0.3">
      <c r="A112" s="91" t="s">
        <v>1526</v>
      </c>
      <c r="B112" s="91" t="s">
        <v>1682</v>
      </c>
      <c r="C112" s="91" t="s">
        <v>1687</v>
      </c>
      <c r="D112" s="91"/>
      <c r="E112" s="91"/>
      <c r="F112" s="91"/>
      <c r="G112" s="186"/>
      <c r="H112" s="187"/>
      <c r="I112" s="187"/>
      <c r="J112" s="187"/>
      <c r="K112" s="187"/>
      <c r="Q112" s="90"/>
      <c r="R112" s="90"/>
      <c r="S112" s="90"/>
      <c r="T112" s="90"/>
      <c r="U112" s="90"/>
      <c r="V112" s="90"/>
      <c r="W112" s="90"/>
      <c r="X112" s="90"/>
      <c r="Y112" s="90"/>
    </row>
    <row r="113" spans="1:25" s="188" customFormat="1" x14ac:dyDescent="0.3">
      <c r="A113" s="91" t="s">
        <v>1526</v>
      </c>
      <c r="B113" s="91" t="s">
        <v>1682</v>
      </c>
      <c r="C113" s="91" t="s">
        <v>1688</v>
      </c>
      <c r="D113" s="91"/>
      <c r="E113" s="91"/>
      <c r="F113" s="91"/>
      <c r="G113" s="186"/>
      <c r="H113" s="187"/>
      <c r="I113" s="187"/>
      <c r="J113" s="187"/>
      <c r="K113" s="187"/>
      <c r="Q113" s="90"/>
      <c r="R113" s="90"/>
      <c r="S113" s="90"/>
      <c r="T113" s="90"/>
      <c r="U113" s="90"/>
      <c r="V113" s="90"/>
      <c r="W113" s="90"/>
      <c r="X113" s="90"/>
      <c r="Y113" s="90"/>
    </row>
    <row r="114" spans="1:25" s="188" customFormat="1" x14ac:dyDescent="0.3">
      <c r="A114" s="91" t="s">
        <v>1526</v>
      </c>
      <c r="B114" s="91" t="s">
        <v>1682</v>
      </c>
      <c r="C114" s="91" t="s">
        <v>1689</v>
      </c>
      <c r="D114" s="91"/>
      <c r="E114" s="91"/>
      <c r="F114" s="91"/>
      <c r="G114" s="186"/>
      <c r="H114" s="187"/>
      <c r="I114" s="187"/>
      <c r="J114" s="187"/>
      <c r="K114" s="187"/>
      <c r="Q114" s="90"/>
      <c r="R114" s="90"/>
      <c r="S114" s="90"/>
      <c r="T114" s="90"/>
      <c r="U114" s="90"/>
      <c r="V114" s="90"/>
      <c r="W114" s="90"/>
      <c r="X114" s="90"/>
      <c r="Y114" s="90"/>
    </row>
    <row r="115" spans="1:25" s="188" customFormat="1" x14ac:dyDescent="0.3">
      <c r="A115" s="91" t="s">
        <v>1526</v>
      </c>
      <c r="B115" s="91" t="s">
        <v>1682</v>
      </c>
      <c r="C115" s="91" t="s">
        <v>1690</v>
      </c>
      <c r="D115" s="91"/>
      <c r="E115" s="91"/>
      <c r="F115" s="91"/>
      <c r="G115" s="186"/>
      <c r="H115" s="187"/>
      <c r="I115" s="187"/>
      <c r="J115" s="187"/>
      <c r="K115" s="187"/>
      <c r="Q115" s="90"/>
      <c r="R115" s="90"/>
      <c r="S115" s="90"/>
      <c r="T115" s="90"/>
      <c r="U115" s="90"/>
      <c r="V115" s="90"/>
      <c r="W115" s="90"/>
      <c r="X115" s="90"/>
      <c r="Y115" s="90"/>
    </row>
    <row r="116" spans="1:25" s="188" customFormat="1" x14ac:dyDescent="0.3">
      <c r="A116" s="91" t="s">
        <v>1528</v>
      </c>
      <c r="B116" s="91" t="s">
        <v>1691</v>
      </c>
      <c r="C116" s="91" t="s">
        <v>1692</v>
      </c>
      <c r="D116" s="91"/>
      <c r="E116" s="91"/>
      <c r="F116" s="91"/>
      <c r="G116" s="186"/>
      <c r="H116" s="187"/>
      <c r="I116" s="187"/>
      <c r="J116" s="187"/>
      <c r="K116" s="187"/>
      <c r="Q116" s="90"/>
      <c r="R116" s="90"/>
      <c r="S116" s="90"/>
      <c r="T116" s="90"/>
      <c r="U116" s="90"/>
      <c r="V116" s="90"/>
      <c r="W116" s="90"/>
      <c r="X116" s="90"/>
      <c r="Y116" s="90"/>
    </row>
    <row r="117" spans="1:25" s="188" customFormat="1" x14ac:dyDescent="0.3">
      <c r="A117" s="91" t="s">
        <v>1528</v>
      </c>
      <c r="B117" s="91" t="s">
        <v>1691</v>
      </c>
      <c r="C117" s="91" t="s">
        <v>1693</v>
      </c>
      <c r="D117" s="91"/>
      <c r="E117" s="91"/>
      <c r="F117" s="91"/>
      <c r="G117" s="186"/>
      <c r="H117" s="187"/>
      <c r="I117" s="187"/>
      <c r="J117" s="187"/>
      <c r="K117" s="187"/>
      <c r="Q117" s="90"/>
      <c r="R117" s="90"/>
      <c r="S117" s="90"/>
      <c r="T117" s="90"/>
      <c r="U117" s="90"/>
      <c r="V117" s="90"/>
      <c r="W117" s="90"/>
      <c r="X117" s="90"/>
      <c r="Y117" s="90"/>
    </row>
    <row r="118" spans="1:25" s="188" customFormat="1" x14ac:dyDescent="0.3">
      <c r="A118" s="91" t="s">
        <v>1528</v>
      </c>
      <c r="B118" s="91" t="s">
        <v>1691</v>
      </c>
      <c r="C118" s="91" t="s">
        <v>1694</v>
      </c>
      <c r="D118" s="91"/>
      <c r="E118" s="91"/>
      <c r="F118" s="91"/>
      <c r="G118" s="186"/>
      <c r="H118" s="187"/>
      <c r="I118" s="187"/>
      <c r="J118" s="187"/>
      <c r="K118" s="187"/>
      <c r="Q118" s="90"/>
      <c r="R118" s="90"/>
      <c r="S118" s="90"/>
      <c r="T118" s="90"/>
      <c r="U118" s="90"/>
      <c r="V118" s="90"/>
      <c r="W118" s="90"/>
      <c r="X118" s="90"/>
      <c r="Y118" s="90"/>
    </row>
    <row r="119" spans="1:25" s="188" customFormat="1" x14ac:dyDescent="0.3">
      <c r="A119" s="91" t="s">
        <v>1572</v>
      </c>
      <c r="B119" s="91" t="s">
        <v>1695</v>
      </c>
      <c r="C119" s="91" t="s">
        <v>1696</v>
      </c>
      <c r="D119" s="91"/>
      <c r="E119" s="91"/>
      <c r="F119" s="91"/>
      <c r="G119" s="186"/>
      <c r="H119" s="187"/>
      <c r="I119" s="187"/>
      <c r="J119" s="187"/>
      <c r="K119" s="187"/>
      <c r="Q119" s="90"/>
      <c r="R119" s="90"/>
      <c r="S119" s="90"/>
      <c r="T119" s="90"/>
      <c r="U119" s="90"/>
      <c r="V119" s="90"/>
      <c r="W119" s="90"/>
      <c r="X119" s="90"/>
      <c r="Y119" s="90"/>
    </row>
    <row r="120" spans="1:25" s="188" customFormat="1" x14ac:dyDescent="0.3">
      <c r="A120" s="91" t="s">
        <v>1572</v>
      </c>
      <c r="B120" s="91" t="s">
        <v>1695</v>
      </c>
      <c r="C120" s="91" t="s">
        <v>1697</v>
      </c>
      <c r="D120" s="91"/>
      <c r="E120" s="91"/>
      <c r="F120" s="91"/>
      <c r="G120" s="186"/>
      <c r="H120" s="187"/>
      <c r="I120" s="187"/>
      <c r="J120" s="187"/>
      <c r="K120" s="187"/>
      <c r="Q120" s="90"/>
      <c r="R120" s="90"/>
      <c r="S120" s="90"/>
      <c r="T120" s="90"/>
      <c r="U120" s="90"/>
      <c r="V120" s="90"/>
      <c r="W120" s="90"/>
      <c r="X120" s="90"/>
      <c r="Y120" s="90"/>
    </row>
    <row r="121" spans="1:25" s="188" customFormat="1" x14ac:dyDescent="0.3">
      <c r="A121" s="91" t="s">
        <v>1572</v>
      </c>
      <c r="B121" s="91" t="s">
        <v>1695</v>
      </c>
      <c r="C121" s="91" t="s">
        <v>1698</v>
      </c>
      <c r="D121" s="91"/>
      <c r="E121" s="91"/>
      <c r="F121" s="91"/>
      <c r="G121" s="186"/>
      <c r="H121" s="187"/>
      <c r="I121" s="187"/>
      <c r="J121" s="187"/>
      <c r="K121" s="187"/>
      <c r="Q121" s="90"/>
      <c r="R121" s="90"/>
      <c r="S121" s="90"/>
      <c r="T121" s="90"/>
      <c r="U121" s="90"/>
      <c r="V121" s="90"/>
      <c r="W121" s="90"/>
      <c r="X121" s="90"/>
      <c r="Y121" s="90"/>
    </row>
    <row r="122" spans="1:25" s="188" customFormat="1" x14ac:dyDescent="0.3">
      <c r="A122" s="91" t="s">
        <v>1572</v>
      </c>
      <c r="B122" s="91" t="s">
        <v>1695</v>
      </c>
      <c r="C122" s="91" t="s">
        <v>1699</v>
      </c>
      <c r="D122" s="91"/>
      <c r="E122" s="91"/>
      <c r="F122" s="91"/>
      <c r="G122" s="186"/>
      <c r="H122" s="187"/>
      <c r="I122" s="187"/>
      <c r="J122" s="187"/>
      <c r="K122" s="187"/>
      <c r="Q122" s="90"/>
      <c r="R122" s="90"/>
      <c r="S122" s="90"/>
      <c r="T122" s="90"/>
      <c r="U122" s="90"/>
      <c r="V122" s="90"/>
      <c r="W122" s="90"/>
      <c r="X122" s="90"/>
      <c r="Y122" s="90"/>
    </row>
    <row r="123" spans="1:25" s="188" customFormat="1" x14ac:dyDescent="0.3">
      <c r="A123" s="91" t="s">
        <v>1572</v>
      </c>
      <c r="B123" s="91" t="s">
        <v>1695</v>
      </c>
      <c r="C123" s="91" t="s">
        <v>1700</v>
      </c>
      <c r="D123" s="91"/>
      <c r="E123" s="91"/>
      <c r="F123" s="91"/>
      <c r="G123" s="186"/>
      <c r="H123" s="187"/>
      <c r="I123" s="187"/>
      <c r="J123" s="187"/>
      <c r="K123" s="187"/>
      <c r="Q123" s="90"/>
      <c r="R123" s="90"/>
      <c r="S123" s="90"/>
      <c r="T123" s="90"/>
      <c r="U123" s="90"/>
      <c r="V123" s="90"/>
      <c r="W123" s="90"/>
      <c r="X123" s="90"/>
      <c r="Y123" s="90"/>
    </row>
    <row r="124" spans="1:25" s="188" customFormat="1" x14ac:dyDescent="0.3">
      <c r="A124" s="91" t="s">
        <v>1572</v>
      </c>
      <c r="B124" s="91" t="s">
        <v>1695</v>
      </c>
      <c r="C124" s="91" t="s">
        <v>1701</v>
      </c>
      <c r="D124" s="91"/>
      <c r="E124" s="91"/>
      <c r="F124" s="91"/>
      <c r="G124" s="186"/>
      <c r="H124" s="187"/>
      <c r="I124" s="187"/>
      <c r="J124" s="187"/>
      <c r="K124" s="187"/>
      <c r="Q124" s="90"/>
      <c r="R124" s="90"/>
      <c r="S124" s="90"/>
      <c r="T124" s="90"/>
      <c r="U124" s="90"/>
      <c r="V124" s="90"/>
      <c r="W124" s="90"/>
      <c r="X124" s="90"/>
      <c r="Y124" s="90"/>
    </row>
    <row r="125" spans="1:25" s="188" customFormat="1" x14ac:dyDescent="0.3">
      <c r="A125" s="91" t="s">
        <v>1566</v>
      </c>
      <c r="B125" s="91" t="s">
        <v>1702</v>
      </c>
      <c r="C125" s="91" t="s">
        <v>1703</v>
      </c>
      <c r="D125" s="91"/>
      <c r="E125" s="91"/>
      <c r="F125" s="91"/>
      <c r="G125" s="186"/>
      <c r="H125" s="187"/>
      <c r="I125" s="187"/>
      <c r="J125" s="187"/>
      <c r="K125" s="187"/>
      <c r="Q125" s="90"/>
      <c r="R125" s="90"/>
      <c r="S125" s="90"/>
      <c r="T125" s="90"/>
      <c r="U125" s="90"/>
      <c r="V125" s="90"/>
      <c r="W125" s="90"/>
      <c r="X125" s="90"/>
      <c r="Y125" s="90"/>
    </row>
    <row r="126" spans="1:25" s="188" customFormat="1" x14ac:dyDescent="0.3">
      <c r="A126" s="91" t="s">
        <v>1566</v>
      </c>
      <c r="B126" s="91" t="s">
        <v>1702</v>
      </c>
      <c r="C126" s="91" t="s">
        <v>1704</v>
      </c>
      <c r="D126" s="91"/>
      <c r="E126" s="91"/>
      <c r="F126" s="91"/>
      <c r="G126" s="186"/>
      <c r="H126" s="187"/>
      <c r="I126" s="187"/>
      <c r="J126" s="187"/>
      <c r="K126" s="187"/>
      <c r="Q126" s="90"/>
      <c r="R126" s="90"/>
      <c r="S126" s="90"/>
      <c r="T126" s="90"/>
      <c r="U126" s="90"/>
      <c r="V126" s="90"/>
      <c r="W126" s="90"/>
      <c r="X126" s="90"/>
      <c r="Y126" s="90"/>
    </row>
    <row r="127" spans="1:25" s="188" customFormat="1" x14ac:dyDescent="0.3">
      <c r="A127" s="91" t="s">
        <v>1566</v>
      </c>
      <c r="B127" s="91" t="s">
        <v>1702</v>
      </c>
      <c r="C127" s="91" t="s">
        <v>1705</v>
      </c>
      <c r="D127" s="91"/>
      <c r="E127" s="91"/>
      <c r="F127" s="91"/>
      <c r="G127" s="186"/>
      <c r="H127" s="187"/>
      <c r="I127" s="187"/>
      <c r="J127" s="187"/>
      <c r="K127" s="187"/>
      <c r="Q127" s="90"/>
      <c r="R127" s="90"/>
      <c r="S127" s="90"/>
      <c r="T127" s="90"/>
      <c r="U127" s="90"/>
      <c r="V127" s="90"/>
      <c r="W127" s="90"/>
      <c r="X127" s="90"/>
      <c r="Y127" s="90"/>
    </row>
    <row r="128" spans="1:25" s="188" customFormat="1" x14ac:dyDescent="0.3">
      <c r="A128" s="91" t="s">
        <v>1566</v>
      </c>
      <c r="B128" s="91" t="s">
        <v>1702</v>
      </c>
      <c r="C128" s="91" t="s">
        <v>1706</v>
      </c>
      <c r="D128" s="91"/>
      <c r="E128" s="91"/>
      <c r="F128" s="91"/>
      <c r="G128" s="186"/>
      <c r="H128" s="187"/>
      <c r="I128" s="187"/>
      <c r="J128" s="187"/>
      <c r="K128" s="187"/>
      <c r="Q128" s="90"/>
      <c r="R128" s="90"/>
      <c r="S128" s="90"/>
      <c r="T128" s="90"/>
      <c r="U128" s="90"/>
      <c r="V128" s="90"/>
      <c r="W128" s="90"/>
      <c r="X128" s="90"/>
      <c r="Y128" s="90"/>
    </row>
    <row r="129" spans="1:25" s="188" customFormat="1" x14ac:dyDescent="0.3">
      <c r="A129" s="91" t="s">
        <v>1566</v>
      </c>
      <c r="B129" s="91" t="s">
        <v>1702</v>
      </c>
      <c r="C129" s="91" t="s">
        <v>1707</v>
      </c>
      <c r="D129" s="91"/>
      <c r="E129" s="91"/>
      <c r="F129" s="91"/>
      <c r="G129" s="186"/>
      <c r="H129" s="187"/>
      <c r="I129" s="187"/>
      <c r="J129" s="187"/>
      <c r="K129" s="187"/>
      <c r="Q129" s="90"/>
      <c r="R129" s="90"/>
      <c r="S129" s="90"/>
      <c r="T129" s="90"/>
      <c r="U129" s="90"/>
      <c r="V129" s="90"/>
      <c r="W129" s="90"/>
      <c r="X129" s="90"/>
      <c r="Y129" s="90"/>
    </row>
    <row r="130" spans="1:25" s="188" customFormat="1" x14ac:dyDescent="0.3">
      <c r="A130" s="91" t="s">
        <v>1566</v>
      </c>
      <c r="B130" s="91" t="s">
        <v>1702</v>
      </c>
      <c r="C130" s="91" t="s">
        <v>1708</v>
      </c>
      <c r="D130" s="91"/>
      <c r="E130" s="91"/>
      <c r="F130" s="91"/>
      <c r="G130" s="186"/>
      <c r="H130" s="187"/>
      <c r="I130" s="187"/>
      <c r="J130" s="187"/>
      <c r="K130" s="187"/>
      <c r="Q130" s="90"/>
      <c r="R130" s="90"/>
      <c r="S130" s="90"/>
      <c r="T130" s="90"/>
      <c r="U130" s="90"/>
      <c r="V130" s="90"/>
      <c r="W130" s="90"/>
      <c r="X130" s="90"/>
      <c r="Y130" s="90"/>
    </row>
    <row r="131" spans="1:25" s="188" customFormat="1" x14ac:dyDescent="0.3">
      <c r="A131" s="91" t="s">
        <v>1589</v>
      </c>
      <c r="B131" s="91" t="s">
        <v>1709</v>
      </c>
      <c r="C131" s="91" t="s">
        <v>1710</v>
      </c>
      <c r="D131" s="91"/>
      <c r="E131" s="91"/>
      <c r="F131" s="91"/>
      <c r="G131" s="186"/>
      <c r="H131" s="187"/>
      <c r="I131" s="187"/>
      <c r="J131" s="187"/>
      <c r="K131" s="187"/>
      <c r="Q131" s="90"/>
      <c r="R131" s="90"/>
      <c r="S131" s="90"/>
      <c r="T131" s="90"/>
      <c r="U131" s="90"/>
      <c r="V131" s="90"/>
      <c r="W131" s="90"/>
      <c r="X131" s="90"/>
      <c r="Y131" s="90"/>
    </row>
    <row r="132" spans="1:25" s="188" customFormat="1" x14ac:dyDescent="0.3">
      <c r="A132" s="91" t="s">
        <v>1589</v>
      </c>
      <c r="B132" s="91" t="s">
        <v>1709</v>
      </c>
      <c r="C132" s="91" t="s">
        <v>1711</v>
      </c>
      <c r="D132" s="91"/>
      <c r="E132" s="91"/>
      <c r="F132" s="91"/>
      <c r="G132" s="186"/>
      <c r="H132" s="187"/>
      <c r="I132" s="187"/>
      <c r="J132" s="187"/>
      <c r="K132" s="187"/>
      <c r="Q132" s="90"/>
      <c r="R132" s="90"/>
      <c r="S132" s="90"/>
      <c r="T132" s="90"/>
      <c r="U132" s="90"/>
      <c r="V132" s="90"/>
      <c r="W132" s="90"/>
      <c r="X132" s="90"/>
      <c r="Y132" s="90"/>
    </row>
    <row r="133" spans="1:25" s="188" customFormat="1" x14ac:dyDescent="0.3">
      <c r="A133" s="91" t="s">
        <v>1589</v>
      </c>
      <c r="B133" s="91" t="s">
        <v>1709</v>
      </c>
      <c r="C133" s="91" t="s">
        <v>1712</v>
      </c>
      <c r="D133" s="91"/>
      <c r="E133" s="91"/>
      <c r="F133" s="91"/>
      <c r="G133" s="186"/>
      <c r="H133" s="187"/>
      <c r="I133" s="187"/>
      <c r="J133" s="187"/>
      <c r="K133" s="187"/>
      <c r="Q133" s="90"/>
      <c r="R133" s="90"/>
      <c r="S133" s="90"/>
      <c r="T133" s="90"/>
      <c r="U133" s="90"/>
      <c r="V133" s="90"/>
      <c r="W133" s="90"/>
      <c r="X133" s="90"/>
      <c r="Y133" s="90"/>
    </row>
    <row r="134" spans="1:25" s="188" customFormat="1" x14ac:dyDescent="0.3">
      <c r="A134" s="91" t="s">
        <v>1589</v>
      </c>
      <c r="B134" s="91" t="s">
        <v>1709</v>
      </c>
      <c r="C134" s="91" t="s">
        <v>1713</v>
      </c>
      <c r="D134" s="91"/>
      <c r="E134" s="91"/>
      <c r="F134" s="91"/>
      <c r="G134" s="186"/>
      <c r="H134" s="187"/>
      <c r="I134" s="187"/>
      <c r="J134" s="187"/>
      <c r="K134" s="187"/>
      <c r="Q134" s="90"/>
      <c r="R134" s="90"/>
      <c r="S134" s="90"/>
      <c r="T134" s="90"/>
      <c r="U134" s="90"/>
      <c r="V134" s="90"/>
      <c r="W134" s="90"/>
      <c r="X134" s="90"/>
      <c r="Y134" s="90"/>
    </row>
    <row r="135" spans="1:25" s="188" customFormat="1" x14ac:dyDescent="0.3">
      <c r="A135" s="91" t="s">
        <v>1535</v>
      </c>
      <c r="B135" s="91" t="s">
        <v>1714</v>
      </c>
      <c r="C135" s="91" t="s">
        <v>1715</v>
      </c>
      <c r="D135" s="91"/>
      <c r="E135" s="91"/>
      <c r="F135" s="91"/>
      <c r="G135" s="186"/>
      <c r="H135" s="187"/>
      <c r="I135" s="187"/>
      <c r="J135" s="187"/>
      <c r="K135" s="187"/>
      <c r="Q135" s="90"/>
      <c r="R135" s="90"/>
      <c r="S135" s="90"/>
      <c r="T135" s="90"/>
      <c r="U135" s="90"/>
      <c r="V135" s="90"/>
      <c r="W135" s="90"/>
      <c r="X135" s="90"/>
      <c r="Y135" s="90"/>
    </row>
    <row r="136" spans="1:25" s="188" customFormat="1" x14ac:dyDescent="0.3">
      <c r="A136" s="91" t="s">
        <v>1535</v>
      </c>
      <c r="B136" s="91" t="s">
        <v>1714</v>
      </c>
      <c r="C136" s="91" t="s">
        <v>1716</v>
      </c>
      <c r="D136" s="91"/>
      <c r="E136" s="91"/>
      <c r="F136" s="91"/>
      <c r="G136" s="186"/>
      <c r="H136" s="187"/>
      <c r="I136" s="187"/>
      <c r="J136" s="187"/>
      <c r="K136" s="187"/>
      <c r="Q136" s="90"/>
      <c r="R136" s="90"/>
      <c r="S136" s="90"/>
      <c r="T136" s="90"/>
      <c r="U136" s="90"/>
      <c r="V136" s="90"/>
      <c r="W136" s="90"/>
      <c r="X136" s="90"/>
      <c r="Y136" s="90"/>
    </row>
    <row r="137" spans="1:25" s="188" customFormat="1" x14ac:dyDescent="0.3">
      <c r="A137" s="91" t="s">
        <v>1535</v>
      </c>
      <c r="B137" s="91" t="s">
        <v>1714</v>
      </c>
      <c r="C137" s="91" t="s">
        <v>1717</v>
      </c>
      <c r="D137" s="91"/>
      <c r="E137" s="91"/>
      <c r="F137" s="91"/>
      <c r="G137" s="186"/>
      <c r="H137" s="187"/>
      <c r="I137" s="187"/>
      <c r="J137" s="187"/>
      <c r="K137" s="187"/>
      <c r="Q137" s="90"/>
      <c r="R137" s="90"/>
      <c r="S137" s="90"/>
      <c r="T137" s="90"/>
      <c r="U137" s="90"/>
      <c r="V137" s="90"/>
      <c r="W137" s="90"/>
      <c r="X137" s="90"/>
      <c r="Y137" s="90"/>
    </row>
    <row r="138" spans="1:25" s="188" customFormat="1" x14ac:dyDescent="0.3">
      <c r="A138" s="91" t="s">
        <v>1535</v>
      </c>
      <c r="B138" s="91" t="s">
        <v>1714</v>
      </c>
      <c r="C138" s="91" t="s">
        <v>1718</v>
      </c>
      <c r="D138" s="91"/>
      <c r="E138" s="91"/>
      <c r="F138" s="91"/>
      <c r="G138" s="186"/>
      <c r="H138" s="187"/>
      <c r="I138" s="187"/>
      <c r="J138" s="187"/>
      <c r="K138" s="187"/>
      <c r="Q138" s="90"/>
      <c r="R138" s="90"/>
      <c r="S138" s="90"/>
      <c r="T138" s="90"/>
      <c r="U138" s="90"/>
      <c r="V138" s="90"/>
      <c r="W138" s="90"/>
      <c r="X138" s="90"/>
      <c r="Y138" s="90"/>
    </row>
    <row r="139" spans="1:25" s="188" customFormat="1" x14ac:dyDescent="0.3">
      <c r="A139" s="91" t="s">
        <v>1535</v>
      </c>
      <c r="B139" s="91" t="s">
        <v>1714</v>
      </c>
      <c r="C139" s="91" t="s">
        <v>1719</v>
      </c>
      <c r="D139" s="91"/>
      <c r="E139" s="91"/>
      <c r="F139" s="91"/>
      <c r="G139" s="186"/>
      <c r="H139" s="187"/>
      <c r="I139" s="187"/>
      <c r="J139" s="187"/>
      <c r="K139" s="187"/>
      <c r="Q139" s="90"/>
      <c r="R139" s="90"/>
      <c r="S139" s="90"/>
      <c r="T139" s="90"/>
      <c r="U139" s="90"/>
      <c r="V139" s="90"/>
      <c r="W139" s="90"/>
      <c r="X139" s="90"/>
      <c r="Y139" s="90"/>
    </row>
    <row r="140" spans="1:25" s="188" customFormat="1" x14ac:dyDescent="0.3">
      <c r="A140" s="91" t="s">
        <v>1535</v>
      </c>
      <c r="B140" s="91" t="s">
        <v>1714</v>
      </c>
      <c r="C140" s="91" t="s">
        <v>1720</v>
      </c>
      <c r="D140" s="91"/>
      <c r="E140" s="91"/>
      <c r="F140" s="91"/>
      <c r="G140" s="186"/>
      <c r="H140" s="187"/>
      <c r="I140" s="187"/>
      <c r="J140" s="187"/>
      <c r="K140" s="187"/>
      <c r="Q140" s="90"/>
      <c r="R140" s="90"/>
      <c r="S140" s="90"/>
      <c r="T140" s="90"/>
      <c r="U140" s="90"/>
      <c r="V140" s="90"/>
      <c r="W140" s="90"/>
      <c r="X140" s="90"/>
      <c r="Y140" s="90"/>
    </row>
    <row r="141" spans="1:25" s="188" customFormat="1" x14ac:dyDescent="0.3">
      <c r="A141" s="91" t="s">
        <v>1535</v>
      </c>
      <c r="B141" s="91" t="s">
        <v>1714</v>
      </c>
      <c r="C141" s="91" t="s">
        <v>1721</v>
      </c>
      <c r="D141" s="91"/>
      <c r="E141" s="91"/>
      <c r="F141" s="91"/>
      <c r="G141" s="186"/>
      <c r="H141" s="187"/>
      <c r="I141" s="187"/>
      <c r="J141" s="187"/>
      <c r="K141" s="187"/>
      <c r="Q141" s="90"/>
      <c r="R141" s="90"/>
      <c r="S141" s="90"/>
      <c r="T141" s="90"/>
      <c r="U141" s="90"/>
      <c r="V141" s="90"/>
      <c r="W141" s="90"/>
      <c r="X141" s="90"/>
      <c r="Y141" s="90"/>
    </row>
    <row r="142" spans="1:25" s="188" customFormat="1" x14ac:dyDescent="0.3">
      <c r="A142" s="91" t="s">
        <v>1535</v>
      </c>
      <c r="B142" s="91" t="s">
        <v>1714</v>
      </c>
      <c r="C142" s="91" t="s">
        <v>1722</v>
      </c>
      <c r="D142" s="91"/>
      <c r="E142" s="91"/>
      <c r="F142" s="91"/>
      <c r="G142" s="186"/>
      <c r="H142" s="187"/>
      <c r="I142" s="187"/>
      <c r="J142" s="187"/>
      <c r="K142" s="187"/>
      <c r="Q142" s="90"/>
      <c r="R142" s="90"/>
      <c r="S142" s="90"/>
      <c r="T142" s="90"/>
      <c r="U142" s="90"/>
      <c r="V142" s="90"/>
      <c r="W142" s="90"/>
      <c r="X142" s="90"/>
      <c r="Y142" s="90"/>
    </row>
    <row r="143" spans="1:25" s="188" customFormat="1" x14ac:dyDescent="0.3">
      <c r="A143" s="91" t="s">
        <v>1535</v>
      </c>
      <c r="B143" s="91" t="s">
        <v>1714</v>
      </c>
      <c r="C143" s="91" t="s">
        <v>1723</v>
      </c>
      <c r="D143" s="91"/>
      <c r="E143" s="91"/>
      <c r="F143" s="91"/>
      <c r="G143" s="186"/>
      <c r="H143" s="187"/>
      <c r="I143" s="187"/>
      <c r="J143" s="187"/>
      <c r="K143" s="187"/>
      <c r="Q143" s="90"/>
      <c r="R143" s="90"/>
      <c r="S143" s="90"/>
      <c r="T143" s="90"/>
      <c r="U143" s="90"/>
      <c r="V143" s="90"/>
      <c r="W143" s="90"/>
      <c r="X143" s="90"/>
      <c r="Y143" s="90"/>
    </row>
    <row r="144" spans="1:25" s="188" customFormat="1" x14ac:dyDescent="0.3">
      <c r="A144" s="91" t="s">
        <v>1580</v>
      </c>
      <c r="B144" s="91" t="s">
        <v>1724</v>
      </c>
      <c r="C144" s="91" t="s">
        <v>1725</v>
      </c>
      <c r="D144" s="91"/>
      <c r="E144" s="91"/>
      <c r="F144" s="91"/>
      <c r="G144" s="186"/>
      <c r="H144" s="187"/>
      <c r="I144" s="187"/>
      <c r="J144" s="187"/>
      <c r="K144" s="187"/>
      <c r="Q144" s="90"/>
      <c r="R144" s="90"/>
      <c r="S144" s="90"/>
      <c r="T144" s="90"/>
      <c r="U144" s="90"/>
      <c r="V144" s="90"/>
      <c r="W144" s="90"/>
      <c r="X144" s="90"/>
      <c r="Y144" s="90"/>
    </row>
    <row r="145" spans="1:25" s="188" customFormat="1" x14ac:dyDescent="0.3">
      <c r="A145" s="91" t="s">
        <v>1580</v>
      </c>
      <c r="B145" s="91" t="s">
        <v>1724</v>
      </c>
      <c r="C145" s="91" t="s">
        <v>1726</v>
      </c>
      <c r="D145" s="91"/>
      <c r="E145" s="91"/>
      <c r="F145" s="91"/>
      <c r="G145" s="186"/>
      <c r="H145" s="187"/>
      <c r="I145" s="187"/>
      <c r="J145" s="187"/>
      <c r="K145" s="187"/>
      <c r="Q145" s="90"/>
      <c r="R145" s="90"/>
      <c r="S145" s="90"/>
      <c r="T145" s="90"/>
      <c r="U145" s="90"/>
      <c r="V145" s="90"/>
      <c r="W145" s="90"/>
      <c r="X145" s="90"/>
      <c r="Y145" s="90"/>
    </row>
    <row r="146" spans="1:25" s="188" customFormat="1" x14ac:dyDescent="0.3">
      <c r="A146" s="91" t="s">
        <v>1580</v>
      </c>
      <c r="B146" s="91" t="s">
        <v>1724</v>
      </c>
      <c r="C146" s="91" t="s">
        <v>1727</v>
      </c>
      <c r="D146" s="91"/>
      <c r="E146" s="91"/>
      <c r="F146" s="91"/>
      <c r="G146" s="186"/>
      <c r="H146" s="187"/>
      <c r="I146" s="187"/>
      <c r="J146" s="187"/>
      <c r="K146" s="187"/>
      <c r="Q146" s="90"/>
      <c r="R146" s="90"/>
      <c r="S146" s="90"/>
      <c r="T146" s="90"/>
      <c r="U146" s="90"/>
      <c r="V146" s="90"/>
      <c r="W146" s="90"/>
      <c r="X146" s="90"/>
      <c r="Y146" s="90"/>
    </row>
    <row r="147" spans="1:25" s="188" customFormat="1" x14ac:dyDescent="0.3">
      <c r="A147" s="91" t="s">
        <v>1521</v>
      </c>
      <c r="B147" s="91" t="s">
        <v>1728</v>
      </c>
      <c r="C147" s="91" t="s">
        <v>1729</v>
      </c>
      <c r="D147" s="91"/>
      <c r="E147" s="91"/>
      <c r="F147" s="91"/>
      <c r="G147" s="186"/>
      <c r="H147" s="187"/>
      <c r="I147" s="187"/>
      <c r="J147" s="187"/>
      <c r="K147" s="187"/>
      <c r="Q147" s="90"/>
      <c r="R147" s="90"/>
      <c r="S147" s="90"/>
      <c r="T147" s="90"/>
      <c r="U147" s="90"/>
      <c r="V147" s="90"/>
      <c r="W147" s="90"/>
      <c r="X147" s="90"/>
      <c r="Y147" s="90"/>
    </row>
    <row r="148" spans="1:25" s="188" customFormat="1" x14ac:dyDescent="0.3">
      <c r="A148" s="91" t="s">
        <v>1521</v>
      </c>
      <c r="B148" s="91" t="s">
        <v>1728</v>
      </c>
      <c r="C148" s="91" t="s">
        <v>1730</v>
      </c>
      <c r="D148" s="91"/>
      <c r="E148" s="91"/>
      <c r="F148" s="91"/>
      <c r="G148" s="186"/>
      <c r="H148" s="187"/>
      <c r="I148" s="187"/>
      <c r="J148" s="187"/>
      <c r="K148" s="187"/>
      <c r="Q148" s="90"/>
      <c r="R148" s="90"/>
      <c r="S148" s="90"/>
      <c r="T148" s="90"/>
      <c r="U148" s="90"/>
      <c r="V148" s="90"/>
      <c r="W148" s="90"/>
      <c r="X148" s="90"/>
      <c r="Y148" s="90"/>
    </row>
    <row r="149" spans="1:25" s="188" customFormat="1" x14ac:dyDescent="0.3">
      <c r="A149" s="91" t="s">
        <v>1521</v>
      </c>
      <c r="B149" s="91" t="s">
        <v>1728</v>
      </c>
      <c r="C149" s="91" t="s">
        <v>1731</v>
      </c>
      <c r="D149" s="91"/>
      <c r="E149" s="91"/>
      <c r="F149" s="91"/>
      <c r="G149" s="186"/>
      <c r="H149" s="187"/>
      <c r="I149" s="187"/>
      <c r="J149" s="187"/>
      <c r="K149" s="187"/>
      <c r="Q149" s="90"/>
      <c r="R149" s="90"/>
      <c r="S149" s="90"/>
      <c r="T149" s="90"/>
      <c r="U149" s="90"/>
      <c r="V149" s="90"/>
      <c r="W149" s="90"/>
      <c r="X149" s="90"/>
      <c r="Y149" s="90"/>
    </row>
    <row r="150" spans="1:25" s="188" customFormat="1" x14ac:dyDescent="0.3">
      <c r="A150" s="91" t="s">
        <v>1521</v>
      </c>
      <c r="B150" s="91" t="s">
        <v>1728</v>
      </c>
      <c r="C150" s="91" t="s">
        <v>1732</v>
      </c>
      <c r="D150" s="91"/>
      <c r="E150" s="91"/>
      <c r="F150" s="91"/>
      <c r="G150" s="186"/>
      <c r="H150" s="187"/>
      <c r="I150" s="187"/>
      <c r="J150" s="187"/>
      <c r="K150" s="187"/>
      <c r="Q150" s="90"/>
      <c r="R150" s="90"/>
      <c r="S150" s="90"/>
      <c r="T150" s="90"/>
      <c r="U150" s="90"/>
      <c r="V150" s="90"/>
      <c r="W150" s="90"/>
      <c r="X150" s="90"/>
      <c r="Y150" s="90"/>
    </row>
    <row r="151" spans="1:25" s="188" customFormat="1" x14ac:dyDescent="0.3">
      <c r="A151" s="91" t="s">
        <v>1521</v>
      </c>
      <c r="B151" s="91" t="s">
        <v>1728</v>
      </c>
      <c r="C151" s="91" t="s">
        <v>1733</v>
      </c>
      <c r="D151" s="91"/>
      <c r="E151" s="91"/>
      <c r="F151" s="91"/>
      <c r="G151" s="186"/>
      <c r="H151" s="187"/>
      <c r="I151" s="187"/>
      <c r="J151" s="187"/>
      <c r="K151" s="187"/>
      <c r="Q151" s="90"/>
      <c r="R151" s="90"/>
      <c r="S151" s="90"/>
      <c r="T151" s="90"/>
      <c r="U151" s="90"/>
      <c r="V151" s="90"/>
      <c r="W151" s="90"/>
      <c r="X151" s="90"/>
      <c r="Y151" s="90"/>
    </row>
    <row r="152" spans="1:25" s="188" customFormat="1" x14ac:dyDescent="0.3">
      <c r="A152" s="91" t="s">
        <v>1521</v>
      </c>
      <c r="B152" s="91" t="s">
        <v>1728</v>
      </c>
      <c r="C152" s="91" t="s">
        <v>1734</v>
      </c>
      <c r="D152" s="91"/>
      <c r="E152" s="91"/>
      <c r="F152" s="91"/>
      <c r="G152" s="186"/>
      <c r="H152" s="187"/>
      <c r="I152" s="187"/>
      <c r="J152" s="187"/>
      <c r="K152" s="187"/>
      <c r="Q152" s="90"/>
      <c r="R152" s="90"/>
      <c r="S152" s="90"/>
      <c r="T152" s="90"/>
      <c r="U152" s="90"/>
      <c r="V152" s="90"/>
      <c r="W152" s="90"/>
      <c r="X152" s="90"/>
      <c r="Y152" s="90"/>
    </row>
    <row r="153" spans="1:25" s="188" customFormat="1" x14ac:dyDescent="0.3">
      <c r="A153" s="91" t="s">
        <v>1521</v>
      </c>
      <c r="B153" s="91" t="s">
        <v>1728</v>
      </c>
      <c r="C153" s="91" t="s">
        <v>1735</v>
      </c>
      <c r="D153" s="91"/>
      <c r="E153" s="91"/>
      <c r="F153" s="91"/>
      <c r="G153" s="186"/>
      <c r="H153" s="187"/>
      <c r="I153" s="187"/>
      <c r="J153" s="187"/>
      <c r="K153" s="187"/>
      <c r="Q153" s="90"/>
      <c r="R153" s="90"/>
      <c r="S153" s="90"/>
      <c r="T153" s="90"/>
      <c r="U153" s="90"/>
      <c r="V153" s="90"/>
      <c r="W153" s="90"/>
      <c r="X153" s="90"/>
      <c r="Y153" s="90"/>
    </row>
    <row r="154" spans="1:25" s="188" customFormat="1" x14ac:dyDescent="0.3">
      <c r="A154" s="91" t="s">
        <v>1582</v>
      </c>
      <c r="B154" s="91" t="s">
        <v>1736</v>
      </c>
      <c r="C154" s="91" t="s">
        <v>1737</v>
      </c>
      <c r="D154" s="91"/>
      <c r="E154" s="91"/>
      <c r="F154" s="91"/>
      <c r="G154" s="186"/>
      <c r="H154" s="187"/>
      <c r="I154" s="187"/>
      <c r="J154" s="187"/>
      <c r="K154" s="187"/>
      <c r="Q154" s="90"/>
      <c r="R154" s="90"/>
      <c r="S154" s="90"/>
      <c r="T154" s="90"/>
      <c r="U154" s="90"/>
      <c r="V154" s="90"/>
      <c r="W154" s="90"/>
      <c r="X154" s="90"/>
      <c r="Y154" s="90"/>
    </row>
    <row r="155" spans="1:25" s="188" customFormat="1" x14ac:dyDescent="0.3">
      <c r="A155" s="91" t="s">
        <v>1582</v>
      </c>
      <c r="B155" s="91" t="s">
        <v>1736</v>
      </c>
      <c r="C155" s="91" t="s">
        <v>1738</v>
      </c>
      <c r="D155" s="91"/>
      <c r="E155" s="91"/>
      <c r="F155" s="91"/>
      <c r="G155" s="186"/>
      <c r="H155" s="187"/>
      <c r="I155" s="187"/>
      <c r="J155" s="187"/>
      <c r="K155" s="187"/>
      <c r="Q155" s="90"/>
      <c r="R155" s="90"/>
      <c r="S155" s="90"/>
      <c r="T155" s="90"/>
      <c r="U155" s="90"/>
      <c r="V155" s="90"/>
      <c r="W155" s="90"/>
      <c r="X155" s="90"/>
      <c r="Y155" s="90"/>
    </row>
    <row r="156" spans="1:25" s="188" customFormat="1" x14ac:dyDescent="0.3">
      <c r="A156" s="91" t="s">
        <v>1582</v>
      </c>
      <c r="B156" s="91" t="s">
        <v>1736</v>
      </c>
      <c r="C156" s="91" t="s">
        <v>1739</v>
      </c>
      <c r="D156" s="91"/>
      <c r="E156" s="91"/>
      <c r="F156" s="91"/>
      <c r="G156" s="186"/>
      <c r="H156" s="187"/>
      <c r="I156" s="187"/>
      <c r="J156" s="187"/>
      <c r="K156" s="187"/>
      <c r="Q156" s="90"/>
      <c r="R156" s="90"/>
      <c r="S156" s="90"/>
      <c r="T156" s="90"/>
      <c r="U156" s="90"/>
      <c r="V156" s="90"/>
      <c r="W156" s="90"/>
      <c r="X156" s="90"/>
      <c r="Y156" s="90"/>
    </row>
    <row r="157" spans="1:25" s="188" customFormat="1" x14ac:dyDescent="0.3">
      <c r="A157" s="187"/>
      <c r="B157" s="187"/>
      <c r="C157" s="187"/>
      <c r="D157" s="187"/>
      <c r="E157" s="187"/>
      <c r="F157" s="187"/>
      <c r="G157" s="187"/>
      <c r="H157" s="187"/>
      <c r="I157" s="187"/>
      <c r="J157" s="187"/>
      <c r="K157" s="187"/>
      <c r="Q157" s="90"/>
      <c r="R157" s="90"/>
      <c r="S157" s="90"/>
      <c r="T157" s="90"/>
      <c r="U157" s="90"/>
      <c r="V157" s="90"/>
      <c r="W157" s="90"/>
      <c r="X157" s="90"/>
      <c r="Y157" s="90"/>
    </row>
    <row r="158" spans="1:25" s="188" customFormat="1" x14ac:dyDescent="0.3">
      <c r="A158" s="187"/>
      <c r="B158" s="187"/>
      <c r="C158" s="187"/>
      <c r="D158" s="187"/>
      <c r="E158" s="187"/>
      <c r="F158" s="187"/>
      <c r="G158" s="187"/>
      <c r="H158" s="187"/>
      <c r="I158" s="187"/>
      <c r="J158" s="187"/>
      <c r="K158" s="187"/>
      <c r="Q158" s="90"/>
      <c r="R158" s="90"/>
      <c r="S158" s="90"/>
      <c r="T158" s="90"/>
      <c r="U158" s="90"/>
      <c r="V158" s="90"/>
      <c r="W158" s="90"/>
      <c r="X158" s="90"/>
      <c r="Y158" s="90"/>
    </row>
    <row r="159" spans="1:25" s="188" customFormat="1" x14ac:dyDescent="0.3">
      <c r="A159" s="187"/>
      <c r="B159" s="187"/>
      <c r="C159" s="187"/>
      <c r="D159" s="187"/>
      <c r="E159" s="187"/>
      <c r="F159" s="187"/>
      <c r="G159" s="187"/>
      <c r="H159" s="187"/>
      <c r="I159" s="187"/>
      <c r="J159" s="187"/>
      <c r="K159" s="187"/>
      <c r="Q159" s="90"/>
      <c r="R159" s="90"/>
      <c r="S159" s="90"/>
      <c r="T159" s="90"/>
      <c r="U159" s="90"/>
      <c r="V159" s="90"/>
      <c r="W159" s="90"/>
      <c r="X159" s="90"/>
      <c r="Y159" s="90"/>
    </row>
    <row r="160" spans="1:25" s="188" customFormat="1" x14ac:dyDescent="0.3">
      <c r="A160" s="187"/>
      <c r="B160" s="187"/>
      <c r="C160" s="187"/>
      <c r="D160" s="187"/>
      <c r="E160" s="187"/>
      <c r="F160" s="187"/>
      <c r="G160" s="187"/>
      <c r="H160" s="187"/>
      <c r="I160" s="187"/>
      <c r="J160" s="187"/>
      <c r="K160" s="187"/>
      <c r="Q160" s="90"/>
      <c r="R160" s="90"/>
      <c r="S160" s="90"/>
      <c r="T160" s="90"/>
      <c r="U160" s="90"/>
      <c r="V160" s="90"/>
      <c r="W160" s="90"/>
      <c r="X160" s="90"/>
      <c r="Y160" s="90"/>
    </row>
    <row r="161" spans="1:25" s="188" customFormat="1" x14ac:dyDescent="0.3">
      <c r="A161" s="187"/>
      <c r="B161" s="187"/>
      <c r="C161" s="187"/>
      <c r="D161" s="187"/>
      <c r="E161" s="187"/>
      <c r="F161" s="187"/>
      <c r="G161" s="187"/>
      <c r="H161" s="187"/>
      <c r="I161" s="187"/>
      <c r="J161" s="187"/>
      <c r="K161" s="187"/>
      <c r="Q161" s="90"/>
      <c r="R161" s="90"/>
      <c r="S161" s="90"/>
      <c r="T161" s="90"/>
      <c r="U161" s="90"/>
      <c r="V161" s="90"/>
      <c r="W161" s="90"/>
      <c r="X161" s="90"/>
      <c r="Y161" s="90"/>
    </row>
    <row r="162" spans="1:25" s="188" customFormat="1" x14ac:dyDescent="0.3">
      <c r="A162" s="187"/>
      <c r="B162" s="187"/>
      <c r="C162" s="187"/>
      <c r="D162" s="187"/>
      <c r="E162" s="187"/>
      <c r="F162" s="187"/>
      <c r="G162" s="187"/>
      <c r="H162" s="187"/>
      <c r="I162" s="187"/>
      <c r="J162" s="187"/>
      <c r="K162" s="187"/>
      <c r="Q162" s="90"/>
      <c r="R162" s="90"/>
      <c r="S162" s="90"/>
      <c r="T162" s="90"/>
      <c r="U162" s="90"/>
      <c r="V162" s="90"/>
      <c r="W162" s="90"/>
      <c r="X162" s="90"/>
      <c r="Y162" s="90"/>
    </row>
    <row r="163" spans="1:25" s="188" customFormat="1" x14ac:dyDescent="0.3">
      <c r="A163" s="187"/>
      <c r="B163" s="187"/>
      <c r="C163" s="187"/>
      <c r="D163" s="187"/>
      <c r="E163" s="187"/>
      <c r="F163" s="187"/>
      <c r="G163" s="187"/>
      <c r="H163" s="187"/>
      <c r="I163" s="187"/>
      <c r="J163" s="187"/>
      <c r="K163" s="187"/>
      <c r="Q163" s="90"/>
      <c r="R163" s="90"/>
      <c r="S163" s="90"/>
      <c r="T163" s="90"/>
      <c r="U163" s="90"/>
      <c r="V163" s="90"/>
      <c r="W163" s="90"/>
      <c r="X163" s="90"/>
      <c r="Y163" s="90"/>
    </row>
    <row r="164" spans="1:25" s="188" customFormat="1" x14ac:dyDescent="0.3">
      <c r="A164" s="187"/>
      <c r="B164" s="187"/>
      <c r="C164" s="187"/>
      <c r="D164" s="187"/>
      <c r="E164" s="187"/>
      <c r="F164" s="187"/>
      <c r="G164" s="187"/>
      <c r="H164" s="187"/>
      <c r="I164" s="187"/>
      <c r="J164" s="187"/>
      <c r="K164" s="187"/>
      <c r="Q164" s="90"/>
      <c r="R164" s="90"/>
      <c r="S164" s="90"/>
      <c r="T164" s="90"/>
      <c r="U164" s="90"/>
      <c r="V164" s="90"/>
      <c r="W164" s="90"/>
      <c r="X164" s="90"/>
      <c r="Y164" s="90"/>
    </row>
    <row r="165" spans="1:25" s="188" customFormat="1" x14ac:dyDescent="0.3">
      <c r="A165" s="187"/>
      <c r="B165" s="187"/>
      <c r="C165" s="187"/>
      <c r="D165" s="187"/>
      <c r="E165" s="187"/>
      <c r="F165" s="187"/>
      <c r="G165" s="187"/>
      <c r="H165" s="187"/>
      <c r="I165" s="187"/>
      <c r="J165" s="187"/>
      <c r="K165" s="187"/>
      <c r="Q165" s="90"/>
      <c r="R165" s="90"/>
      <c r="S165" s="90"/>
      <c r="T165" s="90"/>
      <c r="U165" s="90"/>
      <c r="V165" s="90"/>
      <c r="W165" s="90"/>
      <c r="X165" s="90"/>
      <c r="Y165" s="90"/>
    </row>
    <row r="166" spans="1:25" s="188" customFormat="1" x14ac:dyDescent="0.3">
      <c r="A166" s="187"/>
      <c r="B166" s="187"/>
      <c r="C166" s="187"/>
      <c r="D166" s="187"/>
      <c r="E166" s="187"/>
      <c r="F166" s="187"/>
      <c r="G166" s="187"/>
      <c r="H166" s="187"/>
      <c r="I166" s="187"/>
      <c r="J166" s="187"/>
      <c r="K166" s="187"/>
      <c r="Q166" s="90"/>
      <c r="R166" s="90"/>
      <c r="S166" s="90"/>
      <c r="T166" s="90"/>
      <c r="U166" s="90"/>
      <c r="V166" s="90"/>
      <c r="W166" s="90"/>
      <c r="X166" s="90"/>
      <c r="Y166" s="90"/>
    </row>
    <row r="167" spans="1:25" s="188" customFormat="1" x14ac:dyDescent="0.3">
      <c r="A167" s="187"/>
      <c r="B167" s="187"/>
      <c r="C167" s="187"/>
      <c r="D167" s="187"/>
      <c r="E167" s="187"/>
      <c r="F167" s="187"/>
      <c r="G167" s="187"/>
      <c r="H167" s="187"/>
      <c r="I167" s="187"/>
      <c r="J167" s="187"/>
      <c r="K167" s="187"/>
      <c r="Q167" s="90"/>
      <c r="R167" s="90"/>
      <c r="S167" s="90"/>
      <c r="T167" s="90"/>
      <c r="U167" s="90"/>
      <c r="V167" s="90"/>
      <c r="W167" s="90"/>
      <c r="X167" s="90"/>
      <c r="Y167" s="90"/>
    </row>
    <row r="168" spans="1:25" s="188" customFormat="1" x14ac:dyDescent="0.3">
      <c r="A168" s="187"/>
      <c r="B168" s="187"/>
      <c r="C168" s="187"/>
      <c r="D168" s="187"/>
      <c r="E168" s="187"/>
      <c r="F168" s="187"/>
      <c r="G168" s="187"/>
      <c r="H168" s="187"/>
      <c r="I168" s="187"/>
      <c r="J168" s="187"/>
      <c r="K168" s="187"/>
      <c r="Q168" s="90"/>
      <c r="R168" s="90"/>
      <c r="S168" s="90"/>
      <c r="T168" s="90"/>
      <c r="U168" s="90"/>
      <c r="V168" s="90"/>
      <c r="W168" s="90"/>
      <c r="X168" s="90"/>
      <c r="Y168" s="90"/>
    </row>
    <row r="169" spans="1:25" s="188" customFormat="1" x14ac:dyDescent="0.3">
      <c r="A169" s="187"/>
      <c r="B169" s="187"/>
      <c r="C169" s="187"/>
      <c r="D169" s="187"/>
      <c r="E169" s="187"/>
      <c r="F169" s="187"/>
      <c r="G169" s="187"/>
      <c r="H169" s="187"/>
      <c r="I169" s="187"/>
      <c r="J169" s="187"/>
      <c r="K169" s="187"/>
      <c r="Q169" s="90"/>
      <c r="R169" s="90"/>
      <c r="S169" s="90"/>
      <c r="T169" s="90"/>
      <c r="U169" s="90"/>
      <c r="V169" s="90"/>
      <c r="W169" s="90"/>
      <c r="X169" s="90"/>
      <c r="Y169" s="90"/>
    </row>
    <row r="170" spans="1:25" s="188" customFormat="1" x14ac:dyDescent="0.3">
      <c r="A170" s="187"/>
      <c r="B170" s="187"/>
      <c r="C170" s="187"/>
      <c r="D170" s="187"/>
      <c r="E170" s="187"/>
      <c r="F170" s="187"/>
      <c r="G170" s="187"/>
      <c r="H170" s="187"/>
      <c r="I170" s="187"/>
      <c r="J170" s="187"/>
      <c r="K170" s="187"/>
      <c r="Q170" s="90"/>
      <c r="R170" s="90"/>
      <c r="S170" s="90"/>
      <c r="T170" s="90"/>
      <c r="U170" s="90"/>
      <c r="V170" s="90"/>
      <c r="W170" s="90"/>
      <c r="X170" s="90"/>
      <c r="Y170" s="90"/>
    </row>
    <row r="171" spans="1:25" s="188" customFormat="1" x14ac:dyDescent="0.3">
      <c r="A171" s="187"/>
      <c r="B171" s="187"/>
      <c r="C171" s="187"/>
      <c r="D171" s="187"/>
      <c r="E171" s="187"/>
      <c r="F171" s="187"/>
      <c r="G171" s="187"/>
      <c r="H171" s="187"/>
      <c r="I171" s="187"/>
      <c r="J171" s="187"/>
      <c r="K171" s="187"/>
      <c r="Q171" s="90"/>
      <c r="R171" s="90"/>
      <c r="S171" s="90"/>
      <c r="T171" s="90"/>
      <c r="U171" s="90"/>
      <c r="V171" s="90"/>
      <c r="W171" s="90"/>
      <c r="X171" s="90"/>
      <c r="Y171" s="90"/>
    </row>
    <row r="172" spans="1:25" s="188" customFormat="1" x14ac:dyDescent="0.3">
      <c r="A172" s="187"/>
      <c r="B172" s="187"/>
      <c r="C172" s="187"/>
      <c r="D172" s="187"/>
      <c r="E172" s="187"/>
      <c r="F172" s="187"/>
      <c r="G172" s="187"/>
      <c r="H172" s="187"/>
      <c r="I172" s="187"/>
      <c r="J172" s="187"/>
      <c r="K172" s="187"/>
      <c r="Q172" s="90"/>
      <c r="R172" s="90"/>
      <c r="S172" s="90"/>
      <c r="T172" s="90"/>
      <c r="U172" s="90"/>
      <c r="V172" s="90"/>
      <c r="W172" s="90"/>
      <c r="X172" s="90"/>
      <c r="Y172" s="90"/>
    </row>
    <row r="173" spans="1:25" s="188" customFormat="1" x14ac:dyDescent="0.3">
      <c r="A173" s="187"/>
      <c r="B173" s="187"/>
      <c r="C173" s="187"/>
      <c r="D173" s="187"/>
      <c r="E173" s="187"/>
      <c r="F173" s="187"/>
      <c r="G173" s="187"/>
      <c r="H173" s="187"/>
      <c r="I173" s="187"/>
      <c r="J173" s="187"/>
      <c r="K173" s="187"/>
      <c r="Q173" s="90"/>
      <c r="R173" s="90"/>
      <c r="S173" s="90"/>
      <c r="T173" s="90"/>
      <c r="U173" s="90"/>
      <c r="V173" s="90"/>
      <c r="W173" s="90"/>
      <c r="X173" s="90"/>
      <c r="Y173" s="90"/>
    </row>
    <row r="174" spans="1:25" s="188" customFormat="1" x14ac:dyDescent="0.3">
      <c r="A174" s="187"/>
      <c r="B174" s="187"/>
      <c r="C174" s="187"/>
      <c r="D174" s="187"/>
      <c r="E174" s="187"/>
      <c r="F174" s="187"/>
      <c r="G174" s="187"/>
      <c r="H174" s="187"/>
      <c r="I174" s="187"/>
      <c r="J174" s="187"/>
      <c r="K174" s="187"/>
      <c r="Q174" s="90"/>
      <c r="R174" s="90"/>
      <c r="S174" s="90"/>
      <c r="T174" s="90"/>
      <c r="U174" s="90"/>
      <c r="V174" s="90"/>
      <c r="W174" s="90"/>
      <c r="X174" s="90"/>
      <c r="Y174" s="90"/>
    </row>
    <row r="175" spans="1:25" s="188" customFormat="1" x14ac:dyDescent="0.3">
      <c r="A175" s="187"/>
      <c r="B175" s="187"/>
      <c r="C175" s="187"/>
      <c r="D175" s="187"/>
      <c r="E175" s="187"/>
      <c r="F175" s="187"/>
      <c r="G175" s="187"/>
      <c r="H175" s="187"/>
      <c r="I175" s="187"/>
      <c r="J175" s="187"/>
      <c r="K175" s="187"/>
      <c r="Q175" s="90"/>
      <c r="R175" s="90"/>
      <c r="S175" s="90"/>
      <c r="T175" s="90"/>
      <c r="U175" s="90"/>
      <c r="V175" s="90"/>
      <c r="W175" s="90"/>
      <c r="X175" s="90"/>
      <c r="Y175" s="90"/>
    </row>
    <row r="176" spans="1:25" s="188" customFormat="1" x14ac:dyDescent="0.3">
      <c r="A176" s="187"/>
      <c r="B176" s="187"/>
      <c r="C176" s="187"/>
      <c r="D176" s="187"/>
      <c r="E176" s="187"/>
      <c r="F176" s="187"/>
      <c r="G176" s="187"/>
      <c r="H176" s="187"/>
      <c r="I176" s="187"/>
      <c r="J176" s="187"/>
      <c r="K176" s="187"/>
      <c r="Q176" s="90"/>
      <c r="R176" s="90"/>
      <c r="S176" s="90"/>
      <c r="T176" s="90"/>
      <c r="U176" s="90"/>
      <c r="V176" s="90"/>
      <c r="W176" s="90"/>
      <c r="X176" s="90"/>
      <c r="Y176" s="90"/>
    </row>
    <row r="177" spans="1:25" s="188" customFormat="1" x14ac:dyDescent="0.3">
      <c r="A177" s="187"/>
      <c r="B177" s="187"/>
      <c r="C177" s="187"/>
      <c r="D177" s="187"/>
      <c r="E177" s="187"/>
      <c r="F177" s="187"/>
      <c r="G177" s="187"/>
      <c r="H177" s="187"/>
      <c r="I177" s="187"/>
      <c r="J177" s="187"/>
      <c r="K177" s="187"/>
      <c r="Q177" s="90"/>
      <c r="R177" s="90"/>
      <c r="S177" s="90"/>
      <c r="T177" s="90"/>
      <c r="U177" s="90"/>
      <c r="V177" s="90"/>
      <c r="W177" s="90"/>
      <c r="X177" s="90"/>
      <c r="Y177" s="90"/>
    </row>
    <row r="178" spans="1:25" s="188" customFormat="1" x14ac:dyDescent="0.3">
      <c r="A178" s="187"/>
      <c r="B178" s="187"/>
      <c r="C178" s="187"/>
      <c r="D178" s="187"/>
      <c r="E178" s="187"/>
      <c r="F178" s="187"/>
      <c r="G178" s="187"/>
      <c r="H178" s="187"/>
      <c r="I178" s="187"/>
      <c r="J178" s="187"/>
      <c r="K178" s="187"/>
      <c r="Q178" s="90"/>
      <c r="R178" s="90"/>
      <c r="S178" s="90"/>
      <c r="T178" s="90"/>
      <c r="U178" s="90"/>
      <c r="V178" s="90"/>
      <c r="W178" s="90"/>
      <c r="X178" s="90"/>
      <c r="Y178" s="90"/>
    </row>
    <row r="179" spans="1:25" s="188" customFormat="1" x14ac:dyDescent="0.3">
      <c r="A179" s="187"/>
      <c r="B179" s="187"/>
      <c r="C179" s="187"/>
      <c r="D179" s="187"/>
      <c r="E179" s="187"/>
      <c r="F179" s="187"/>
      <c r="G179" s="187"/>
      <c r="H179" s="187"/>
      <c r="I179" s="187"/>
      <c r="J179" s="187"/>
      <c r="K179" s="187"/>
      <c r="Q179" s="90"/>
      <c r="R179" s="90"/>
      <c r="S179" s="90"/>
      <c r="T179" s="90"/>
      <c r="U179" s="90"/>
      <c r="V179" s="90"/>
      <c r="W179" s="90"/>
      <c r="X179" s="90"/>
      <c r="Y179" s="90"/>
    </row>
    <row r="180" spans="1:25" s="188" customFormat="1" x14ac:dyDescent="0.3">
      <c r="A180" s="187"/>
      <c r="B180" s="187"/>
      <c r="C180" s="187"/>
      <c r="D180" s="187"/>
      <c r="E180" s="187"/>
      <c r="F180" s="187"/>
      <c r="G180" s="187"/>
      <c r="H180" s="187"/>
      <c r="I180" s="187"/>
      <c r="J180" s="187"/>
      <c r="K180" s="187"/>
      <c r="Q180" s="90"/>
      <c r="R180" s="90"/>
      <c r="S180" s="90"/>
      <c r="T180" s="90"/>
      <c r="U180" s="90"/>
      <c r="V180" s="90"/>
      <c r="W180" s="90"/>
      <c r="X180" s="90"/>
      <c r="Y180" s="90"/>
    </row>
    <row r="181" spans="1:25" s="188" customFormat="1" x14ac:dyDescent="0.3">
      <c r="A181" s="187"/>
      <c r="B181" s="187"/>
      <c r="C181" s="187"/>
      <c r="D181" s="187"/>
      <c r="E181" s="187"/>
      <c r="F181" s="187"/>
      <c r="G181" s="187"/>
      <c r="H181" s="187"/>
      <c r="I181" s="187"/>
      <c r="J181" s="187"/>
      <c r="K181" s="187"/>
      <c r="Q181" s="90"/>
      <c r="R181" s="90"/>
      <c r="S181" s="90"/>
      <c r="T181" s="90"/>
      <c r="U181" s="90"/>
      <c r="V181" s="90"/>
      <c r="W181" s="90"/>
      <c r="X181" s="90"/>
      <c r="Y181" s="90"/>
    </row>
    <row r="182" spans="1:25" s="188" customFormat="1" x14ac:dyDescent="0.3">
      <c r="A182" s="187"/>
      <c r="B182" s="187"/>
      <c r="C182" s="187"/>
      <c r="D182" s="187"/>
      <c r="E182" s="187"/>
      <c r="F182" s="187"/>
      <c r="G182" s="187"/>
      <c r="H182" s="187"/>
      <c r="I182" s="187"/>
      <c r="J182" s="187"/>
      <c r="K182" s="187"/>
      <c r="Q182" s="90"/>
      <c r="R182" s="90"/>
      <c r="S182" s="90"/>
      <c r="T182" s="90"/>
      <c r="U182" s="90"/>
      <c r="V182" s="90"/>
      <c r="W182" s="90"/>
      <c r="X182" s="90"/>
      <c r="Y182" s="90"/>
    </row>
    <row r="183" spans="1:25" s="188" customFormat="1" x14ac:dyDescent="0.3">
      <c r="A183" s="187"/>
      <c r="B183" s="187"/>
      <c r="C183" s="187"/>
      <c r="D183" s="187"/>
      <c r="E183" s="187"/>
      <c r="F183" s="187"/>
      <c r="G183" s="187"/>
      <c r="H183" s="187"/>
      <c r="I183" s="187"/>
      <c r="J183" s="187"/>
      <c r="K183" s="187"/>
      <c r="Q183" s="90"/>
      <c r="R183" s="90"/>
      <c r="S183" s="90"/>
      <c r="T183" s="90"/>
      <c r="U183" s="90"/>
      <c r="V183" s="90"/>
      <c r="W183" s="90"/>
      <c r="X183" s="90"/>
      <c r="Y183" s="90"/>
    </row>
    <row r="184" spans="1:25" s="188" customFormat="1" x14ac:dyDescent="0.3">
      <c r="A184" s="187"/>
      <c r="B184" s="187"/>
      <c r="C184" s="187"/>
      <c r="D184" s="187"/>
      <c r="E184" s="187"/>
      <c r="F184" s="187"/>
      <c r="G184" s="187"/>
      <c r="H184" s="187"/>
      <c r="I184" s="187"/>
      <c r="J184" s="187"/>
      <c r="K184" s="187"/>
      <c r="Q184" s="90"/>
      <c r="R184" s="90"/>
      <c r="S184" s="90"/>
      <c r="T184" s="90"/>
      <c r="U184" s="90"/>
      <c r="V184" s="90"/>
      <c r="W184" s="90"/>
      <c r="X184" s="90"/>
      <c r="Y184" s="90"/>
    </row>
    <row r="185" spans="1:25" s="188" customFormat="1" x14ac:dyDescent="0.3">
      <c r="A185" s="187"/>
      <c r="B185" s="187"/>
      <c r="C185" s="187"/>
      <c r="D185" s="187"/>
      <c r="E185" s="187"/>
      <c r="F185" s="187"/>
      <c r="G185" s="187"/>
      <c r="H185" s="187"/>
      <c r="I185" s="187"/>
      <c r="J185" s="187"/>
      <c r="K185" s="187"/>
      <c r="Q185" s="90"/>
      <c r="R185" s="90"/>
      <c r="S185" s="90"/>
      <c r="T185" s="90"/>
      <c r="U185" s="90"/>
      <c r="V185" s="90"/>
      <c r="W185" s="90"/>
      <c r="X185" s="90"/>
      <c r="Y185" s="90"/>
    </row>
    <row r="186" spans="1:25" s="188" customFormat="1" x14ac:dyDescent="0.3">
      <c r="A186" s="187"/>
      <c r="B186" s="187"/>
      <c r="C186" s="187"/>
      <c r="D186" s="187"/>
      <c r="E186" s="187"/>
      <c r="F186" s="187"/>
      <c r="G186" s="187"/>
      <c r="H186" s="187"/>
      <c r="I186" s="187"/>
      <c r="J186" s="187"/>
      <c r="K186" s="187"/>
      <c r="Q186" s="90"/>
      <c r="R186" s="90"/>
      <c r="S186" s="90"/>
      <c r="T186" s="90"/>
      <c r="U186" s="90"/>
      <c r="V186" s="90"/>
      <c r="W186" s="90"/>
      <c r="X186" s="90"/>
      <c r="Y186" s="90"/>
    </row>
    <row r="187" spans="1:25" s="188" customFormat="1" x14ac:dyDescent="0.3">
      <c r="A187" s="187"/>
      <c r="B187" s="187"/>
      <c r="C187" s="187"/>
      <c r="D187" s="187"/>
      <c r="E187" s="187"/>
      <c r="F187" s="187"/>
      <c r="G187" s="187"/>
      <c r="H187" s="187"/>
      <c r="I187" s="187"/>
      <c r="J187" s="187"/>
      <c r="K187" s="187"/>
      <c r="Q187" s="90"/>
      <c r="R187" s="90"/>
      <c r="S187" s="90"/>
      <c r="T187" s="90"/>
      <c r="U187" s="90"/>
      <c r="V187" s="90"/>
      <c r="W187" s="90"/>
      <c r="X187" s="90"/>
      <c r="Y187" s="90"/>
    </row>
    <row r="188" spans="1:25" s="188" customFormat="1" x14ac:dyDescent="0.3">
      <c r="A188" s="187"/>
      <c r="B188" s="187"/>
      <c r="C188" s="187"/>
      <c r="D188" s="187"/>
      <c r="E188" s="187"/>
      <c r="F188" s="187"/>
      <c r="G188" s="187"/>
      <c r="H188" s="187"/>
      <c r="I188" s="187"/>
      <c r="J188" s="187"/>
      <c r="K188" s="187"/>
      <c r="Q188" s="90"/>
      <c r="R188" s="90"/>
      <c r="S188" s="90"/>
      <c r="T188" s="90"/>
      <c r="U188" s="90"/>
      <c r="V188" s="90"/>
      <c r="W188" s="90"/>
      <c r="X188" s="90"/>
      <c r="Y188" s="90"/>
    </row>
    <row r="189" spans="1:25" s="188" customFormat="1" x14ac:dyDescent="0.3">
      <c r="A189" s="187"/>
      <c r="B189" s="187"/>
      <c r="C189" s="187"/>
      <c r="D189" s="187"/>
      <c r="E189" s="187"/>
      <c r="F189" s="187"/>
      <c r="G189" s="187"/>
      <c r="H189" s="187"/>
      <c r="I189" s="187"/>
      <c r="J189" s="187"/>
      <c r="K189" s="187"/>
      <c r="Q189" s="90"/>
      <c r="R189" s="90"/>
      <c r="S189" s="90"/>
      <c r="T189" s="90"/>
      <c r="U189" s="90"/>
      <c r="V189" s="90"/>
      <c r="W189" s="90"/>
      <c r="X189" s="90"/>
      <c r="Y189" s="90"/>
    </row>
    <row r="190" spans="1:25" s="188" customFormat="1" x14ac:dyDescent="0.3">
      <c r="A190" s="187"/>
      <c r="B190" s="187"/>
      <c r="C190" s="187"/>
      <c r="D190" s="187"/>
      <c r="E190" s="187"/>
      <c r="F190" s="187"/>
      <c r="G190" s="187"/>
      <c r="H190" s="187"/>
      <c r="I190" s="187"/>
      <c r="J190" s="187"/>
      <c r="K190" s="187"/>
      <c r="Q190" s="90"/>
      <c r="R190" s="90"/>
      <c r="S190" s="90"/>
      <c r="T190" s="90"/>
      <c r="U190" s="90"/>
      <c r="V190" s="90"/>
      <c r="W190" s="90"/>
      <c r="X190" s="90"/>
      <c r="Y190" s="90"/>
    </row>
    <row r="191" spans="1:25" s="188" customFormat="1" x14ac:dyDescent="0.3">
      <c r="A191" s="187"/>
      <c r="B191" s="187"/>
      <c r="C191" s="187"/>
      <c r="D191" s="187"/>
      <c r="E191" s="187"/>
      <c r="F191" s="187"/>
      <c r="G191" s="187"/>
      <c r="H191" s="187"/>
      <c r="I191" s="187"/>
      <c r="J191" s="187"/>
      <c r="K191" s="187"/>
      <c r="Q191" s="90"/>
      <c r="R191" s="90"/>
      <c r="S191" s="90"/>
      <c r="T191" s="90"/>
      <c r="U191" s="90"/>
      <c r="V191" s="90"/>
      <c r="W191" s="90"/>
      <c r="X191" s="90"/>
      <c r="Y191" s="90"/>
    </row>
    <row r="192" spans="1:25" s="188" customFormat="1" x14ac:dyDescent="0.3">
      <c r="A192" s="187"/>
      <c r="B192" s="187"/>
      <c r="C192" s="187"/>
      <c r="D192" s="187"/>
      <c r="E192" s="187"/>
      <c r="F192" s="187"/>
      <c r="G192" s="187"/>
      <c r="H192" s="187"/>
      <c r="I192" s="187"/>
      <c r="J192" s="187"/>
      <c r="K192" s="187"/>
      <c r="Q192" s="90"/>
      <c r="R192" s="90"/>
      <c r="S192" s="90"/>
      <c r="T192" s="90"/>
      <c r="U192" s="90"/>
      <c r="V192" s="90"/>
      <c r="W192" s="90"/>
      <c r="X192" s="90"/>
      <c r="Y192" s="90"/>
    </row>
    <row r="193" spans="1:25" s="188" customFormat="1" x14ac:dyDescent="0.3">
      <c r="A193" s="187"/>
      <c r="B193" s="187"/>
      <c r="C193" s="187"/>
      <c r="D193" s="187"/>
      <c r="E193" s="187"/>
      <c r="F193" s="187"/>
      <c r="G193" s="187"/>
      <c r="H193" s="187"/>
      <c r="I193" s="187"/>
      <c r="J193" s="187"/>
      <c r="K193" s="187"/>
      <c r="Q193" s="90"/>
      <c r="R193" s="90"/>
      <c r="S193" s="90"/>
      <c r="T193" s="90"/>
      <c r="U193" s="90"/>
      <c r="V193" s="90"/>
      <c r="W193" s="90"/>
      <c r="X193" s="90"/>
      <c r="Y193" s="90"/>
    </row>
    <row r="194" spans="1:25" s="188" customFormat="1" x14ac:dyDescent="0.3">
      <c r="A194" s="187"/>
      <c r="B194" s="187"/>
      <c r="C194" s="187"/>
      <c r="D194" s="187"/>
      <c r="E194" s="187"/>
      <c r="F194" s="187"/>
      <c r="G194" s="187"/>
      <c r="H194" s="187"/>
      <c r="I194" s="187"/>
      <c r="J194" s="187"/>
      <c r="K194" s="187"/>
      <c r="Q194" s="90"/>
      <c r="R194" s="90"/>
      <c r="S194" s="90"/>
      <c r="T194" s="90"/>
      <c r="U194" s="90"/>
      <c r="V194" s="90"/>
      <c r="W194" s="90"/>
      <c r="X194" s="90"/>
      <c r="Y194" s="90"/>
    </row>
    <row r="195" spans="1:25" s="188" customFormat="1" x14ac:dyDescent="0.3">
      <c r="A195" s="187"/>
      <c r="B195" s="187"/>
      <c r="C195" s="187"/>
      <c r="D195" s="187"/>
      <c r="E195" s="187"/>
      <c r="F195" s="187"/>
      <c r="G195" s="187"/>
      <c r="H195" s="187"/>
      <c r="I195" s="187"/>
      <c r="J195" s="187"/>
      <c r="K195" s="187"/>
      <c r="Q195" s="90"/>
      <c r="R195" s="90"/>
      <c r="S195" s="90"/>
      <c r="T195" s="90"/>
      <c r="U195" s="90"/>
      <c r="V195" s="90"/>
      <c r="W195" s="90"/>
      <c r="X195" s="90"/>
      <c r="Y195" s="90"/>
    </row>
    <row r="196" spans="1:25" s="188" customFormat="1" x14ac:dyDescent="0.3">
      <c r="A196" s="187"/>
      <c r="B196" s="187"/>
      <c r="C196" s="187"/>
      <c r="D196" s="187"/>
      <c r="E196" s="187"/>
      <c r="F196" s="187"/>
      <c r="G196" s="187"/>
      <c r="H196" s="187"/>
      <c r="I196" s="187"/>
      <c r="J196" s="187"/>
      <c r="K196" s="187"/>
      <c r="Q196" s="90"/>
      <c r="R196" s="90"/>
      <c r="S196" s="90"/>
      <c r="T196" s="90"/>
      <c r="U196" s="90"/>
      <c r="V196" s="90"/>
      <c r="W196" s="90"/>
      <c r="X196" s="90"/>
      <c r="Y196" s="90"/>
    </row>
    <row r="197" spans="1:25" s="188" customFormat="1" x14ac:dyDescent="0.3">
      <c r="A197" s="187"/>
      <c r="B197" s="187"/>
      <c r="C197" s="187"/>
      <c r="D197" s="187"/>
      <c r="E197" s="187"/>
      <c r="F197" s="187"/>
      <c r="G197" s="187"/>
      <c r="H197" s="187"/>
      <c r="I197" s="187"/>
      <c r="J197" s="187"/>
      <c r="K197" s="187"/>
      <c r="Q197" s="90"/>
      <c r="R197" s="90"/>
      <c r="S197" s="90"/>
      <c r="T197" s="90"/>
      <c r="U197" s="90"/>
      <c r="V197" s="90"/>
      <c r="W197" s="90"/>
      <c r="X197" s="90"/>
      <c r="Y197" s="90"/>
    </row>
  </sheetData>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8"/>
  <sheetViews>
    <sheetView zoomScaleNormal="100" workbookViewId="0">
      <selection activeCell="A528" sqref="A528"/>
    </sheetView>
  </sheetViews>
  <sheetFormatPr baseColWidth="10" defaultColWidth="9.109375" defaultRowHeight="13.2" x14ac:dyDescent="0.3"/>
  <cols>
    <col min="1" max="1" width="30.6640625" style="166" customWidth="1"/>
    <col min="2" max="2" width="30.109375" style="166" customWidth="1"/>
    <col min="3" max="3" width="52.88671875" style="167" customWidth="1"/>
    <col min="4" max="4" width="17.109375" style="168" customWidth="1"/>
    <col min="5" max="5" width="15.44140625" style="167" customWidth="1"/>
    <col min="6" max="6" width="25.6640625" style="167" customWidth="1"/>
    <col min="7" max="16384" width="9.109375" style="152"/>
  </cols>
  <sheetData>
    <row r="1" spans="1:6" s="150" customFormat="1" x14ac:dyDescent="0.3">
      <c r="A1" s="497" t="s">
        <v>1740</v>
      </c>
      <c r="B1" s="498" t="s">
        <v>1039</v>
      </c>
      <c r="C1" s="499" t="s">
        <v>1040</v>
      </c>
      <c r="D1" s="499" t="s">
        <v>1041</v>
      </c>
      <c r="E1" s="500" t="s">
        <v>1043</v>
      </c>
      <c r="F1" s="501" t="s">
        <v>1741</v>
      </c>
    </row>
    <row r="2" spans="1:6" ht="20.100000000000001" customHeight="1" x14ac:dyDescent="0.3">
      <c r="A2" s="514" t="s">
        <v>1285</v>
      </c>
      <c r="B2" s="515" t="s">
        <v>1742</v>
      </c>
      <c r="C2" s="456" t="s">
        <v>1743</v>
      </c>
      <c r="D2" s="457" t="s">
        <v>1744</v>
      </c>
      <c r="E2" s="458">
        <v>944</v>
      </c>
      <c r="F2" s="464" t="s">
        <v>1745</v>
      </c>
    </row>
    <row r="3" spans="1:6" x14ac:dyDescent="0.3">
      <c r="A3" s="514" t="s">
        <v>1285</v>
      </c>
      <c r="B3" s="515" t="s">
        <v>1742</v>
      </c>
      <c r="C3" s="456" t="s">
        <v>1746</v>
      </c>
      <c r="D3" s="457" t="s">
        <v>1744</v>
      </c>
      <c r="E3" s="458">
        <v>590</v>
      </c>
      <c r="F3" s="464" t="s">
        <v>1745</v>
      </c>
    </row>
    <row r="4" spans="1:6" ht="22.8" x14ac:dyDescent="0.3">
      <c r="A4" s="516" t="s">
        <v>1052</v>
      </c>
      <c r="B4" s="517" t="s">
        <v>1054</v>
      </c>
      <c r="C4" s="517" t="s">
        <v>1747</v>
      </c>
      <c r="D4" s="518" t="s">
        <v>1744</v>
      </c>
      <c r="E4" s="519">
        <v>5000.5</v>
      </c>
      <c r="F4" s="465" t="s">
        <v>1012</v>
      </c>
    </row>
    <row r="5" spans="1:6" ht="22.8" x14ac:dyDescent="0.3">
      <c r="A5" s="516" t="s">
        <v>1052</v>
      </c>
      <c r="B5" s="517" t="s">
        <v>1054</v>
      </c>
      <c r="C5" s="517" t="s">
        <v>1068</v>
      </c>
      <c r="D5" s="518" t="s">
        <v>1744</v>
      </c>
      <c r="E5" s="519">
        <v>10133.5</v>
      </c>
      <c r="F5" s="465" t="s">
        <v>1012</v>
      </c>
    </row>
    <row r="6" spans="1:6" ht="22.8" x14ac:dyDescent="0.3">
      <c r="A6" s="516" t="s">
        <v>1052</v>
      </c>
      <c r="B6" s="517" t="s">
        <v>1054</v>
      </c>
      <c r="C6" s="517" t="s">
        <v>1070</v>
      </c>
      <c r="D6" s="518" t="s">
        <v>1744</v>
      </c>
      <c r="E6" s="519">
        <v>25488</v>
      </c>
      <c r="F6" s="465" t="s">
        <v>1012</v>
      </c>
    </row>
    <row r="7" spans="1:6" ht="22.8" x14ac:dyDescent="0.3">
      <c r="A7" s="516" t="s">
        <v>1052</v>
      </c>
      <c r="B7" s="517" t="s">
        <v>1054</v>
      </c>
      <c r="C7" s="517" t="s">
        <v>1058</v>
      </c>
      <c r="D7" s="518" t="s">
        <v>1744</v>
      </c>
      <c r="E7" s="519">
        <v>61419</v>
      </c>
      <c r="F7" s="465" t="s">
        <v>1012</v>
      </c>
    </row>
    <row r="8" spans="1:6" ht="21.9" customHeight="1" x14ac:dyDescent="0.3">
      <c r="A8" s="516" t="s">
        <v>1052</v>
      </c>
      <c r="B8" s="517" t="s">
        <v>1054</v>
      </c>
      <c r="C8" s="517" t="s">
        <v>1059</v>
      </c>
      <c r="D8" s="518" t="s">
        <v>1744</v>
      </c>
      <c r="E8" s="519">
        <v>33435.300000000003</v>
      </c>
      <c r="F8" s="465" t="s">
        <v>1012</v>
      </c>
    </row>
    <row r="9" spans="1:6" ht="17.100000000000001" customHeight="1" x14ac:dyDescent="0.3">
      <c r="A9" s="516" t="s">
        <v>1052</v>
      </c>
      <c r="B9" s="517" t="s">
        <v>1054</v>
      </c>
      <c r="C9" s="517" t="s">
        <v>1071</v>
      </c>
      <c r="D9" s="518" t="s">
        <v>1744</v>
      </c>
      <c r="E9" s="519">
        <v>9410.5</v>
      </c>
      <c r="F9" s="465" t="s">
        <v>1012</v>
      </c>
    </row>
    <row r="10" spans="1:6" ht="18.899999999999999" customHeight="1" x14ac:dyDescent="0.3">
      <c r="A10" s="516" t="s">
        <v>1052</v>
      </c>
      <c r="B10" s="517" t="s">
        <v>1054</v>
      </c>
      <c r="C10" s="517" t="s">
        <v>1082</v>
      </c>
      <c r="D10" s="518" t="s">
        <v>1744</v>
      </c>
      <c r="E10" s="519">
        <v>5929.5</v>
      </c>
      <c r="F10" s="465" t="s">
        <v>1012</v>
      </c>
    </row>
    <row r="11" spans="1:6" ht="17.100000000000001" customHeight="1" x14ac:dyDescent="0.3">
      <c r="A11" s="516" t="s">
        <v>1052</v>
      </c>
      <c r="B11" s="517" t="s">
        <v>1054</v>
      </c>
      <c r="C11" s="517" t="s">
        <v>1748</v>
      </c>
      <c r="D11" s="518" t="s">
        <v>1744</v>
      </c>
      <c r="E11" s="519">
        <v>65844</v>
      </c>
      <c r="F11" s="465" t="s">
        <v>1012</v>
      </c>
    </row>
    <row r="12" spans="1:6" ht="18" customHeight="1" x14ac:dyDescent="0.3">
      <c r="A12" s="516" t="s">
        <v>1052</v>
      </c>
      <c r="B12" s="517" t="s">
        <v>1054</v>
      </c>
      <c r="C12" s="517" t="s">
        <v>1055</v>
      </c>
      <c r="D12" s="518" t="s">
        <v>1744</v>
      </c>
      <c r="E12" s="519">
        <v>29393.8</v>
      </c>
      <c r="F12" s="465" t="s">
        <v>1012</v>
      </c>
    </row>
    <row r="13" spans="1:6" ht="18" customHeight="1" x14ac:dyDescent="0.3">
      <c r="A13" s="516" t="s">
        <v>1052</v>
      </c>
      <c r="B13" s="517" t="s">
        <v>1054</v>
      </c>
      <c r="C13" s="517" t="s">
        <v>1069</v>
      </c>
      <c r="D13" s="518" t="s">
        <v>1744</v>
      </c>
      <c r="E13" s="519">
        <v>27193.1</v>
      </c>
      <c r="F13" s="465" t="s">
        <v>1012</v>
      </c>
    </row>
    <row r="14" spans="1:6" ht="22.8" x14ac:dyDescent="0.3">
      <c r="A14" s="516" t="s">
        <v>1052</v>
      </c>
      <c r="B14" s="517" t="s">
        <v>1054</v>
      </c>
      <c r="C14" s="517" t="s">
        <v>1073</v>
      </c>
      <c r="D14" s="518" t="s">
        <v>1744</v>
      </c>
      <c r="E14" s="519">
        <v>50380.1</v>
      </c>
      <c r="F14" s="465" t="s">
        <v>1012</v>
      </c>
    </row>
    <row r="15" spans="1:6" ht="22.8" x14ac:dyDescent="0.3">
      <c r="A15" s="516" t="s">
        <v>1052</v>
      </c>
      <c r="B15" s="517" t="s">
        <v>1054</v>
      </c>
      <c r="C15" s="517" t="s">
        <v>1749</v>
      </c>
      <c r="D15" s="518" t="s">
        <v>1744</v>
      </c>
      <c r="E15" s="519">
        <v>29323</v>
      </c>
      <c r="F15" s="465" t="s">
        <v>1012</v>
      </c>
    </row>
    <row r="16" spans="1:6" ht="22.8" x14ac:dyDescent="0.3">
      <c r="A16" s="516" t="s">
        <v>1052</v>
      </c>
      <c r="B16" s="517" t="s">
        <v>1054</v>
      </c>
      <c r="C16" s="517" t="s">
        <v>1750</v>
      </c>
      <c r="D16" s="518" t="s">
        <v>1744</v>
      </c>
      <c r="E16" s="519">
        <v>32833.5</v>
      </c>
      <c r="F16" s="465" t="s">
        <v>1012</v>
      </c>
    </row>
    <row r="17" spans="1:6" ht="22.8" x14ac:dyDescent="0.3">
      <c r="A17" s="516" t="s">
        <v>1052</v>
      </c>
      <c r="B17" s="517" t="s">
        <v>1054</v>
      </c>
      <c r="C17" s="517" t="s">
        <v>1063</v>
      </c>
      <c r="D17" s="518" t="s">
        <v>1744</v>
      </c>
      <c r="E17" s="519">
        <v>12537.5</v>
      </c>
      <c r="F17" s="465" t="s">
        <v>1012</v>
      </c>
    </row>
    <row r="18" spans="1:6" ht="22.8" x14ac:dyDescent="0.3">
      <c r="A18" s="516" t="s">
        <v>1052</v>
      </c>
      <c r="B18" s="517" t="s">
        <v>1054</v>
      </c>
      <c r="C18" s="517" t="s">
        <v>1062</v>
      </c>
      <c r="D18" s="518" t="s">
        <v>1744</v>
      </c>
      <c r="E18" s="519">
        <v>12626</v>
      </c>
      <c r="F18" s="465" t="s">
        <v>1012</v>
      </c>
    </row>
    <row r="19" spans="1:6" ht="22.8" x14ac:dyDescent="0.3">
      <c r="A19" s="516" t="s">
        <v>1052</v>
      </c>
      <c r="B19" s="517" t="s">
        <v>1054</v>
      </c>
      <c r="C19" s="517" t="s">
        <v>1751</v>
      </c>
      <c r="D19" s="518" t="s">
        <v>1744</v>
      </c>
      <c r="E19" s="519">
        <v>95892.7</v>
      </c>
      <c r="F19" s="465" t="s">
        <v>1012</v>
      </c>
    </row>
    <row r="20" spans="1:6" ht="22.5" customHeight="1" x14ac:dyDescent="0.3">
      <c r="A20" s="516" t="s">
        <v>1052</v>
      </c>
      <c r="B20" s="517" t="s">
        <v>1054</v>
      </c>
      <c r="C20" s="517" t="s">
        <v>1072</v>
      </c>
      <c r="D20" s="518" t="s">
        <v>1744</v>
      </c>
      <c r="E20" s="519">
        <v>19706</v>
      </c>
      <c r="F20" s="465" t="s">
        <v>1012</v>
      </c>
    </row>
    <row r="21" spans="1:6" ht="22.5" customHeight="1" x14ac:dyDescent="0.3">
      <c r="A21" s="516" t="s">
        <v>1052</v>
      </c>
      <c r="B21" s="517" t="s">
        <v>1054</v>
      </c>
      <c r="C21" s="517" t="s">
        <v>1053</v>
      </c>
      <c r="D21" s="518" t="s">
        <v>1744</v>
      </c>
      <c r="E21" s="519">
        <v>30975</v>
      </c>
      <c r="F21" s="465" t="s">
        <v>1012</v>
      </c>
    </row>
    <row r="22" spans="1:6" x14ac:dyDescent="0.3">
      <c r="A22" s="516" t="s">
        <v>1052</v>
      </c>
      <c r="B22" s="517" t="s">
        <v>1054</v>
      </c>
      <c r="C22" s="517" t="s">
        <v>1060</v>
      </c>
      <c r="D22" s="518" t="s">
        <v>1744</v>
      </c>
      <c r="E22" s="519">
        <v>15251.5</v>
      </c>
      <c r="F22" s="465" t="s">
        <v>1012</v>
      </c>
    </row>
    <row r="23" spans="1:6" x14ac:dyDescent="0.3">
      <c r="A23" s="516" t="s">
        <v>1052</v>
      </c>
      <c r="B23" s="517" t="s">
        <v>1054</v>
      </c>
      <c r="C23" s="517" t="s">
        <v>1061</v>
      </c>
      <c r="D23" s="518" t="s">
        <v>1744</v>
      </c>
      <c r="E23" s="519">
        <v>24225.4</v>
      </c>
      <c r="F23" s="465" t="s">
        <v>1012</v>
      </c>
    </row>
    <row r="24" spans="1:6" ht="22.5" customHeight="1" x14ac:dyDescent="0.3">
      <c r="A24" s="520" t="s">
        <v>1066</v>
      </c>
      <c r="B24" s="521" t="s">
        <v>1752</v>
      </c>
      <c r="C24" s="522" t="s">
        <v>1753</v>
      </c>
      <c r="D24" s="523" t="s">
        <v>1754</v>
      </c>
      <c r="E24" s="524">
        <v>1003</v>
      </c>
      <c r="F24" s="466" t="s">
        <v>1755</v>
      </c>
    </row>
    <row r="25" spans="1:6" x14ac:dyDescent="0.3">
      <c r="A25" s="520" t="s">
        <v>1066</v>
      </c>
      <c r="B25" s="521" t="s">
        <v>1752</v>
      </c>
      <c r="C25" s="522" t="s">
        <v>1756</v>
      </c>
      <c r="D25" s="523" t="s">
        <v>1754</v>
      </c>
      <c r="E25" s="524">
        <v>1003</v>
      </c>
      <c r="F25" s="466" t="s">
        <v>1755</v>
      </c>
    </row>
    <row r="26" spans="1:6" ht="24" customHeight="1" x14ac:dyDescent="0.3">
      <c r="A26" s="520" t="s">
        <v>1066</v>
      </c>
      <c r="B26" s="521" t="s">
        <v>1752</v>
      </c>
      <c r="C26" s="522" t="s">
        <v>1757</v>
      </c>
      <c r="D26" s="523" t="s">
        <v>1754</v>
      </c>
      <c r="E26" s="524">
        <v>3009</v>
      </c>
      <c r="F26" s="466" t="s">
        <v>1755</v>
      </c>
    </row>
    <row r="27" spans="1:6" x14ac:dyDescent="0.3">
      <c r="A27" s="520" t="s">
        <v>1066</v>
      </c>
      <c r="B27" s="521" t="s">
        <v>1752</v>
      </c>
      <c r="C27" s="522" t="s">
        <v>1758</v>
      </c>
      <c r="D27" s="523" t="s">
        <v>1754</v>
      </c>
      <c r="E27" s="524">
        <v>1882.1</v>
      </c>
      <c r="F27" s="466" t="s">
        <v>1755</v>
      </c>
    </row>
    <row r="28" spans="1:6" x14ac:dyDescent="0.3">
      <c r="A28" s="520" t="s">
        <v>1066</v>
      </c>
      <c r="B28" s="521" t="s">
        <v>1752</v>
      </c>
      <c r="C28" s="522" t="s">
        <v>1759</v>
      </c>
      <c r="D28" s="523" t="s">
        <v>1744</v>
      </c>
      <c r="E28" s="524">
        <v>83.78</v>
      </c>
      <c r="F28" s="466" t="s">
        <v>1755</v>
      </c>
    </row>
    <row r="29" spans="1:6" x14ac:dyDescent="0.3">
      <c r="A29" s="520" t="s">
        <v>1066</v>
      </c>
      <c r="B29" s="521" t="s">
        <v>1752</v>
      </c>
      <c r="C29" s="522" t="s">
        <v>1760</v>
      </c>
      <c r="D29" s="523" t="s">
        <v>1744</v>
      </c>
      <c r="E29" s="524">
        <v>192.34</v>
      </c>
      <c r="F29" s="466" t="s">
        <v>1755</v>
      </c>
    </row>
    <row r="30" spans="1:6" x14ac:dyDescent="0.3">
      <c r="A30" s="520" t="s">
        <v>1066</v>
      </c>
      <c r="B30" s="521" t="s">
        <v>1752</v>
      </c>
      <c r="C30" s="522" t="s">
        <v>1067</v>
      </c>
      <c r="D30" s="523" t="s">
        <v>1744</v>
      </c>
      <c r="E30" s="524">
        <v>421.26</v>
      </c>
      <c r="F30" s="466" t="s">
        <v>1755</v>
      </c>
    </row>
    <row r="31" spans="1:6" x14ac:dyDescent="0.3">
      <c r="A31" s="525" t="s">
        <v>1064</v>
      </c>
      <c r="B31" s="526" t="s">
        <v>1761</v>
      </c>
      <c r="C31" s="527" t="s">
        <v>1762</v>
      </c>
      <c r="D31" s="528" t="s">
        <v>1744</v>
      </c>
      <c r="E31" s="529">
        <v>6500</v>
      </c>
      <c r="F31" s="467" t="s">
        <v>1763</v>
      </c>
    </row>
    <row r="32" spans="1:6" x14ac:dyDescent="0.3">
      <c r="A32" s="525" t="s">
        <v>1064</v>
      </c>
      <c r="B32" s="526" t="s">
        <v>1761</v>
      </c>
      <c r="C32" s="527" t="s">
        <v>1764</v>
      </c>
      <c r="D32" s="528" t="s">
        <v>1744</v>
      </c>
      <c r="E32" s="529">
        <v>7265.26</v>
      </c>
      <c r="F32" s="467" t="s">
        <v>1763</v>
      </c>
    </row>
    <row r="33" spans="1:6" x14ac:dyDescent="0.3">
      <c r="A33" s="525" t="s">
        <v>1064</v>
      </c>
      <c r="B33" s="526" t="s">
        <v>1761</v>
      </c>
      <c r="C33" s="527" t="s">
        <v>1765</v>
      </c>
      <c r="D33" s="528" t="s">
        <v>1744</v>
      </c>
      <c r="E33" s="529">
        <v>4675.2539999999999</v>
      </c>
      <c r="F33" s="467" t="s">
        <v>1763</v>
      </c>
    </row>
    <row r="34" spans="1:6" x14ac:dyDescent="0.3">
      <c r="A34" s="525" t="s">
        <v>1064</v>
      </c>
      <c r="B34" s="526" t="s">
        <v>1761</v>
      </c>
      <c r="C34" s="527" t="s">
        <v>1766</v>
      </c>
      <c r="D34" s="528" t="s">
        <v>1744</v>
      </c>
      <c r="E34" s="529">
        <v>16785.5</v>
      </c>
      <c r="F34" s="467" t="s">
        <v>1763</v>
      </c>
    </row>
    <row r="35" spans="1:6" x14ac:dyDescent="0.3">
      <c r="A35" s="525" t="s">
        <v>1064</v>
      </c>
      <c r="B35" s="526" t="s">
        <v>1761</v>
      </c>
      <c r="C35" s="527" t="s">
        <v>1065</v>
      </c>
      <c r="D35" s="528" t="s">
        <v>1744</v>
      </c>
      <c r="E35" s="529">
        <v>15163</v>
      </c>
      <c r="F35" s="467" t="s">
        <v>1763</v>
      </c>
    </row>
    <row r="36" spans="1:6" ht="22.8" x14ac:dyDescent="0.3">
      <c r="A36" s="530" t="s">
        <v>1370</v>
      </c>
      <c r="B36" s="531" t="s">
        <v>1767</v>
      </c>
      <c r="C36" s="532" t="s">
        <v>1768</v>
      </c>
      <c r="D36" s="533" t="s">
        <v>1744</v>
      </c>
      <c r="E36" s="534">
        <v>2330.5</v>
      </c>
      <c r="F36" s="468" t="s">
        <v>1769</v>
      </c>
    </row>
    <row r="37" spans="1:6" ht="22.8" x14ac:dyDescent="0.3">
      <c r="A37" s="530" t="s">
        <v>1370</v>
      </c>
      <c r="B37" s="531" t="s">
        <v>1767</v>
      </c>
      <c r="C37" s="532" t="s">
        <v>1770</v>
      </c>
      <c r="D37" s="533"/>
      <c r="E37" s="534">
        <v>1150</v>
      </c>
      <c r="F37" s="468" t="s">
        <v>1769</v>
      </c>
    </row>
    <row r="38" spans="1:6" ht="22.8" x14ac:dyDescent="0.3">
      <c r="A38" s="530" t="s">
        <v>1370</v>
      </c>
      <c r="B38" s="531" t="s">
        <v>1767</v>
      </c>
      <c r="C38" s="532" t="s">
        <v>1771</v>
      </c>
      <c r="D38" s="533" t="s">
        <v>1744</v>
      </c>
      <c r="E38" s="534">
        <v>2330.5</v>
      </c>
      <c r="F38" s="468" t="s">
        <v>1769</v>
      </c>
    </row>
    <row r="39" spans="1:6" ht="22.8" x14ac:dyDescent="0.3">
      <c r="A39" s="530" t="s">
        <v>1370</v>
      </c>
      <c r="B39" s="531" t="s">
        <v>1767</v>
      </c>
      <c r="C39" s="532" t="s">
        <v>1772</v>
      </c>
      <c r="D39" s="533" t="s">
        <v>1744</v>
      </c>
      <c r="E39" s="534">
        <v>3009</v>
      </c>
      <c r="F39" s="468" t="s">
        <v>1769</v>
      </c>
    </row>
    <row r="40" spans="1:6" ht="22.8" x14ac:dyDescent="0.3">
      <c r="A40" s="530" t="s">
        <v>1370</v>
      </c>
      <c r="B40" s="531" t="s">
        <v>1767</v>
      </c>
      <c r="C40" s="532" t="s">
        <v>1773</v>
      </c>
      <c r="D40" s="533" t="s">
        <v>1744</v>
      </c>
      <c r="E40" s="534">
        <v>1150.5</v>
      </c>
      <c r="F40" s="468" t="s">
        <v>1769</v>
      </c>
    </row>
    <row r="41" spans="1:6" ht="22.8" x14ac:dyDescent="0.3">
      <c r="A41" s="530" t="s">
        <v>1370</v>
      </c>
      <c r="B41" s="531" t="s">
        <v>1767</v>
      </c>
      <c r="C41" s="532" t="s">
        <v>1774</v>
      </c>
      <c r="D41" s="533" t="s">
        <v>1744</v>
      </c>
      <c r="E41" s="534">
        <v>1150.5</v>
      </c>
      <c r="F41" s="468" t="s">
        <v>1769</v>
      </c>
    </row>
    <row r="42" spans="1:6" ht="22.8" x14ac:dyDescent="0.3">
      <c r="A42" s="530" t="s">
        <v>1370</v>
      </c>
      <c r="B42" s="531" t="s">
        <v>1767</v>
      </c>
      <c r="C42" s="532" t="s">
        <v>1775</v>
      </c>
      <c r="D42" s="533" t="s">
        <v>1744</v>
      </c>
      <c r="E42" s="534">
        <v>1947</v>
      </c>
      <c r="F42" s="468" t="s">
        <v>1769</v>
      </c>
    </row>
    <row r="43" spans="1:6" ht="22.5" customHeight="1" x14ac:dyDescent="0.3">
      <c r="A43" s="530" t="s">
        <v>1370</v>
      </c>
      <c r="B43" s="531" t="s">
        <v>1767</v>
      </c>
      <c r="C43" s="532" t="s">
        <v>1776</v>
      </c>
      <c r="D43" s="533" t="s">
        <v>1744</v>
      </c>
      <c r="E43" s="534">
        <v>2212.5</v>
      </c>
      <c r="F43" s="468" t="s">
        <v>1769</v>
      </c>
    </row>
    <row r="44" spans="1:6" ht="18.899999999999999" customHeight="1" x14ac:dyDescent="0.3">
      <c r="A44" s="535" t="s">
        <v>1777</v>
      </c>
      <c r="B44" s="536" t="s">
        <v>1778</v>
      </c>
      <c r="C44" s="459" t="s">
        <v>1779</v>
      </c>
      <c r="D44" s="537" t="s">
        <v>1744</v>
      </c>
      <c r="E44" s="538">
        <v>11210</v>
      </c>
      <c r="F44" s="469" t="s">
        <v>1780</v>
      </c>
    </row>
    <row r="45" spans="1:6" ht="17.100000000000001" customHeight="1" x14ac:dyDescent="0.3">
      <c r="A45" s="535" t="s">
        <v>1777</v>
      </c>
      <c r="B45" s="536" t="s">
        <v>1778</v>
      </c>
      <c r="C45" s="459" t="s">
        <v>1781</v>
      </c>
      <c r="D45" s="537" t="s">
        <v>1744</v>
      </c>
      <c r="E45" s="538">
        <v>15692.82</v>
      </c>
      <c r="F45" s="469" t="s">
        <v>1780</v>
      </c>
    </row>
    <row r="46" spans="1:6" x14ac:dyDescent="0.3">
      <c r="A46" s="535" t="s">
        <v>1777</v>
      </c>
      <c r="B46" s="536" t="s">
        <v>1778</v>
      </c>
      <c r="C46" s="459" t="s">
        <v>1782</v>
      </c>
      <c r="D46" s="537" t="s">
        <v>1744</v>
      </c>
      <c r="E46" s="538">
        <v>342200</v>
      </c>
      <c r="F46" s="469" t="s">
        <v>1780</v>
      </c>
    </row>
    <row r="47" spans="1:6" ht="21" customHeight="1" x14ac:dyDescent="0.3">
      <c r="A47" s="535" t="s">
        <v>1777</v>
      </c>
      <c r="B47" s="536" t="s">
        <v>1778</v>
      </c>
      <c r="C47" s="459" t="s">
        <v>1783</v>
      </c>
      <c r="D47" s="537" t="s">
        <v>1744</v>
      </c>
      <c r="E47" s="538">
        <v>6254</v>
      </c>
      <c r="F47" s="469" t="s">
        <v>1780</v>
      </c>
    </row>
    <row r="48" spans="1:6" ht="14.1" customHeight="1" x14ac:dyDescent="0.3">
      <c r="A48" s="535" t="s">
        <v>1777</v>
      </c>
      <c r="B48" s="536" t="s">
        <v>1778</v>
      </c>
      <c r="C48" s="459" t="s">
        <v>1784</v>
      </c>
      <c r="D48" s="537" t="s">
        <v>1744</v>
      </c>
      <c r="E48" s="538">
        <v>531000</v>
      </c>
      <c r="F48" s="469" t="s">
        <v>1780</v>
      </c>
    </row>
    <row r="49" spans="1:6" x14ac:dyDescent="0.3">
      <c r="A49" s="535" t="s">
        <v>1777</v>
      </c>
      <c r="B49" s="536" t="s">
        <v>1778</v>
      </c>
      <c r="C49" s="459" t="s">
        <v>1785</v>
      </c>
      <c r="D49" s="537" t="s">
        <v>1744</v>
      </c>
      <c r="E49" s="538">
        <v>49794.525000000001</v>
      </c>
      <c r="F49" s="469" t="s">
        <v>1780</v>
      </c>
    </row>
    <row r="50" spans="1:6" x14ac:dyDescent="0.3">
      <c r="A50" s="535" t="s">
        <v>1777</v>
      </c>
      <c r="B50" s="536" t="s">
        <v>1778</v>
      </c>
      <c r="C50" s="459" t="s">
        <v>1786</v>
      </c>
      <c r="D50" s="537" t="s">
        <v>1744</v>
      </c>
      <c r="E50" s="538">
        <v>275000</v>
      </c>
      <c r="F50" s="469" t="s">
        <v>1780</v>
      </c>
    </row>
    <row r="51" spans="1:6" x14ac:dyDescent="0.3">
      <c r="A51" s="535" t="s">
        <v>1777</v>
      </c>
      <c r="B51" s="536" t="s">
        <v>1778</v>
      </c>
      <c r="C51" s="459" t="s">
        <v>1787</v>
      </c>
      <c r="D51" s="537" t="s">
        <v>1744</v>
      </c>
      <c r="E51" s="538">
        <v>8407.5</v>
      </c>
      <c r="F51" s="469" t="s">
        <v>1780</v>
      </c>
    </row>
    <row r="52" spans="1:6" ht="15.9" customHeight="1" x14ac:dyDescent="0.3">
      <c r="A52" s="535" t="s">
        <v>1777</v>
      </c>
      <c r="B52" s="536" t="s">
        <v>1778</v>
      </c>
      <c r="C52" s="459" t="s">
        <v>1788</v>
      </c>
      <c r="D52" s="537" t="s">
        <v>1744</v>
      </c>
      <c r="E52" s="538">
        <v>96885.151100000003</v>
      </c>
      <c r="F52" s="469" t="s">
        <v>1780</v>
      </c>
    </row>
    <row r="53" spans="1:6" ht="15" customHeight="1" x14ac:dyDescent="0.3">
      <c r="A53" s="535" t="s">
        <v>1777</v>
      </c>
      <c r="B53" s="536" t="s">
        <v>1778</v>
      </c>
      <c r="C53" s="459" t="s">
        <v>1789</v>
      </c>
      <c r="D53" s="537" t="s">
        <v>1744</v>
      </c>
      <c r="E53" s="538">
        <v>250160</v>
      </c>
      <c r="F53" s="469" t="s">
        <v>1780</v>
      </c>
    </row>
    <row r="54" spans="1:6" x14ac:dyDescent="0.3">
      <c r="A54" s="535" t="s">
        <v>1777</v>
      </c>
      <c r="B54" s="536" t="s">
        <v>1778</v>
      </c>
      <c r="C54" s="459" t="s">
        <v>1790</v>
      </c>
      <c r="D54" s="537" t="s">
        <v>1744</v>
      </c>
      <c r="E54" s="538">
        <v>2950</v>
      </c>
      <c r="F54" s="469" t="s">
        <v>1780</v>
      </c>
    </row>
    <row r="55" spans="1:6" ht="14.1" customHeight="1" x14ac:dyDescent="0.3">
      <c r="A55" s="535" t="s">
        <v>1777</v>
      </c>
      <c r="B55" s="536" t="s">
        <v>1778</v>
      </c>
      <c r="C55" s="459" t="s">
        <v>1791</v>
      </c>
      <c r="D55" s="537" t="s">
        <v>1744</v>
      </c>
      <c r="E55" s="538">
        <v>226560</v>
      </c>
      <c r="F55" s="469" t="s">
        <v>1780</v>
      </c>
    </row>
    <row r="56" spans="1:6" ht="30.75" customHeight="1" x14ac:dyDescent="0.3">
      <c r="A56" s="535" t="s">
        <v>1777</v>
      </c>
      <c r="B56" s="536" t="s">
        <v>1778</v>
      </c>
      <c r="C56" s="459" t="s">
        <v>1792</v>
      </c>
      <c r="D56" s="537" t="s">
        <v>1744</v>
      </c>
      <c r="E56" s="538">
        <v>501500</v>
      </c>
      <c r="F56" s="469" t="s">
        <v>1780</v>
      </c>
    </row>
    <row r="57" spans="1:6" ht="15" customHeight="1" x14ac:dyDescent="0.3">
      <c r="A57" s="535" t="s">
        <v>1777</v>
      </c>
      <c r="B57" s="536" t="s">
        <v>1778</v>
      </c>
      <c r="C57" s="459" t="s">
        <v>1793</v>
      </c>
      <c r="D57" s="537" t="s">
        <v>1744</v>
      </c>
      <c r="E57" s="538">
        <v>41300</v>
      </c>
      <c r="F57" s="469" t="s">
        <v>1780</v>
      </c>
    </row>
    <row r="58" spans="1:6" ht="24" customHeight="1" x14ac:dyDescent="0.3">
      <c r="A58" s="535" t="s">
        <v>1777</v>
      </c>
      <c r="B58" s="536" t="s">
        <v>1778</v>
      </c>
      <c r="C58" s="459" t="s">
        <v>1794</v>
      </c>
      <c r="D58" s="537" t="s">
        <v>1744</v>
      </c>
      <c r="E58" s="538">
        <v>49560</v>
      </c>
      <c r="F58" s="469" t="s">
        <v>1780</v>
      </c>
    </row>
    <row r="59" spans="1:6" ht="14.1" customHeight="1" x14ac:dyDescent="0.3">
      <c r="A59" s="535" t="s">
        <v>1777</v>
      </c>
      <c r="B59" s="536" t="s">
        <v>1778</v>
      </c>
      <c r="C59" s="459" t="s">
        <v>1795</v>
      </c>
      <c r="D59" s="537" t="s">
        <v>1744</v>
      </c>
      <c r="E59" s="538">
        <v>188800</v>
      </c>
      <c r="F59" s="469" t="s">
        <v>1780</v>
      </c>
    </row>
    <row r="60" spans="1:6" ht="15" customHeight="1" x14ac:dyDescent="0.3">
      <c r="A60" s="535" t="s">
        <v>1777</v>
      </c>
      <c r="B60" s="536" t="s">
        <v>1778</v>
      </c>
      <c r="C60" s="459" t="s">
        <v>1796</v>
      </c>
      <c r="D60" s="537" t="s">
        <v>1744</v>
      </c>
      <c r="E60" s="538">
        <v>27140</v>
      </c>
      <c r="F60" s="469" t="s">
        <v>1780</v>
      </c>
    </row>
    <row r="61" spans="1:6" ht="15.9" customHeight="1" x14ac:dyDescent="0.3">
      <c r="A61" s="535" t="s">
        <v>1777</v>
      </c>
      <c r="B61" s="536" t="s">
        <v>1778</v>
      </c>
      <c r="C61" s="459" t="s">
        <v>1797</v>
      </c>
      <c r="D61" s="537" t="s">
        <v>1744</v>
      </c>
      <c r="E61" s="538">
        <v>49219.1806</v>
      </c>
      <c r="F61" s="469" t="s">
        <v>1780</v>
      </c>
    </row>
    <row r="62" spans="1:6" ht="18.899999999999999" customHeight="1" x14ac:dyDescent="0.3">
      <c r="A62" s="535" t="s">
        <v>1777</v>
      </c>
      <c r="B62" s="536" t="s">
        <v>1778</v>
      </c>
      <c r="C62" s="459" t="s">
        <v>1798</v>
      </c>
      <c r="D62" s="537" t="s">
        <v>1744</v>
      </c>
      <c r="E62" s="538">
        <v>26137.0707</v>
      </c>
      <c r="F62" s="469" t="s">
        <v>1780</v>
      </c>
    </row>
    <row r="63" spans="1:6" ht="20.100000000000001" customHeight="1" x14ac:dyDescent="0.3">
      <c r="A63" s="535" t="s">
        <v>1777</v>
      </c>
      <c r="B63" s="536" t="s">
        <v>1778</v>
      </c>
      <c r="C63" s="459" t="s">
        <v>1799</v>
      </c>
      <c r="D63" s="537" t="s">
        <v>1744</v>
      </c>
      <c r="E63" s="538">
        <v>105563.74400000001</v>
      </c>
      <c r="F63" s="469" t="s">
        <v>1780</v>
      </c>
    </row>
    <row r="64" spans="1:6" ht="18.899999999999999" customHeight="1" x14ac:dyDescent="0.3">
      <c r="A64" s="535" t="s">
        <v>1777</v>
      </c>
      <c r="B64" s="536" t="s">
        <v>1778</v>
      </c>
      <c r="C64" s="459" t="s">
        <v>1800</v>
      </c>
      <c r="D64" s="537" t="s">
        <v>1744</v>
      </c>
      <c r="E64" s="538">
        <v>6490</v>
      </c>
      <c r="F64" s="469" t="s">
        <v>1780</v>
      </c>
    </row>
    <row r="65" spans="1:6" ht="15" customHeight="1" x14ac:dyDescent="0.3">
      <c r="A65" s="535" t="s">
        <v>1777</v>
      </c>
      <c r="B65" s="536" t="s">
        <v>1778</v>
      </c>
      <c r="C65" s="459" t="s">
        <v>1801</v>
      </c>
      <c r="D65" s="537" t="s">
        <v>1744</v>
      </c>
      <c r="E65" s="538">
        <v>30335.3338</v>
      </c>
      <c r="F65" s="469" t="s">
        <v>1780</v>
      </c>
    </row>
    <row r="66" spans="1:6" ht="22.8" x14ac:dyDescent="0.3">
      <c r="A66" s="535" t="s">
        <v>1777</v>
      </c>
      <c r="B66" s="536" t="s">
        <v>1778</v>
      </c>
      <c r="C66" s="459" t="s">
        <v>1802</v>
      </c>
      <c r="D66" s="537" t="s">
        <v>1744</v>
      </c>
      <c r="E66" s="538">
        <v>72981.654699999999</v>
      </c>
      <c r="F66" s="469" t="s">
        <v>1780</v>
      </c>
    </row>
    <row r="67" spans="1:6" x14ac:dyDescent="0.3">
      <c r="A67" s="535" t="s">
        <v>1777</v>
      </c>
      <c r="B67" s="536" t="s">
        <v>1778</v>
      </c>
      <c r="C67" s="459" t="s">
        <v>1803</v>
      </c>
      <c r="D67" s="537" t="s">
        <v>1744</v>
      </c>
      <c r="E67" s="538">
        <v>172048.60250000001</v>
      </c>
      <c r="F67" s="469" t="s">
        <v>1780</v>
      </c>
    </row>
    <row r="68" spans="1:6" x14ac:dyDescent="0.3">
      <c r="A68" s="535" t="s">
        <v>1777</v>
      </c>
      <c r="B68" s="536" t="s">
        <v>1778</v>
      </c>
      <c r="C68" s="459" t="s">
        <v>1804</v>
      </c>
      <c r="D68" s="537" t="s">
        <v>1744</v>
      </c>
      <c r="E68" s="538">
        <v>104465.4</v>
      </c>
      <c r="F68" s="469" t="s">
        <v>1780</v>
      </c>
    </row>
    <row r="69" spans="1:6" x14ac:dyDescent="0.3">
      <c r="A69" s="535" t="s">
        <v>1777</v>
      </c>
      <c r="B69" s="536" t="s">
        <v>1778</v>
      </c>
      <c r="C69" s="459" t="s">
        <v>1805</v>
      </c>
      <c r="D69" s="537" t="s">
        <v>1744</v>
      </c>
      <c r="E69" s="538">
        <v>8314.2916999999998</v>
      </c>
      <c r="F69" s="469" t="s">
        <v>1780</v>
      </c>
    </row>
    <row r="70" spans="1:6" x14ac:dyDescent="0.3">
      <c r="A70" s="535" t="s">
        <v>1777</v>
      </c>
      <c r="B70" s="536" t="s">
        <v>1778</v>
      </c>
      <c r="C70" s="459" t="s">
        <v>1806</v>
      </c>
      <c r="D70" s="537" t="s">
        <v>1744</v>
      </c>
      <c r="E70" s="538">
        <v>198806.39999999999</v>
      </c>
      <c r="F70" s="469" t="s">
        <v>1780</v>
      </c>
    </row>
    <row r="71" spans="1:6" x14ac:dyDescent="0.3">
      <c r="A71" s="535" t="s">
        <v>1777</v>
      </c>
      <c r="B71" s="536" t="s">
        <v>1778</v>
      </c>
      <c r="C71" s="459" t="s">
        <v>1807</v>
      </c>
      <c r="D71" s="537" t="s">
        <v>1744</v>
      </c>
      <c r="E71" s="538">
        <v>11313.84</v>
      </c>
      <c r="F71" s="469" t="s">
        <v>1780</v>
      </c>
    </row>
    <row r="72" spans="1:6" x14ac:dyDescent="0.3">
      <c r="A72" s="535" t="s">
        <v>1777</v>
      </c>
      <c r="B72" s="536" t="s">
        <v>1778</v>
      </c>
      <c r="C72" s="459" t="s">
        <v>1808</v>
      </c>
      <c r="D72" s="537" t="s">
        <v>1744</v>
      </c>
      <c r="E72" s="538">
        <v>469017.40850000002</v>
      </c>
      <c r="F72" s="469" t="s">
        <v>1780</v>
      </c>
    </row>
    <row r="73" spans="1:6" x14ac:dyDescent="0.3">
      <c r="A73" s="535" t="s">
        <v>1777</v>
      </c>
      <c r="B73" s="536" t="s">
        <v>1778</v>
      </c>
      <c r="C73" s="459" t="s">
        <v>1809</v>
      </c>
      <c r="D73" s="537" t="s">
        <v>1744</v>
      </c>
      <c r="E73" s="538">
        <v>4501.7</v>
      </c>
      <c r="F73" s="469" t="s">
        <v>1780</v>
      </c>
    </row>
    <row r="74" spans="1:6" x14ac:dyDescent="0.3">
      <c r="A74" s="535" t="s">
        <v>1777</v>
      </c>
      <c r="B74" s="536" t="s">
        <v>1778</v>
      </c>
      <c r="C74" s="459" t="s">
        <v>1810</v>
      </c>
      <c r="D74" s="537" t="s">
        <v>1744</v>
      </c>
      <c r="E74" s="538">
        <v>161582.93400000001</v>
      </c>
      <c r="F74" s="469" t="s">
        <v>1780</v>
      </c>
    </row>
    <row r="75" spans="1:6" x14ac:dyDescent="0.3">
      <c r="A75" s="535" t="s">
        <v>1777</v>
      </c>
      <c r="B75" s="536" t="s">
        <v>1778</v>
      </c>
      <c r="C75" s="459" t="s">
        <v>1811</v>
      </c>
      <c r="D75" s="537" t="s">
        <v>1744</v>
      </c>
      <c r="E75" s="538">
        <v>344224.6911</v>
      </c>
      <c r="F75" s="469" t="s">
        <v>1780</v>
      </c>
    </row>
    <row r="76" spans="1:6" x14ac:dyDescent="0.3">
      <c r="A76" s="535" t="s">
        <v>1777</v>
      </c>
      <c r="B76" s="536" t="s">
        <v>1778</v>
      </c>
      <c r="C76" s="459" t="s">
        <v>1812</v>
      </c>
      <c r="D76" s="537" t="s">
        <v>1744</v>
      </c>
      <c r="E76" s="538">
        <v>24151.661800000002</v>
      </c>
      <c r="F76" s="469" t="s">
        <v>1780</v>
      </c>
    </row>
    <row r="77" spans="1:6" x14ac:dyDescent="0.3">
      <c r="A77" s="535" t="s">
        <v>1777</v>
      </c>
      <c r="B77" s="536" t="s">
        <v>1778</v>
      </c>
      <c r="C77" s="459" t="s">
        <v>1813</v>
      </c>
      <c r="D77" s="537" t="s">
        <v>1744</v>
      </c>
      <c r="E77" s="538">
        <v>12836.04</v>
      </c>
      <c r="F77" s="469" t="s">
        <v>1780</v>
      </c>
    </row>
    <row r="78" spans="1:6" x14ac:dyDescent="0.3">
      <c r="A78" s="535" t="s">
        <v>1777</v>
      </c>
      <c r="B78" s="536" t="s">
        <v>1778</v>
      </c>
      <c r="C78" s="459" t="s">
        <v>1814</v>
      </c>
      <c r="D78" s="537" t="s">
        <v>1744</v>
      </c>
      <c r="E78" s="538">
        <v>45994.842499999999</v>
      </c>
      <c r="F78" s="469" t="s">
        <v>1780</v>
      </c>
    </row>
    <row r="79" spans="1:6" x14ac:dyDescent="0.3">
      <c r="A79" s="535" t="s">
        <v>1777</v>
      </c>
      <c r="B79" s="536" t="s">
        <v>1778</v>
      </c>
      <c r="C79" s="459" t="s">
        <v>1815</v>
      </c>
      <c r="D79" s="537" t="s">
        <v>1744</v>
      </c>
      <c r="E79" s="538">
        <v>111029.4216</v>
      </c>
      <c r="F79" s="469" t="s">
        <v>1780</v>
      </c>
    </row>
    <row r="80" spans="1:6" x14ac:dyDescent="0.3">
      <c r="A80" s="535" t="s">
        <v>1777</v>
      </c>
      <c r="B80" s="536" t="s">
        <v>1778</v>
      </c>
      <c r="C80" s="459" t="s">
        <v>1816</v>
      </c>
      <c r="D80" s="537" t="s">
        <v>1744</v>
      </c>
      <c r="E80" s="538">
        <v>1770</v>
      </c>
      <c r="F80" s="469" t="s">
        <v>1780</v>
      </c>
    </row>
    <row r="81" spans="1:6" x14ac:dyDescent="0.3">
      <c r="A81" s="535" t="s">
        <v>1777</v>
      </c>
      <c r="B81" s="536" t="s">
        <v>1778</v>
      </c>
      <c r="C81" s="459" t="s">
        <v>1817</v>
      </c>
      <c r="D81" s="537" t="s">
        <v>1744</v>
      </c>
      <c r="E81" s="538">
        <v>4524.9931999999999</v>
      </c>
      <c r="F81" s="469" t="s">
        <v>1780</v>
      </c>
    </row>
    <row r="82" spans="1:6" ht="18.75" customHeight="1" x14ac:dyDescent="0.3">
      <c r="A82" s="535" t="s">
        <v>1777</v>
      </c>
      <c r="B82" s="536" t="s">
        <v>1778</v>
      </c>
      <c r="C82" s="459" t="s">
        <v>1818</v>
      </c>
      <c r="D82" s="537" t="s">
        <v>1744</v>
      </c>
      <c r="E82" s="538">
        <v>3299.87</v>
      </c>
      <c r="F82" s="469" t="s">
        <v>1780</v>
      </c>
    </row>
    <row r="83" spans="1:6" ht="20.25" customHeight="1" x14ac:dyDescent="0.3">
      <c r="A83" s="535" t="s">
        <v>1777</v>
      </c>
      <c r="B83" s="536" t="s">
        <v>1778</v>
      </c>
      <c r="C83" s="459" t="s">
        <v>1819</v>
      </c>
      <c r="D83" s="537" t="s">
        <v>1744</v>
      </c>
      <c r="E83" s="538">
        <v>4242.6899999999996</v>
      </c>
      <c r="F83" s="469" t="s">
        <v>1780</v>
      </c>
    </row>
    <row r="84" spans="1:6" ht="21.9" customHeight="1" x14ac:dyDescent="0.3">
      <c r="A84" s="535" t="s">
        <v>1777</v>
      </c>
      <c r="B84" s="536" t="s">
        <v>1778</v>
      </c>
      <c r="C84" s="459" t="s">
        <v>1820</v>
      </c>
      <c r="D84" s="537" t="s">
        <v>1744</v>
      </c>
      <c r="E84" s="538">
        <v>11859.991</v>
      </c>
      <c r="F84" s="469" t="s">
        <v>1780</v>
      </c>
    </row>
    <row r="85" spans="1:6" ht="18" customHeight="1" x14ac:dyDescent="0.3">
      <c r="A85" s="535" t="s">
        <v>1777</v>
      </c>
      <c r="B85" s="536" t="s">
        <v>1778</v>
      </c>
      <c r="C85" s="459" t="s">
        <v>1821</v>
      </c>
      <c r="D85" s="537" t="s">
        <v>1744</v>
      </c>
      <c r="E85" s="538">
        <v>1479.9914000000001</v>
      </c>
      <c r="F85" s="469" t="s">
        <v>1780</v>
      </c>
    </row>
    <row r="86" spans="1:6" x14ac:dyDescent="0.3">
      <c r="A86" s="535" t="s">
        <v>1777</v>
      </c>
      <c r="B86" s="536" t="s">
        <v>1778</v>
      </c>
      <c r="C86" s="459" t="s">
        <v>1822</v>
      </c>
      <c r="D86" s="537" t="s">
        <v>1744</v>
      </c>
      <c r="E86" s="538">
        <v>1999.9938</v>
      </c>
      <c r="F86" s="469" t="s">
        <v>1780</v>
      </c>
    </row>
    <row r="87" spans="1:6" x14ac:dyDescent="0.3">
      <c r="A87" s="535" t="s">
        <v>1777</v>
      </c>
      <c r="B87" s="536" t="s">
        <v>1778</v>
      </c>
      <c r="C87" s="459" t="s">
        <v>1823</v>
      </c>
      <c r="D87" s="537" t="s">
        <v>1744</v>
      </c>
      <c r="E87" s="538">
        <v>6938.4</v>
      </c>
      <c r="F87" s="469" t="s">
        <v>1780</v>
      </c>
    </row>
    <row r="88" spans="1:6" x14ac:dyDescent="0.3">
      <c r="A88" s="535" t="s">
        <v>1777</v>
      </c>
      <c r="B88" s="536" t="s">
        <v>1778</v>
      </c>
      <c r="C88" s="459" t="s">
        <v>1824</v>
      </c>
      <c r="D88" s="537" t="s">
        <v>1744</v>
      </c>
      <c r="E88" s="538">
        <v>938.18259999999998</v>
      </c>
      <c r="F88" s="469" t="s">
        <v>1780</v>
      </c>
    </row>
    <row r="89" spans="1:6" x14ac:dyDescent="0.3">
      <c r="A89" s="535" t="s">
        <v>1777</v>
      </c>
      <c r="B89" s="536" t="s">
        <v>1778</v>
      </c>
      <c r="C89" s="459" t="s">
        <v>1825</v>
      </c>
      <c r="D89" s="537" t="s">
        <v>1744</v>
      </c>
      <c r="E89" s="538">
        <v>3519.94</v>
      </c>
      <c r="F89" s="469" t="s">
        <v>1780</v>
      </c>
    </row>
    <row r="90" spans="1:6" ht="20.100000000000001" customHeight="1" x14ac:dyDescent="0.3">
      <c r="A90" s="535" t="s">
        <v>1777</v>
      </c>
      <c r="B90" s="536" t="s">
        <v>1778</v>
      </c>
      <c r="C90" s="459" t="s">
        <v>1826</v>
      </c>
      <c r="D90" s="537" t="s">
        <v>1744</v>
      </c>
      <c r="E90" s="538">
        <v>9</v>
      </c>
      <c r="F90" s="469" t="s">
        <v>1780</v>
      </c>
    </row>
    <row r="91" spans="1:6" ht="20.100000000000001" customHeight="1" x14ac:dyDescent="0.3">
      <c r="A91" s="535" t="s">
        <v>1777</v>
      </c>
      <c r="B91" s="536" t="s">
        <v>1778</v>
      </c>
      <c r="C91" s="459" t="s">
        <v>1827</v>
      </c>
      <c r="D91" s="537" t="s">
        <v>1744</v>
      </c>
      <c r="E91" s="538">
        <v>63229.120000000003</v>
      </c>
      <c r="F91" s="469" t="s">
        <v>1780</v>
      </c>
    </row>
    <row r="92" spans="1:6" ht="24.75" customHeight="1" x14ac:dyDescent="0.3">
      <c r="A92" s="535" t="s">
        <v>1777</v>
      </c>
      <c r="B92" s="536" t="s">
        <v>1778</v>
      </c>
      <c r="C92" s="459" t="s">
        <v>1828</v>
      </c>
      <c r="D92" s="537" t="s">
        <v>1744</v>
      </c>
      <c r="E92" s="538">
        <v>475540</v>
      </c>
      <c r="F92" s="469" t="s">
        <v>1780</v>
      </c>
    </row>
    <row r="93" spans="1:6" x14ac:dyDescent="0.3">
      <c r="A93" s="535" t="s">
        <v>1777</v>
      </c>
      <c r="B93" s="536" t="s">
        <v>1778</v>
      </c>
      <c r="C93" s="459" t="s">
        <v>1829</v>
      </c>
      <c r="D93" s="537" t="s">
        <v>1744</v>
      </c>
      <c r="E93" s="538">
        <v>490481.16</v>
      </c>
      <c r="F93" s="469" t="s">
        <v>1780</v>
      </c>
    </row>
    <row r="94" spans="1:6" x14ac:dyDescent="0.3">
      <c r="A94" s="535" t="s">
        <v>1777</v>
      </c>
      <c r="B94" s="536" t="s">
        <v>1778</v>
      </c>
      <c r="C94" s="459" t="s">
        <v>1830</v>
      </c>
      <c r="D94" s="537" t="s">
        <v>1744</v>
      </c>
      <c r="E94" s="538">
        <v>74340</v>
      </c>
      <c r="F94" s="469" t="s">
        <v>1780</v>
      </c>
    </row>
    <row r="95" spans="1:6" ht="15" customHeight="1" x14ac:dyDescent="0.3">
      <c r="A95" s="535" t="s">
        <v>1777</v>
      </c>
      <c r="B95" s="536" t="s">
        <v>1778</v>
      </c>
      <c r="C95" s="459" t="s">
        <v>1831</v>
      </c>
      <c r="D95" s="537" t="s">
        <v>1744</v>
      </c>
      <c r="E95" s="538">
        <v>40101.792600000001</v>
      </c>
      <c r="F95" s="469" t="s">
        <v>1780</v>
      </c>
    </row>
    <row r="96" spans="1:6" ht="14.1" customHeight="1" x14ac:dyDescent="0.3">
      <c r="A96" s="535" t="s">
        <v>1777</v>
      </c>
      <c r="B96" s="536" t="s">
        <v>1778</v>
      </c>
      <c r="C96" s="459" t="s">
        <v>1832</v>
      </c>
      <c r="D96" s="537" t="s">
        <v>1744</v>
      </c>
      <c r="E96" s="538">
        <v>386697.033</v>
      </c>
      <c r="F96" s="469" t="s">
        <v>1780</v>
      </c>
    </row>
    <row r="97" spans="1:6" x14ac:dyDescent="0.3">
      <c r="A97" s="535" t="s">
        <v>1777</v>
      </c>
      <c r="B97" s="536" t="s">
        <v>1778</v>
      </c>
      <c r="C97" s="459" t="s">
        <v>1833</v>
      </c>
      <c r="D97" s="537" t="s">
        <v>1744</v>
      </c>
      <c r="E97" s="538">
        <v>142177.25599999999</v>
      </c>
      <c r="F97" s="469" t="s">
        <v>1780</v>
      </c>
    </row>
    <row r="98" spans="1:6" x14ac:dyDescent="0.3">
      <c r="A98" s="535" t="s">
        <v>1777</v>
      </c>
      <c r="B98" s="536" t="s">
        <v>1778</v>
      </c>
      <c r="C98" s="459" t="s">
        <v>1834</v>
      </c>
      <c r="D98" s="537" t="s">
        <v>1744</v>
      </c>
      <c r="E98" s="538">
        <v>26868.6</v>
      </c>
      <c r="F98" s="469" t="s">
        <v>1780</v>
      </c>
    </row>
    <row r="99" spans="1:6" x14ac:dyDescent="0.3">
      <c r="A99" s="535" t="s">
        <v>1777</v>
      </c>
      <c r="B99" s="536" t="s">
        <v>1778</v>
      </c>
      <c r="C99" s="459" t="s">
        <v>1835</v>
      </c>
      <c r="D99" s="537" t="s">
        <v>1744</v>
      </c>
      <c r="E99" s="538">
        <v>1897493.1</v>
      </c>
      <c r="F99" s="469" t="s">
        <v>1780</v>
      </c>
    </row>
    <row r="100" spans="1:6" x14ac:dyDescent="0.3">
      <c r="A100" s="535" t="s">
        <v>1777</v>
      </c>
      <c r="B100" s="536" t="s">
        <v>1778</v>
      </c>
      <c r="C100" s="459" t="s">
        <v>1836</v>
      </c>
      <c r="D100" s="537" t="s">
        <v>1744</v>
      </c>
      <c r="E100" s="538">
        <v>232041.1</v>
      </c>
      <c r="F100" s="469" t="s">
        <v>1780</v>
      </c>
    </row>
    <row r="101" spans="1:6" x14ac:dyDescent="0.3">
      <c r="A101" s="535" t="s">
        <v>1777</v>
      </c>
      <c r="B101" s="536" t="s">
        <v>1778</v>
      </c>
      <c r="C101" s="459" t="s">
        <v>1837</v>
      </c>
      <c r="D101" s="537" t="s">
        <v>1744</v>
      </c>
      <c r="E101" s="538">
        <v>34703.800000000003</v>
      </c>
      <c r="F101" s="469" t="s">
        <v>1780</v>
      </c>
    </row>
    <row r="102" spans="1:6" x14ac:dyDescent="0.3">
      <c r="A102" s="535" t="s">
        <v>1777</v>
      </c>
      <c r="B102" s="536" t="s">
        <v>1778</v>
      </c>
      <c r="C102" s="459" t="s">
        <v>1838</v>
      </c>
      <c r="D102" s="537" t="s">
        <v>1744</v>
      </c>
      <c r="E102" s="538">
        <v>8903.1</v>
      </c>
      <c r="F102" s="469" t="s">
        <v>1780</v>
      </c>
    </row>
    <row r="103" spans="1:6" ht="15.9" customHeight="1" x14ac:dyDescent="0.3">
      <c r="A103" s="535" t="s">
        <v>1777</v>
      </c>
      <c r="B103" s="536" t="s">
        <v>1778</v>
      </c>
      <c r="C103" s="459" t="s">
        <v>1839</v>
      </c>
      <c r="D103" s="537" t="s">
        <v>1744</v>
      </c>
      <c r="E103" s="538">
        <v>130316.25</v>
      </c>
      <c r="F103" s="539" t="s">
        <v>1780</v>
      </c>
    </row>
    <row r="104" spans="1:6" x14ac:dyDescent="0.3">
      <c r="A104" s="535" t="s">
        <v>1777</v>
      </c>
      <c r="B104" s="536" t="s">
        <v>1778</v>
      </c>
      <c r="C104" s="459" t="s">
        <v>1840</v>
      </c>
      <c r="D104" s="537" t="s">
        <v>1744</v>
      </c>
      <c r="E104" s="538">
        <v>22139.75</v>
      </c>
      <c r="F104" s="469" t="s">
        <v>1780</v>
      </c>
    </row>
    <row r="105" spans="1:6" x14ac:dyDescent="0.3">
      <c r="A105" s="535" t="s">
        <v>1777</v>
      </c>
      <c r="B105" s="536" t="s">
        <v>1778</v>
      </c>
      <c r="C105" s="459" t="s">
        <v>1841</v>
      </c>
      <c r="D105" s="537" t="s">
        <v>1744</v>
      </c>
      <c r="E105" s="538">
        <v>62932.232000000004</v>
      </c>
      <c r="F105" s="469" t="s">
        <v>1780</v>
      </c>
    </row>
    <row r="106" spans="1:6" x14ac:dyDescent="0.3">
      <c r="A106" s="535" t="s">
        <v>1777</v>
      </c>
      <c r="B106" s="536" t="s">
        <v>1778</v>
      </c>
      <c r="C106" s="459" t="s">
        <v>1842</v>
      </c>
      <c r="D106" s="537" t="s">
        <v>1744</v>
      </c>
      <c r="E106" s="538">
        <v>62932.232199999999</v>
      </c>
      <c r="F106" s="469" t="s">
        <v>1780</v>
      </c>
    </row>
    <row r="107" spans="1:6" x14ac:dyDescent="0.3">
      <c r="A107" s="535" t="s">
        <v>1777</v>
      </c>
      <c r="B107" s="536" t="s">
        <v>1778</v>
      </c>
      <c r="C107" s="459" t="s">
        <v>1843</v>
      </c>
      <c r="D107" s="537" t="s">
        <v>1744</v>
      </c>
      <c r="E107" s="538">
        <v>57230</v>
      </c>
      <c r="F107" s="469" t="s">
        <v>1780</v>
      </c>
    </row>
    <row r="108" spans="1:6" x14ac:dyDescent="0.3">
      <c r="A108" s="535" t="s">
        <v>1777</v>
      </c>
      <c r="B108" s="536" t="s">
        <v>1778</v>
      </c>
      <c r="C108" s="459" t="s">
        <v>1844</v>
      </c>
      <c r="D108" s="537" t="s">
        <v>1744</v>
      </c>
      <c r="E108" s="538">
        <v>2549.9917</v>
      </c>
      <c r="F108" s="469" t="s">
        <v>1780</v>
      </c>
    </row>
    <row r="109" spans="1:6" x14ac:dyDescent="0.3">
      <c r="A109" s="535" t="s">
        <v>1777</v>
      </c>
      <c r="B109" s="536" t="s">
        <v>1778</v>
      </c>
      <c r="C109" s="459" t="s">
        <v>1845</v>
      </c>
      <c r="D109" s="537" t="s">
        <v>1744</v>
      </c>
      <c r="E109" s="538">
        <v>13999.992</v>
      </c>
      <c r="F109" s="469" t="s">
        <v>1780</v>
      </c>
    </row>
    <row r="110" spans="1:6" x14ac:dyDescent="0.3">
      <c r="A110" s="535" t="s">
        <v>1777</v>
      </c>
      <c r="B110" s="536" t="s">
        <v>1778</v>
      </c>
      <c r="C110" s="459" t="s">
        <v>1846</v>
      </c>
      <c r="D110" s="537" t="s">
        <v>1744</v>
      </c>
      <c r="E110" s="538">
        <v>19383.86</v>
      </c>
      <c r="F110" s="469" t="s">
        <v>1780</v>
      </c>
    </row>
    <row r="111" spans="1:6" x14ac:dyDescent="0.3">
      <c r="A111" s="535" t="s">
        <v>1777</v>
      </c>
      <c r="B111" s="536" t="s">
        <v>1778</v>
      </c>
      <c r="C111" s="459" t="s">
        <v>1847</v>
      </c>
      <c r="D111" s="537" t="s">
        <v>1744</v>
      </c>
      <c r="E111" s="538">
        <v>250971.84</v>
      </c>
      <c r="F111" s="469" t="s">
        <v>1780</v>
      </c>
    </row>
    <row r="112" spans="1:6" x14ac:dyDescent="0.3">
      <c r="A112" s="535" t="s">
        <v>1777</v>
      </c>
      <c r="B112" s="536" t="s">
        <v>1778</v>
      </c>
      <c r="C112" s="459" t="s">
        <v>1848</v>
      </c>
      <c r="D112" s="537" t="s">
        <v>1744</v>
      </c>
      <c r="E112" s="538">
        <v>257712</v>
      </c>
      <c r="F112" s="469" t="s">
        <v>1780</v>
      </c>
    </row>
    <row r="113" spans="1:6" x14ac:dyDescent="0.3">
      <c r="A113" s="535" t="s">
        <v>1777</v>
      </c>
      <c r="B113" s="536" t="s">
        <v>1778</v>
      </c>
      <c r="C113" s="459" t="s">
        <v>1849</v>
      </c>
      <c r="D113" s="537" t="s">
        <v>1744</v>
      </c>
      <c r="E113" s="538">
        <v>3613.16</v>
      </c>
      <c r="F113" s="469" t="s">
        <v>1780</v>
      </c>
    </row>
    <row r="114" spans="1:6" x14ac:dyDescent="0.3">
      <c r="A114" s="535" t="s">
        <v>1777</v>
      </c>
      <c r="B114" s="536" t="s">
        <v>1778</v>
      </c>
      <c r="C114" s="459" t="s">
        <v>1850</v>
      </c>
      <c r="D114" s="537" t="s">
        <v>1744</v>
      </c>
      <c r="E114" s="538">
        <v>34202.300000000003</v>
      </c>
      <c r="F114" s="469" t="s">
        <v>1780</v>
      </c>
    </row>
    <row r="115" spans="1:6" x14ac:dyDescent="0.3">
      <c r="A115" s="535" t="s">
        <v>1777</v>
      </c>
      <c r="B115" s="536" t="s">
        <v>1778</v>
      </c>
      <c r="C115" s="459" t="s">
        <v>1851</v>
      </c>
      <c r="D115" s="537" t="s">
        <v>1744</v>
      </c>
      <c r="E115" s="538">
        <v>30336.03</v>
      </c>
      <c r="F115" s="469" t="s">
        <v>1780</v>
      </c>
    </row>
    <row r="116" spans="1:6" x14ac:dyDescent="0.3">
      <c r="A116" s="535" t="s">
        <v>1777</v>
      </c>
      <c r="B116" s="536" t="s">
        <v>1778</v>
      </c>
      <c r="C116" s="459" t="s">
        <v>1852</v>
      </c>
      <c r="D116" s="537" t="s">
        <v>1744</v>
      </c>
      <c r="E116" s="538">
        <v>1250.8</v>
      </c>
      <c r="F116" s="469" t="s">
        <v>1780</v>
      </c>
    </row>
    <row r="117" spans="1:6" x14ac:dyDescent="0.3">
      <c r="A117" s="535" t="s">
        <v>1777</v>
      </c>
      <c r="B117" s="536" t="s">
        <v>1778</v>
      </c>
      <c r="C117" s="459" t="s">
        <v>1853</v>
      </c>
      <c r="D117" s="537" t="s">
        <v>1744</v>
      </c>
      <c r="E117" s="538">
        <v>1250.8</v>
      </c>
      <c r="F117" s="469" t="s">
        <v>1780</v>
      </c>
    </row>
    <row r="118" spans="1:6" x14ac:dyDescent="0.3">
      <c r="A118" s="535" t="s">
        <v>1777</v>
      </c>
      <c r="B118" s="536" t="s">
        <v>1778</v>
      </c>
      <c r="C118" s="459" t="s">
        <v>1854</v>
      </c>
      <c r="D118" s="537" t="s">
        <v>1744</v>
      </c>
      <c r="E118" s="538">
        <v>1250.8</v>
      </c>
      <c r="F118" s="469" t="s">
        <v>1780</v>
      </c>
    </row>
    <row r="119" spans="1:6" x14ac:dyDescent="0.3">
      <c r="A119" s="535" t="s">
        <v>1777</v>
      </c>
      <c r="B119" s="536" t="s">
        <v>1778</v>
      </c>
      <c r="C119" s="459" t="s">
        <v>1855</v>
      </c>
      <c r="D119" s="537" t="s">
        <v>1744</v>
      </c>
      <c r="E119" s="538">
        <v>21240</v>
      </c>
      <c r="F119" s="469" t="s">
        <v>1780</v>
      </c>
    </row>
    <row r="120" spans="1:6" x14ac:dyDescent="0.3">
      <c r="A120" s="535" t="s">
        <v>1777</v>
      </c>
      <c r="B120" s="536" t="s">
        <v>1778</v>
      </c>
      <c r="C120" s="459" t="s">
        <v>1856</v>
      </c>
      <c r="D120" s="537" t="s">
        <v>1744</v>
      </c>
      <c r="E120" s="538">
        <v>43960.9</v>
      </c>
      <c r="F120" s="469" t="s">
        <v>1780</v>
      </c>
    </row>
    <row r="121" spans="1:6" x14ac:dyDescent="0.3">
      <c r="A121" s="535" t="s">
        <v>1777</v>
      </c>
      <c r="B121" s="536" t="s">
        <v>1778</v>
      </c>
      <c r="C121" s="459" t="s">
        <v>1857</v>
      </c>
      <c r="D121" s="537" t="s">
        <v>1744</v>
      </c>
      <c r="E121" s="538">
        <v>13749.996999999999</v>
      </c>
      <c r="F121" s="469" t="s">
        <v>1780</v>
      </c>
    </row>
    <row r="122" spans="1:6" x14ac:dyDescent="0.3">
      <c r="A122" s="535" t="s">
        <v>1777</v>
      </c>
      <c r="B122" s="536" t="s">
        <v>1778</v>
      </c>
      <c r="C122" s="459" t="s">
        <v>1858</v>
      </c>
      <c r="D122" s="537" t="s">
        <v>1744</v>
      </c>
      <c r="E122" s="538">
        <v>13570</v>
      </c>
      <c r="F122" s="469" t="s">
        <v>1780</v>
      </c>
    </row>
    <row r="123" spans="1:6" x14ac:dyDescent="0.3">
      <c r="A123" s="535" t="s">
        <v>1777</v>
      </c>
      <c r="B123" s="536" t="s">
        <v>1778</v>
      </c>
      <c r="C123" s="459" t="s">
        <v>1859</v>
      </c>
      <c r="D123" s="537" t="s">
        <v>1744</v>
      </c>
      <c r="E123" s="538">
        <v>4284.71</v>
      </c>
      <c r="F123" s="469" t="s">
        <v>1780</v>
      </c>
    </row>
    <row r="124" spans="1:6" x14ac:dyDescent="0.3">
      <c r="A124" s="535" t="s">
        <v>1777</v>
      </c>
      <c r="B124" s="536" t="s">
        <v>1778</v>
      </c>
      <c r="C124" s="459" t="s">
        <v>1860</v>
      </c>
      <c r="D124" s="537" t="s">
        <v>1744</v>
      </c>
      <c r="E124" s="538">
        <v>5726.64</v>
      </c>
      <c r="F124" s="469" t="s">
        <v>1780</v>
      </c>
    </row>
    <row r="125" spans="1:6" x14ac:dyDescent="0.3">
      <c r="A125" s="535" t="s">
        <v>1777</v>
      </c>
      <c r="B125" s="536" t="s">
        <v>1778</v>
      </c>
      <c r="C125" s="459" t="s">
        <v>1861</v>
      </c>
      <c r="D125" s="537" t="s">
        <v>1744</v>
      </c>
      <c r="E125" s="538">
        <v>20650</v>
      </c>
      <c r="F125" s="469" t="s">
        <v>1780</v>
      </c>
    </row>
    <row r="126" spans="1:6" ht="12.9" customHeight="1" x14ac:dyDescent="0.3">
      <c r="A126" s="535" t="s">
        <v>1777</v>
      </c>
      <c r="B126" s="536" t="s">
        <v>1778</v>
      </c>
      <c r="C126" s="459" t="s">
        <v>1862</v>
      </c>
      <c r="D126" s="537" t="s">
        <v>1744</v>
      </c>
      <c r="E126" s="538">
        <v>575000.01</v>
      </c>
      <c r="F126" s="469" t="s">
        <v>1780</v>
      </c>
    </row>
    <row r="127" spans="1:6" x14ac:dyDescent="0.3">
      <c r="A127" s="535" t="s">
        <v>1777</v>
      </c>
      <c r="B127" s="536" t="s">
        <v>1778</v>
      </c>
      <c r="C127" s="459" t="s">
        <v>1863</v>
      </c>
      <c r="D127" s="537" t="s">
        <v>1744</v>
      </c>
      <c r="E127" s="538">
        <v>2542900</v>
      </c>
      <c r="F127" s="469" t="s">
        <v>1780</v>
      </c>
    </row>
    <row r="128" spans="1:6" x14ac:dyDescent="0.3">
      <c r="A128" s="535" t="s">
        <v>1777</v>
      </c>
      <c r="B128" s="536" t="s">
        <v>1778</v>
      </c>
      <c r="C128" s="459" t="s">
        <v>1864</v>
      </c>
      <c r="D128" s="537" t="s">
        <v>1744</v>
      </c>
      <c r="E128" s="538">
        <v>172556.12</v>
      </c>
      <c r="F128" s="469" t="s">
        <v>1780</v>
      </c>
    </row>
    <row r="129" spans="1:6" x14ac:dyDescent="0.3">
      <c r="A129" s="535" t="s">
        <v>1777</v>
      </c>
      <c r="B129" s="536" t="s">
        <v>1778</v>
      </c>
      <c r="C129" s="459" t="s">
        <v>1865</v>
      </c>
      <c r="D129" s="537" t="s">
        <v>1744</v>
      </c>
      <c r="E129" s="538">
        <v>44250</v>
      </c>
      <c r="F129" s="469" t="s">
        <v>1780</v>
      </c>
    </row>
    <row r="130" spans="1:6" x14ac:dyDescent="0.3">
      <c r="A130" s="535" t="s">
        <v>1777</v>
      </c>
      <c r="B130" s="536" t="s">
        <v>1778</v>
      </c>
      <c r="C130" s="459" t="s">
        <v>1866</v>
      </c>
      <c r="D130" s="537" t="s">
        <v>1744</v>
      </c>
      <c r="E130" s="538">
        <v>719492.56279999996</v>
      </c>
      <c r="F130" s="469" t="s">
        <v>1780</v>
      </c>
    </row>
    <row r="131" spans="1:6" x14ac:dyDescent="0.3">
      <c r="A131" s="535" t="s">
        <v>1777</v>
      </c>
      <c r="B131" s="536" t="s">
        <v>1778</v>
      </c>
      <c r="C131" s="459" t="s">
        <v>1867</v>
      </c>
      <c r="D131" s="537" t="s">
        <v>1744</v>
      </c>
      <c r="E131" s="538">
        <v>816192.43</v>
      </c>
      <c r="F131" s="469" t="s">
        <v>1780</v>
      </c>
    </row>
    <row r="132" spans="1:6" x14ac:dyDescent="0.3">
      <c r="A132" s="540" t="s">
        <v>1868</v>
      </c>
      <c r="B132" s="541" t="s">
        <v>1869</v>
      </c>
      <c r="C132" s="542" t="s">
        <v>1870</v>
      </c>
      <c r="D132" s="543" t="s">
        <v>1744</v>
      </c>
      <c r="E132" s="544">
        <v>56724</v>
      </c>
      <c r="F132" s="470" t="s">
        <v>1871</v>
      </c>
    </row>
    <row r="133" spans="1:6" ht="14.1" customHeight="1" x14ac:dyDescent="0.3">
      <c r="A133" s="540" t="s">
        <v>1868</v>
      </c>
      <c r="B133" s="541" t="s">
        <v>1869</v>
      </c>
      <c r="C133" s="542" t="s">
        <v>1872</v>
      </c>
      <c r="D133" s="543" t="s">
        <v>1744</v>
      </c>
      <c r="E133" s="544">
        <v>3776</v>
      </c>
      <c r="F133" s="470" t="s">
        <v>1871</v>
      </c>
    </row>
    <row r="134" spans="1:6" ht="15.9" customHeight="1" x14ac:dyDescent="0.3">
      <c r="A134" s="540" t="s">
        <v>1868</v>
      </c>
      <c r="B134" s="541" t="s">
        <v>1869</v>
      </c>
      <c r="C134" s="542" t="s">
        <v>1873</v>
      </c>
      <c r="D134" s="543" t="s">
        <v>1744</v>
      </c>
      <c r="E134" s="544">
        <v>32499</v>
      </c>
      <c r="F134" s="470" t="s">
        <v>1871</v>
      </c>
    </row>
    <row r="135" spans="1:6" ht="15" customHeight="1" x14ac:dyDescent="0.3">
      <c r="A135" s="540" t="s">
        <v>1868</v>
      </c>
      <c r="B135" s="541" t="s">
        <v>1869</v>
      </c>
      <c r="C135" s="542" t="s">
        <v>1874</v>
      </c>
      <c r="D135" s="543" t="s">
        <v>1744</v>
      </c>
      <c r="E135" s="544">
        <v>28855</v>
      </c>
      <c r="F135" s="470" t="s">
        <v>1871</v>
      </c>
    </row>
    <row r="136" spans="1:6" ht="14.1" customHeight="1" x14ac:dyDescent="0.3">
      <c r="A136" s="540" t="s">
        <v>1868</v>
      </c>
      <c r="B136" s="541" t="s">
        <v>1869</v>
      </c>
      <c r="C136" s="542" t="s">
        <v>1875</v>
      </c>
      <c r="D136" s="543" t="s">
        <v>1744</v>
      </c>
      <c r="E136" s="544">
        <v>54000</v>
      </c>
      <c r="F136" s="470" t="s">
        <v>1871</v>
      </c>
    </row>
    <row r="137" spans="1:6" x14ac:dyDescent="0.3">
      <c r="A137" s="545" t="s">
        <v>1373</v>
      </c>
      <c r="B137" s="546" t="s">
        <v>1876</v>
      </c>
      <c r="C137" s="547" t="s">
        <v>1877</v>
      </c>
      <c r="D137" s="548" t="s">
        <v>1744</v>
      </c>
      <c r="E137" s="549">
        <v>109504</v>
      </c>
      <c r="F137" s="471" t="s">
        <v>1878</v>
      </c>
    </row>
    <row r="138" spans="1:6" x14ac:dyDescent="0.3">
      <c r="A138" s="545" t="s">
        <v>1373</v>
      </c>
      <c r="B138" s="546" t="s">
        <v>1876</v>
      </c>
      <c r="C138" s="547" t="s">
        <v>1879</v>
      </c>
      <c r="D138" s="548" t="s">
        <v>1744</v>
      </c>
      <c r="E138" s="549">
        <v>5723</v>
      </c>
      <c r="F138" s="471" t="s">
        <v>1878</v>
      </c>
    </row>
    <row r="139" spans="1:6" x14ac:dyDescent="0.3">
      <c r="A139" s="514" t="s">
        <v>1074</v>
      </c>
      <c r="B139" s="515" t="s">
        <v>1077</v>
      </c>
      <c r="C139" s="456" t="s">
        <v>1880</v>
      </c>
      <c r="D139" s="457" t="s">
        <v>1744</v>
      </c>
      <c r="E139" s="458">
        <v>7200</v>
      </c>
      <c r="F139" s="472" t="s">
        <v>1881</v>
      </c>
    </row>
    <row r="140" spans="1:6" ht="22.8" x14ac:dyDescent="0.3">
      <c r="A140" s="514" t="s">
        <v>1074</v>
      </c>
      <c r="B140" s="515" t="s">
        <v>1077</v>
      </c>
      <c r="C140" s="456" t="s">
        <v>1076</v>
      </c>
      <c r="D140" s="457" t="s">
        <v>1744</v>
      </c>
      <c r="E140" s="458">
        <v>150568.53</v>
      </c>
      <c r="F140" s="472" t="s">
        <v>1881</v>
      </c>
    </row>
    <row r="141" spans="1:6" ht="22.8" x14ac:dyDescent="0.3">
      <c r="A141" s="514" t="s">
        <v>1074</v>
      </c>
      <c r="B141" s="515" t="s">
        <v>1077</v>
      </c>
      <c r="C141" s="456" t="s">
        <v>1075</v>
      </c>
      <c r="D141" s="457" t="s">
        <v>1744</v>
      </c>
      <c r="E141" s="458">
        <v>220917.38</v>
      </c>
      <c r="F141" s="472" t="s">
        <v>1881</v>
      </c>
    </row>
    <row r="142" spans="1:6" ht="15.9" customHeight="1" x14ac:dyDescent="0.3">
      <c r="A142" s="550" t="s">
        <v>1047</v>
      </c>
      <c r="B142" s="551" t="s">
        <v>1056</v>
      </c>
      <c r="C142" s="454" t="s">
        <v>1882</v>
      </c>
      <c r="D142" s="552" t="s">
        <v>1744</v>
      </c>
      <c r="E142" s="553">
        <v>1000</v>
      </c>
      <c r="F142" s="473" t="s">
        <v>1883</v>
      </c>
    </row>
    <row r="143" spans="1:6" x14ac:dyDescent="0.3">
      <c r="A143" s="550" t="s">
        <v>1047</v>
      </c>
      <c r="B143" s="551" t="s">
        <v>1056</v>
      </c>
      <c r="C143" s="454" t="s">
        <v>1884</v>
      </c>
      <c r="D143" s="552" t="s">
        <v>1744</v>
      </c>
      <c r="E143" s="553">
        <v>2000</v>
      </c>
      <c r="F143" s="473" t="s">
        <v>1883</v>
      </c>
    </row>
    <row r="144" spans="1:6" ht="18" customHeight="1" x14ac:dyDescent="0.3">
      <c r="A144" s="550" t="s">
        <v>1047</v>
      </c>
      <c r="B144" s="551" t="s">
        <v>1056</v>
      </c>
      <c r="C144" s="454" t="s">
        <v>1885</v>
      </c>
      <c r="D144" s="552" t="s">
        <v>1744</v>
      </c>
      <c r="E144" s="553">
        <v>500</v>
      </c>
      <c r="F144" s="473" t="s">
        <v>1883</v>
      </c>
    </row>
    <row r="145" spans="1:6" ht="17.25" customHeight="1" x14ac:dyDescent="0.3">
      <c r="A145" s="550" t="s">
        <v>1047</v>
      </c>
      <c r="B145" s="551" t="s">
        <v>1056</v>
      </c>
      <c r="C145" s="454" t="s">
        <v>1886</v>
      </c>
      <c r="D145" s="552" t="s">
        <v>1887</v>
      </c>
      <c r="E145" s="553">
        <v>250</v>
      </c>
      <c r="F145" s="474" t="s">
        <v>1888</v>
      </c>
    </row>
    <row r="146" spans="1:6" x14ac:dyDescent="0.3">
      <c r="A146" s="550" t="s">
        <v>1047</v>
      </c>
      <c r="B146" s="551" t="s">
        <v>1056</v>
      </c>
      <c r="C146" s="454" t="s">
        <v>1048</v>
      </c>
      <c r="D146" s="552" t="s">
        <v>1887</v>
      </c>
      <c r="E146" s="553">
        <v>240</v>
      </c>
      <c r="F146" s="474" t="s">
        <v>1888</v>
      </c>
    </row>
    <row r="147" spans="1:6" x14ac:dyDescent="0.3">
      <c r="A147" s="550" t="s">
        <v>1047</v>
      </c>
      <c r="B147" s="551" t="s">
        <v>1056</v>
      </c>
      <c r="C147" s="454" t="s">
        <v>1889</v>
      </c>
      <c r="D147" s="552" t="s">
        <v>1887</v>
      </c>
      <c r="E147" s="553">
        <v>300</v>
      </c>
      <c r="F147" s="473" t="s">
        <v>1888</v>
      </c>
    </row>
    <row r="148" spans="1:6" x14ac:dyDescent="0.3">
      <c r="A148" s="550" t="s">
        <v>1047</v>
      </c>
      <c r="B148" s="551" t="s">
        <v>1056</v>
      </c>
      <c r="C148" s="454" t="s">
        <v>1890</v>
      </c>
      <c r="D148" s="552" t="s">
        <v>1887</v>
      </c>
      <c r="E148" s="553">
        <v>280</v>
      </c>
      <c r="F148" s="474" t="s">
        <v>1888</v>
      </c>
    </row>
    <row r="149" spans="1:6" x14ac:dyDescent="0.3">
      <c r="A149" s="550" t="s">
        <v>1047</v>
      </c>
      <c r="B149" s="551" t="s">
        <v>1056</v>
      </c>
      <c r="C149" s="454" t="s">
        <v>1891</v>
      </c>
      <c r="D149" s="552" t="s">
        <v>1887</v>
      </c>
      <c r="E149" s="553">
        <v>140</v>
      </c>
      <c r="F149" s="473" t="s">
        <v>1888</v>
      </c>
    </row>
    <row r="150" spans="1:6" x14ac:dyDescent="0.3">
      <c r="A150" s="514" t="s">
        <v>1309</v>
      </c>
      <c r="B150" s="515" t="s">
        <v>1892</v>
      </c>
      <c r="C150" s="456" t="s">
        <v>1893</v>
      </c>
      <c r="D150" s="457" t="s">
        <v>1894</v>
      </c>
      <c r="E150" s="458">
        <v>28.32</v>
      </c>
      <c r="F150" s="472" t="s">
        <v>1895</v>
      </c>
    </row>
    <row r="151" spans="1:6" x14ac:dyDescent="0.3">
      <c r="A151" s="514" t="s">
        <v>1309</v>
      </c>
      <c r="B151" s="515" t="s">
        <v>1892</v>
      </c>
      <c r="C151" s="456" t="s">
        <v>1896</v>
      </c>
      <c r="D151" s="457" t="s">
        <v>1744</v>
      </c>
      <c r="E151" s="458">
        <v>8500</v>
      </c>
      <c r="F151" s="472" t="s">
        <v>1895</v>
      </c>
    </row>
    <row r="152" spans="1:6" x14ac:dyDescent="0.3">
      <c r="A152" s="514" t="s">
        <v>1309</v>
      </c>
      <c r="B152" s="515" t="s">
        <v>1892</v>
      </c>
      <c r="C152" s="456" t="s">
        <v>1897</v>
      </c>
      <c r="D152" s="457" t="s">
        <v>1744</v>
      </c>
      <c r="E152" s="458">
        <v>81.171999999999997</v>
      </c>
      <c r="F152" s="472" t="s">
        <v>1895</v>
      </c>
    </row>
    <row r="153" spans="1:6" x14ac:dyDescent="0.3">
      <c r="A153" s="514" t="s">
        <v>1309</v>
      </c>
      <c r="B153" s="515" t="s">
        <v>1892</v>
      </c>
      <c r="C153" s="456" t="s">
        <v>1898</v>
      </c>
      <c r="D153" s="457" t="s">
        <v>1744</v>
      </c>
      <c r="E153" s="458">
        <v>103.3567</v>
      </c>
      <c r="F153" s="472" t="s">
        <v>1895</v>
      </c>
    </row>
    <row r="154" spans="1:6" x14ac:dyDescent="0.3">
      <c r="A154" s="514" t="s">
        <v>1309</v>
      </c>
      <c r="B154" s="515" t="s">
        <v>1892</v>
      </c>
      <c r="C154" s="456" t="s">
        <v>1899</v>
      </c>
      <c r="D154" s="457" t="s">
        <v>1744</v>
      </c>
      <c r="E154" s="458">
        <v>20.059999999999999</v>
      </c>
      <c r="F154" s="472" t="s">
        <v>1895</v>
      </c>
    </row>
    <row r="155" spans="1:6" ht="12.9" customHeight="1" x14ac:dyDescent="0.3">
      <c r="A155" s="514" t="s">
        <v>1309</v>
      </c>
      <c r="B155" s="515" t="s">
        <v>1892</v>
      </c>
      <c r="C155" s="456" t="s">
        <v>1900</v>
      </c>
      <c r="D155" s="457" t="s">
        <v>1744</v>
      </c>
      <c r="E155" s="458">
        <v>208.86</v>
      </c>
      <c r="F155" s="472" t="s">
        <v>1895</v>
      </c>
    </row>
    <row r="156" spans="1:6" ht="15" customHeight="1" x14ac:dyDescent="0.3">
      <c r="A156" s="514" t="s">
        <v>1309</v>
      </c>
      <c r="B156" s="515" t="s">
        <v>1892</v>
      </c>
      <c r="C156" s="456" t="s">
        <v>1901</v>
      </c>
      <c r="D156" s="457" t="s">
        <v>1744</v>
      </c>
      <c r="E156" s="458">
        <v>206.73500000000001</v>
      </c>
      <c r="F156" s="472" t="s">
        <v>1895</v>
      </c>
    </row>
    <row r="157" spans="1:6" ht="15" customHeight="1" x14ac:dyDescent="0.3">
      <c r="A157" s="514" t="s">
        <v>1309</v>
      </c>
      <c r="B157" s="515" t="s">
        <v>1892</v>
      </c>
      <c r="C157" s="456" t="s">
        <v>1902</v>
      </c>
      <c r="D157" s="457" t="s">
        <v>1744</v>
      </c>
      <c r="E157" s="458">
        <v>43.293999999999997</v>
      </c>
      <c r="F157" s="472" t="s">
        <v>1895</v>
      </c>
    </row>
    <row r="158" spans="1:6" ht="15" customHeight="1" x14ac:dyDescent="0.3">
      <c r="A158" s="514" t="s">
        <v>1309</v>
      </c>
      <c r="B158" s="515" t="s">
        <v>1892</v>
      </c>
      <c r="C158" s="456" t="s">
        <v>1903</v>
      </c>
      <c r="D158" s="457" t="s">
        <v>1744</v>
      </c>
      <c r="E158" s="458">
        <v>5.9</v>
      </c>
      <c r="F158" s="472" t="s">
        <v>1895</v>
      </c>
    </row>
    <row r="159" spans="1:6" ht="15" customHeight="1" x14ac:dyDescent="0.3">
      <c r="A159" s="514" t="s">
        <v>1309</v>
      </c>
      <c r="B159" s="515" t="s">
        <v>1892</v>
      </c>
      <c r="C159" s="456" t="s">
        <v>1904</v>
      </c>
      <c r="D159" s="457" t="s">
        <v>1744</v>
      </c>
      <c r="E159" s="458">
        <v>944</v>
      </c>
      <c r="F159" s="472" t="s">
        <v>1895</v>
      </c>
    </row>
    <row r="160" spans="1:6" ht="15" customHeight="1" x14ac:dyDescent="0.3">
      <c r="A160" s="514" t="s">
        <v>1309</v>
      </c>
      <c r="B160" s="515" t="s">
        <v>1892</v>
      </c>
      <c r="C160" s="456" t="s">
        <v>1905</v>
      </c>
      <c r="D160" s="457" t="s">
        <v>1744</v>
      </c>
      <c r="E160" s="458">
        <v>571.12</v>
      </c>
      <c r="F160" s="472" t="s">
        <v>1895</v>
      </c>
    </row>
    <row r="161" spans="1:6" ht="15" customHeight="1" x14ac:dyDescent="0.3">
      <c r="A161" s="514" t="s">
        <v>1309</v>
      </c>
      <c r="B161" s="515" t="s">
        <v>1892</v>
      </c>
      <c r="C161" s="456" t="s">
        <v>1906</v>
      </c>
      <c r="D161" s="457" t="s">
        <v>1744</v>
      </c>
      <c r="E161" s="458">
        <v>619.5</v>
      </c>
      <c r="F161" s="472" t="s">
        <v>1895</v>
      </c>
    </row>
    <row r="162" spans="1:6" ht="15" customHeight="1" x14ac:dyDescent="0.3">
      <c r="A162" s="514" t="s">
        <v>1309</v>
      </c>
      <c r="B162" s="515" t="s">
        <v>1892</v>
      </c>
      <c r="C162" s="456" t="s">
        <v>1907</v>
      </c>
      <c r="D162" s="457" t="s">
        <v>1744</v>
      </c>
      <c r="E162" s="458">
        <v>100.3</v>
      </c>
      <c r="F162" s="472" t="s">
        <v>1895</v>
      </c>
    </row>
    <row r="163" spans="1:6" ht="14.1" customHeight="1" x14ac:dyDescent="0.3">
      <c r="A163" s="514" t="s">
        <v>1309</v>
      </c>
      <c r="B163" s="515" t="s">
        <v>1892</v>
      </c>
      <c r="C163" s="456" t="s">
        <v>1908</v>
      </c>
      <c r="D163" s="457" t="s">
        <v>1744</v>
      </c>
      <c r="E163" s="458">
        <v>33.630000000000003</v>
      </c>
      <c r="F163" s="472" t="s">
        <v>1895</v>
      </c>
    </row>
    <row r="164" spans="1:6" x14ac:dyDescent="0.3">
      <c r="A164" s="514" t="s">
        <v>1309</v>
      </c>
      <c r="B164" s="515" t="s">
        <v>1892</v>
      </c>
      <c r="C164" s="456" t="s">
        <v>1909</v>
      </c>
      <c r="D164" s="457" t="s">
        <v>1744</v>
      </c>
      <c r="E164" s="458">
        <v>44.25</v>
      </c>
      <c r="F164" s="472" t="s">
        <v>1895</v>
      </c>
    </row>
    <row r="165" spans="1:6" x14ac:dyDescent="0.3">
      <c r="A165" s="514" t="s">
        <v>1309</v>
      </c>
      <c r="B165" s="515" t="s">
        <v>1892</v>
      </c>
      <c r="C165" s="456" t="s">
        <v>1910</v>
      </c>
      <c r="D165" s="457" t="s">
        <v>1744</v>
      </c>
      <c r="E165" s="458">
        <v>855.5</v>
      </c>
      <c r="F165" s="472" t="s">
        <v>1895</v>
      </c>
    </row>
    <row r="166" spans="1:6" x14ac:dyDescent="0.3">
      <c r="A166" s="514" t="s">
        <v>1309</v>
      </c>
      <c r="B166" s="515" t="s">
        <v>1892</v>
      </c>
      <c r="C166" s="456" t="s">
        <v>1911</v>
      </c>
      <c r="D166" s="457" t="s">
        <v>1744</v>
      </c>
      <c r="E166" s="458">
        <v>60.2273</v>
      </c>
      <c r="F166" s="472" t="s">
        <v>1895</v>
      </c>
    </row>
    <row r="167" spans="1:6" x14ac:dyDescent="0.3">
      <c r="A167" s="514" t="s">
        <v>1309</v>
      </c>
      <c r="B167" s="515" t="s">
        <v>1892</v>
      </c>
      <c r="C167" s="456" t="s">
        <v>1912</v>
      </c>
      <c r="D167" s="457" t="s">
        <v>1744</v>
      </c>
      <c r="E167" s="458">
        <v>102.8133</v>
      </c>
      <c r="F167" s="472" t="s">
        <v>1895</v>
      </c>
    </row>
    <row r="168" spans="1:6" x14ac:dyDescent="0.3">
      <c r="A168" s="514" t="s">
        <v>1309</v>
      </c>
      <c r="B168" s="515" t="s">
        <v>1892</v>
      </c>
      <c r="C168" s="456" t="s">
        <v>1913</v>
      </c>
      <c r="D168" s="457" t="s">
        <v>1744</v>
      </c>
      <c r="E168" s="458">
        <v>3030.43</v>
      </c>
      <c r="F168" s="472" t="s">
        <v>1895</v>
      </c>
    </row>
    <row r="169" spans="1:6" x14ac:dyDescent="0.3">
      <c r="A169" s="514" t="s">
        <v>1309</v>
      </c>
      <c r="B169" s="515" t="s">
        <v>1892</v>
      </c>
      <c r="C169" s="456" t="s">
        <v>1914</v>
      </c>
      <c r="D169" s="457" t="s">
        <v>1744</v>
      </c>
      <c r="E169" s="458">
        <v>858.45</v>
      </c>
      <c r="F169" s="472" t="s">
        <v>1895</v>
      </c>
    </row>
    <row r="170" spans="1:6" x14ac:dyDescent="0.3">
      <c r="A170" s="514" t="s">
        <v>1309</v>
      </c>
      <c r="B170" s="515" t="s">
        <v>1892</v>
      </c>
      <c r="C170" s="456" t="s">
        <v>1915</v>
      </c>
      <c r="D170" s="457" t="s">
        <v>1744</v>
      </c>
      <c r="E170" s="458">
        <v>206.72329999999999</v>
      </c>
      <c r="F170" s="472" t="s">
        <v>1895</v>
      </c>
    </row>
    <row r="171" spans="1:6" ht="15.9" customHeight="1" x14ac:dyDescent="0.3">
      <c r="A171" s="514" t="s">
        <v>1309</v>
      </c>
      <c r="B171" s="515" t="s">
        <v>1892</v>
      </c>
      <c r="C171" s="456" t="s">
        <v>1916</v>
      </c>
      <c r="D171" s="457" t="s">
        <v>1744</v>
      </c>
      <c r="E171" s="458">
        <v>4425</v>
      </c>
      <c r="F171" s="472" t="s">
        <v>1895</v>
      </c>
    </row>
    <row r="172" spans="1:6" x14ac:dyDescent="0.3">
      <c r="A172" s="514" t="s">
        <v>1309</v>
      </c>
      <c r="B172" s="515" t="s">
        <v>1892</v>
      </c>
      <c r="C172" s="456" t="s">
        <v>1917</v>
      </c>
      <c r="D172" s="457" t="s">
        <v>1744</v>
      </c>
      <c r="E172" s="458">
        <v>13500.0026</v>
      </c>
      <c r="F172" s="472" t="s">
        <v>1895</v>
      </c>
    </row>
    <row r="173" spans="1:6" ht="20.25" customHeight="1" x14ac:dyDescent="0.3">
      <c r="A173" s="514" t="s">
        <v>1309</v>
      </c>
      <c r="B173" s="515" t="s">
        <v>1892</v>
      </c>
      <c r="C173" s="456" t="s">
        <v>1918</v>
      </c>
      <c r="D173" s="457" t="s">
        <v>1744</v>
      </c>
      <c r="E173" s="458">
        <v>1416</v>
      </c>
      <c r="F173" s="472" t="s">
        <v>1895</v>
      </c>
    </row>
    <row r="174" spans="1:6" ht="21" customHeight="1" x14ac:dyDescent="0.2">
      <c r="A174" s="514" t="s">
        <v>1309</v>
      </c>
      <c r="B174" s="515" t="s">
        <v>1892</v>
      </c>
      <c r="C174" s="456" t="s">
        <v>1919</v>
      </c>
      <c r="D174" s="457" t="s">
        <v>1744</v>
      </c>
      <c r="E174" s="458">
        <v>3.54</v>
      </c>
      <c r="F174" s="475" t="s">
        <v>1895</v>
      </c>
    </row>
    <row r="175" spans="1:6" ht="18" customHeight="1" x14ac:dyDescent="0.3">
      <c r="A175" s="514" t="s">
        <v>1309</v>
      </c>
      <c r="B175" s="515" t="s">
        <v>1892</v>
      </c>
      <c r="C175" s="456" t="s">
        <v>1920</v>
      </c>
      <c r="D175" s="457" t="s">
        <v>1744</v>
      </c>
      <c r="E175" s="458">
        <v>73.16</v>
      </c>
      <c r="F175" s="472" t="s">
        <v>1895</v>
      </c>
    </row>
    <row r="176" spans="1:6" ht="20.25" customHeight="1" x14ac:dyDescent="0.3">
      <c r="A176" s="514" t="s">
        <v>1309</v>
      </c>
      <c r="B176" s="515" t="s">
        <v>1892</v>
      </c>
      <c r="C176" s="456" t="s">
        <v>1921</v>
      </c>
      <c r="D176" s="457" t="s">
        <v>1744</v>
      </c>
      <c r="E176" s="458">
        <v>548.26499999999999</v>
      </c>
      <c r="F176" s="472" t="s">
        <v>1895</v>
      </c>
    </row>
    <row r="177" spans="1:6" ht="25.5" customHeight="1" x14ac:dyDescent="0.3">
      <c r="A177" s="514" t="s">
        <v>1309</v>
      </c>
      <c r="B177" s="515" t="s">
        <v>1892</v>
      </c>
      <c r="C177" s="456" t="s">
        <v>1922</v>
      </c>
      <c r="D177" s="457" t="s">
        <v>1744</v>
      </c>
      <c r="E177" s="458">
        <v>526.32500000000005</v>
      </c>
      <c r="F177" s="472" t="s">
        <v>1895</v>
      </c>
    </row>
    <row r="178" spans="1:6" ht="19.5" customHeight="1" x14ac:dyDescent="0.2">
      <c r="A178" s="514" t="s">
        <v>1309</v>
      </c>
      <c r="B178" s="515" t="s">
        <v>1892</v>
      </c>
      <c r="C178" s="456" t="s">
        <v>1923</v>
      </c>
      <c r="D178" s="457" t="s">
        <v>1744</v>
      </c>
      <c r="E178" s="458">
        <v>3.54</v>
      </c>
      <c r="F178" s="475" t="s">
        <v>1895</v>
      </c>
    </row>
    <row r="179" spans="1:6" ht="27.75" customHeight="1" x14ac:dyDescent="0.3">
      <c r="A179" s="514" t="s">
        <v>1309</v>
      </c>
      <c r="B179" s="515" t="s">
        <v>1892</v>
      </c>
      <c r="C179" s="456" t="s">
        <v>1924</v>
      </c>
      <c r="D179" s="457" t="s">
        <v>1744</v>
      </c>
      <c r="E179" s="458">
        <v>265.5</v>
      </c>
      <c r="F179" s="472" t="s">
        <v>1895</v>
      </c>
    </row>
    <row r="180" spans="1:6" ht="21.75" customHeight="1" x14ac:dyDescent="0.3">
      <c r="A180" s="554" t="s">
        <v>1212</v>
      </c>
      <c r="B180" s="555" t="s">
        <v>1925</v>
      </c>
      <c r="C180" s="455" t="s">
        <v>1926</v>
      </c>
      <c r="D180" s="556" t="s">
        <v>1744</v>
      </c>
      <c r="E180" s="557">
        <v>5</v>
      </c>
      <c r="F180" s="476" t="s">
        <v>1927</v>
      </c>
    </row>
    <row r="181" spans="1:6" ht="22.5" customHeight="1" x14ac:dyDescent="0.3">
      <c r="A181" s="514" t="s">
        <v>1296</v>
      </c>
      <c r="B181" s="515" t="s">
        <v>1928</v>
      </c>
      <c r="C181" s="456" t="s">
        <v>1929</v>
      </c>
      <c r="D181" s="457" t="s">
        <v>1744</v>
      </c>
      <c r="E181" s="458">
        <v>7773.84</v>
      </c>
      <c r="F181" s="472" t="s">
        <v>1930</v>
      </c>
    </row>
    <row r="182" spans="1:6" x14ac:dyDescent="0.3">
      <c r="A182" s="514" t="s">
        <v>1296</v>
      </c>
      <c r="B182" s="515" t="s">
        <v>1928</v>
      </c>
      <c r="C182" s="456" t="s">
        <v>1931</v>
      </c>
      <c r="D182" s="457" t="s">
        <v>1744</v>
      </c>
      <c r="E182" s="458">
        <v>9343.24</v>
      </c>
      <c r="F182" s="472" t="s">
        <v>1930</v>
      </c>
    </row>
    <row r="183" spans="1:6" ht="23.25" customHeight="1" x14ac:dyDescent="0.3">
      <c r="A183" s="514" t="s">
        <v>1296</v>
      </c>
      <c r="B183" s="515" t="s">
        <v>1928</v>
      </c>
      <c r="C183" s="456" t="s">
        <v>1932</v>
      </c>
      <c r="D183" s="457" t="s">
        <v>1744</v>
      </c>
      <c r="E183" s="458">
        <v>10915</v>
      </c>
      <c r="F183" s="472" t="s">
        <v>1930</v>
      </c>
    </row>
    <row r="184" spans="1:6" ht="20.25" customHeight="1" x14ac:dyDescent="0.3">
      <c r="A184" s="514" t="s">
        <v>1296</v>
      </c>
      <c r="B184" s="515" t="s">
        <v>1928</v>
      </c>
      <c r="C184" s="456" t="s">
        <v>1933</v>
      </c>
      <c r="D184" s="457" t="s">
        <v>1744</v>
      </c>
      <c r="E184" s="458">
        <v>3923.5</v>
      </c>
      <c r="F184" s="472" t="s">
        <v>1930</v>
      </c>
    </row>
    <row r="185" spans="1:6" ht="14.1" customHeight="1" x14ac:dyDescent="0.3">
      <c r="A185" s="514" t="s">
        <v>1296</v>
      </c>
      <c r="B185" s="515" t="s">
        <v>1928</v>
      </c>
      <c r="C185" s="456" t="s">
        <v>1934</v>
      </c>
      <c r="D185" s="457" t="s">
        <v>1744</v>
      </c>
      <c r="E185" s="458">
        <v>4543</v>
      </c>
      <c r="F185" s="472" t="s">
        <v>1930</v>
      </c>
    </row>
    <row r="186" spans="1:6" ht="17.100000000000001" customHeight="1" x14ac:dyDescent="0.3">
      <c r="A186" s="514" t="s">
        <v>1296</v>
      </c>
      <c r="B186" s="515" t="s">
        <v>1928</v>
      </c>
      <c r="C186" s="456" t="s">
        <v>1935</v>
      </c>
      <c r="D186" s="457" t="s">
        <v>1744</v>
      </c>
      <c r="E186" s="458">
        <v>9204</v>
      </c>
      <c r="F186" s="472" t="s">
        <v>1930</v>
      </c>
    </row>
    <row r="187" spans="1:6" ht="15.9" customHeight="1" x14ac:dyDescent="0.3">
      <c r="A187" s="514" t="s">
        <v>1296</v>
      </c>
      <c r="B187" s="515" t="s">
        <v>1928</v>
      </c>
      <c r="C187" s="456" t="s">
        <v>1936</v>
      </c>
      <c r="D187" s="457" t="s">
        <v>1744</v>
      </c>
      <c r="E187" s="458">
        <v>1239</v>
      </c>
      <c r="F187" s="472" t="s">
        <v>1930</v>
      </c>
    </row>
    <row r="188" spans="1:6" ht="15.9" customHeight="1" x14ac:dyDescent="0.3">
      <c r="A188" s="514" t="s">
        <v>1296</v>
      </c>
      <c r="B188" s="515" t="s">
        <v>1928</v>
      </c>
      <c r="C188" s="456" t="s">
        <v>1937</v>
      </c>
      <c r="D188" s="457" t="s">
        <v>1744</v>
      </c>
      <c r="E188" s="458">
        <v>1239</v>
      </c>
      <c r="F188" s="472" t="s">
        <v>1930</v>
      </c>
    </row>
    <row r="189" spans="1:6" ht="32.25" customHeight="1" x14ac:dyDescent="0.3">
      <c r="A189" s="558" t="s">
        <v>1250</v>
      </c>
      <c r="B189" s="559" t="s">
        <v>1938</v>
      </c>
      <c r="C189" s="559" t="s">
        <v>1939</v>
      </c>
      <c r="D189" s="560" t="s">
        <v>1744</v>
      </c>
      <c r="E189" s="561">
        <v>54999.99</v>
      </c>
      <c r="F189" s="477" t="s">
        <v>1940</v>
      </c>
    </row>
    <row r="190" spans="1:6" ht="30.75" customHeight="1" x14ac:dyDescent="0.3">
      <c r="A190" s="558" t="s">
        <v>1250</v>
      </c>
      <c r="B190" s="559" t="s">
        <v>1938</v>
      </c>
      <c r="C190" s="559" t="s">
        <v>1941</v>
      </c>
      <c r="D190" s="560" t="s">
        <v>1744</v>
      </c>
      <c r="E190" s="561">
        <v>17023.8</v>
      </c>
      <c r="F190" s="477" t="s">
        <v>1940</v>
      </c>
    </row>
    <row r="191" spans="1:6" ht="25.5" customHeight="1" x14ac:dyDescent="0.3">
      <c r="A191" s="562" t="s">
        <v>1942</v>
      </c>
      <c r="B191" s="559" t="s">
        <v>1938</v>
      </c>
      <c r="C191" s="563" t="s">
        <v>1943</v>
      </c>
      <c r="D191" s="564" t="s">
        <v>1744</v>
      </c>
      <c r="E191" s="565">
        <v>4130</v>
      </c>
      <c r="F191" s="478" t="s">
        <v>1944</v>
      </c>
    </row>
    <row r="192" spans="1:6" ht="15.9" customHeight="1" x14ac:dyDescent="0.3">
      <c r="A192" s="562" t="s">
        <v>1942</v>
      </c>
      <c r="B192" s="559" t="s">
        <v>1938</v>
      </c>
      <c r="C192" s="563" t="s">
        <v>1945</v>
      </c>
      <c r="D192" s="564" t="s">
        <v>1744</v>
      </c>
      <c r="E192" s="565">
        <v>16048</v>
      </c>
      <c r="F192" s="478" t="s">
        <v>1944</v>
      </c>
    </row>
    <row r="193" spans="1:6" ht="27.75" customHeight="1" x14ac:dyDescent="0.3">
      <c r="A193" s="562" t="s">
        <v>1942</v>
      </c>
      <c r="B193" s="559" t="s">
        <v>1938</v>
      </c>
      <c r="C193" s="563" t="s">
        <v>1946</v>
      </c>
      <c r="D193" s="566" t="s">
        <v>1744</v>
      </c>
      <c r="E193" s="565">
        <v>24502.7</v>
      </c>
      <c r="F193" s="478" t="s">
        <v>1944</v>
      </c>
    </row>
    <row r="194" spans="1:6" ht="34.5" customHeight="1" x14ac:dyDescent="0.3">
      <c r="A194" s="558" t="s">
        <v>1947</v>
      </c>
      <c r="B194" s="559" t="s">
        <v>1938</v>
      </c>
      <c r="C194" s="559" t="s">
        <v>1948</v>
      </c>
      <c r="D194" s="560" t="s">
        <v>1744</v>
      </c>
      <c r="E194" s="561">
        <v>715000</v>
      </c>
      <c r="F194" s="477" t="s">
        <v>1949</v>
      </c>
    </row>
    <row r="195" spans="1:6" ht="23.25" customHeight="1" x14ac:dyDescent="0.3">
      <c r="A195" s="558" t="s">
        <v>1950</v>
      </c>
      <c r="B195" s="559" t="s">
        <v>1938</v>
      </c>
      <c r="C195" s="559" t="s">
        <v>1951</v>
      </c>
      <c r="D195" s="560" t="s">
        <v>1744</v>
      </c>
      <c r="E195" s="561">
        <v>60742.81</v>
      </c>
      <c r="F195" s="477" t="s">
        <v>1940</v>
      </c>
    </row>
    <row r="196" spans="1:6" ht="25.5" customHeight="1" x14ac:dyDescent="0.3">
      <c r="A196" s="535" t="s">
        <v>1950</v>
      </c>
      <c r="B196" s="559" t="s">
        <v>1938</v>
      </c>
      <c r="C196" s="559" t="s">
        <v>1952</v>
      </c>
      <c r="D196" s="560" t="s">
        <v>1744</v>
      </c>
      <c r="E196" s="561">
        <v>30385</v>
      </c>
      <c r="F196" s="477" t="s">
        <v>1940</v>
      </c>
    </row>
    <row r="197" spans="1:6" ht="22.8" x14ac:dyDescent="0.3">
      <c r="A197" s="558" t="s">
        <v>1950</v>
      </c>
      <c r="B197" s="559" t="s">
        <v>1938</v>
      </c>
      <c r="C197" s="559" t="s">
        <v>1953</v>
      </c>
      <c r="D197" s="560" t="s">
        <v>1744</v>
      </c>
      <c r="E197" s="561">
        <v>79818.740000000005</v>
      </c>
      <c r="F197" s="477" t="s">
        <v>1940</v>
      </c>
    </row>
    <row r="198" spans="1:6" ht="22.8" x14ac:dyDescent="0.3">
      <c r="A198" s="535" t="s">
        <v>1950</v>
      </c>
      <c r="B198" s="559" t="s">
        <v>1938</v>
      </c>
      <c r="C198" s="559" t="s">
        <v>1954</v>
      </c>
      <c r="D198" s="560" t="s">
        <v>1744</v>
      </c>
      <c r="E198" s="561">
        <v>4500</v>
      </c>
      <c r="F198" s="477" t="s">
        <v>1955</v>
      </c>
    </row>
    <row r="199" spans="1:6" ht="22.8" x14ac:dyDescent="0.3">
      <c r="A199" s="535" t="s">
        <v>1950</v>
      </c>
      <c r="B199" s="559" t="s">
        <v>1938</v>
      </c>
      <c r="C199" s="459" t="s">
        <v>1956</v>
      </c>
      <c r="D199" s="537" t="s">
        <v>1744</v>
      </c>
      <c r="E199" s="538">
        <v>44840</v>
      </c>
      <c r="F199" s="469" t="s">
        <v>1957</v>
      </c>
    </row>
    <row r="200" spans="1:6" ht="14.1" customHeight="1" x14ac:dyDescent="0.3">
      <c r="A200" s="558" t="s">
        <v>1950</v>
      </c>
      <c r="B200" s="559" t="s">
        <v>1938</v>
      </c>
      <c r="C200" s="559" t="s">
        <v>1958</v>
      </c>
      <c r="D200" s="560" t="s">
        <v>1744</v>
      </c>
      <c r="E200" s="561">
        <v>8850</v>
      </c>
      <c r="F200" s="477" t="s">
        <v>1940</v>
      </c>
    </row>
    <row r="201" spans="1:6" ht="14.1" customHeight="1" x14ac:dyDescent="0.3">
      <c r="A201" s="535" t="s">
        <v>1959</v>
      </c>
      <c r="B201" s="559" t="s">
        <v>1938</v>
      </c>
      <c r="C201" s="567" t="s">
        <v>1960</v>
      </c>
      <c r="D201" s="568" t="s">
        <v>1744</v>
      </c>
      <c r="E201" s="569">
        <v>45459.5</v>
      </c>
      <c r="F201" s="479" t="s">
        <v>1961</v>
      </c>
    </row>
    <row r="202" spans="1:6" ht="15.9" customHeight="1" x14ac:dyDescent="0.3">
      <c r="A202" s="535" t="s">
        <v>1959</v>
      </c>
      <c r="B202" s="559" t="s">
        <v>1938</v>
      </c>
      <c r="C202" s="567" t="s">
        <v>1962</v>
      </c>
      <c r="D202" s="568" t="s">
        <v>1744</v>
      </c>
      <c r="E202" s="569">
        <v>7500</v>
      </c>
      <c r="F202" s="479" t="s">
        <v>1963</v>
      </c>
    </row>
    <row r="203" spans="1:6" ht="15" customHeight="1" x14ac:dyDescent="0.3">
      <c r="A203" s="570" t="s">
        <v>1328</v>
      </c>
      <c r="B203" s="571" t="s">
        <v>1964</v>
      </c>
      <c r="C203" s="572" t="s">
        <v>1965</v>
      </c>
      <c r="D203" s="573" t="s">
        <v>1744</v>
      </c>
      <c r="E203" s="574">
        <v>68.44</v>
      </c>
      <c r="F203" s="480" t="s">
        <v>1966</v>
      </c>
    </row>
    <row r="204" spans="1:6" ht="15" customHeight="1" x14ac:dyDescent="0.3">
      <c r="A204" s="570" t="s">
        <v>1328</v>
      </c>
      <c r="B204" s="571" t="s">
        <v>1964</v>
      </c>
      <c r="C204" s="572" t="s">
        <v>1967</v>
      </c>
      <c r="D204" s="573" t="s">
        <v>1744</v>
      </c>
      <c r="E204" s="574">
        <v>3935.3</v>
      </c>
      <c r="F204" s="480" t="s">
        <v>1966</v>
      </c>
    </row>
    <row r="205" spans="1:6" ht="14.1" customHeight="1" x14ac:dyDescent="0.3">
      <c r="A205" s="570" t="s">
        <v>1328</v>
      </c>
      <c r="B205" s="571" t="s">
        <v>1964</v>
      </c>
      <c r="C205" s="572" t="s">
        <v>1968</v>
      </c>
      <c r="D205" s="573" t="s">
        <v>1744</v>
      </c>
      <c r="E205" s="574">
        <v>1548</v>
      </c>
      <c r="F205" s="480" t="s">
        <v>1966</v>
      </c>
    </row>
    <row r="206" spans="1:6" ht="12.9" customHeight="1" x14ac:dyDescent="0.3">
      <c r="A206" s="570" t="s">
        <v>1328</v>
      </c>
      <c r="B206" s="571" t="s">
        <v>1964</v>
      </c>
      <c r="C206" s="572" t="s">
        <v>1969</v>
      </c>
      <c r="D206" s="573" t="s">
        <v>1744</v>
      </c>
      <c r="E206" s="574">
        <v>130</v>
      </c>
      <c r="F206" s="480" t="s">
        <v>1966</v>
      </c>
    </row>
    <row r="207" spans="1:6" x14ac:dyDescent="0.3">
      <c r="A207" s="570" t="s">
        <v>1328</v>
      </c>
      <c r="B207" s="571" t="s">
        <v>1964</v>
      </c>
      <c r="C207" s="572" t="s">
        <v>1970</v>
      </c>
      <c r="D207" s="573" t="s">
        <v>1744</v>
      </c>
      <c r="E207" s="574">
        <v>341.02</v>
      </c>
      <c r="F207" s="480" t="s">
        <v>1966</v>
      </c>
    </row>
    <row r="208" spans="1:6" x14ac:dyDescent="0.3">
      <c r="A208" s="570" t="s">
        <v>1328</v>
      </c>
      <c r="B208" s="571" t="s">
        <v>1964</v>
      </c>
      <c r="C208" s="572" t="s">
        <v>1971</v>
      </c>
      <c r="D208" s="573" t="s">
        <v>1744</v>
      </c>
      <c r="E208" s="574">
        <v>120</v>
      </c>
      <c r="F208" s="480" t="s">
        <v>1966</v>
      </c>
    </row>
    <row r="209" spans="1:6" x14ac:dyDescent="0.3">
      <c r="A209" s="570" t="s">
        <v>1328</v>
      </c>
      <c r="B209" s="571" t="s">
        <v>1964</v>
      </c>
      <c r="C209" s="572" t="s">
        <v>1972</v>
      </c>
      <c r="D209" s="573" t="s">
        <v>1887</v>
      </c>
      <c r="E209" s="574">
        <v>57.784999999999997</v>
      </c>
      <c r="F209" s="480" t="s">
        <v>1966</v>
      </c>
    </row>
    <row r="210" spans="1:6" x14ac:dyDescent="0.3">
      <c r="A210" s="570" t="s">
        <v>1328</v>
      </c>
      <c r="B210" s="571" t="s">
        <v>1964</v>
      </c>
      <c r="C210" s="572" t="s">
        <v>1973</v>
      </c>
      <c r="D210" s="573" t="s">
        <v>1887</v>
      </c>
      <c r="E210" s="574">
        <v>118</v>
      </c>
      <c r="F210" s="480" t="s">
        <v>1966</v>
      </c>
    </row>
    <row r="211" spans="1:6" x14ac:dyDescent="0.3">
      <c r="A211" s="570" t="s">
        <v>1328</v>
      </c>
      <c r="B211" s="571" t="s">
        <v>1964</v>
      </c>
      <c r="C211" s="572" t="s">
        <v>1974</v>
      </c>
      <c r="D211" s="573" t="s">
        <v>1887</v>
      </c>
      <c r="E211" s="574">
        <v>138.06</v>
      </c>
      <c r="F211" s="480" t="s">
        <v>1966</v>
      </c>
    </row>
    <row r="212" spans="1:6" x14ac:dyDescent="0.3">
      <c r="A212" s="570" t="s">
        <v>1328</v>
      </c>
      <c r="B212" s="571" t="s">
        <v>1964</v>
      </c>
      <c r="C212" s="572" t="s">
        <v>1975</v>
      </c>
      <c r="D212" s="573" t="s">
        <v>1887</v>
      </c>
      <c r="E212" s="574">
        <v>136.88</v>
      </c>
      <c r="F212" s="480" t="s">
        <v>1966</v>
      </c>
    </row>
    <row r="213" spans="1:6" ht="14.1" customHeight="1" x14ac:dyDescent="0.3">
      <c r="A213" s="570" t="s">
        <v>1328</v>
      </c>
      <c r="B213" s="571" t="s">
        <v>1964</v>
      </c>
      <c r="C213" s="572" t="s">
        <v>1976</v>
      </c>
      <c r="D213" s="573" t="s">
        <v>1744</v>
      </c>
      <c r="E213" s="574">
        <v>270</v>
      </c>
      <c r="F213" s="480" t="s">
        <v>1966</v>
      </c>
    </row>
    <row r="214" spans="1:6" ht="15" customHeight="1" x14ac:dyDescent="0.3">
      <c r="A214" s="570" t="s">
        <v>1328</v>
      </c>
      <c r="B214" s="571" t="s">
        <v>1964</v>
      </c>
      <c r="C214" s="572" t="s">
        <v>1977</v>
      </c>
      <c r="D214" s="573" t="s">
        <v>1744</v>
      </c>
      <c r="E214" s="574">
        <v>300</v>
      </c>
      <c r="F214" s="480" t="s">
        <v>1966</v>
      </c>
    </row>
    <row r="215" spans="1:6" x14ac:dyDescent="0.3">
      <c r="A215" s="570" t="s">
        <v>1328</v>
      </c>
      <c r="B215" s="571" t="s">
        <v>1964</v>
      </c>
      <c r="C215" s="572" t="s">
        <v>1978</v>
      </c>
      <c r="D215" s="573" t="s">
        <v>1744</v>
      </c>
      <c r="E215" s="574">
        <v>160</v>
      </c>
      <c r="F215" s="480" t="s">
        <v>1966</v>
      </c>
    </row>
    <row r="216" spans="1:6" x14ac:dyDescent="0.3">
      <c r="A216" s="570" t="s">
        <v>1328</v>
      </c>
      <c r="B216" s="571" t="s">
        <v>1964</v>
      </c>
      <c r="C216" s="572" t="s">
        <v>1979</v>
      </c>
      <c r="D216" s="573" t="s">
        <v>1744</v>
      </c>
      <c r="E216" s="574">
        <v>728.06</v>
      </c>
      <c r="F216" s="480" t="s">
        <v>1966</v>
      </c>
    </row>
    <row r="217" spans="1:6" x14ac:dyDescent="0.3">
      <c r="A217" s="570" t="s">
        <v>1328</v>
      </c>
      <c r="B217" s="571" t="s">
        <v>1964</v>
      </c>
      <c r="C217" s="572" t="s">
        <v>1980</v>
      </c>
      <c r="D217" s="573" t="s">
        <v>1744</v>
      </c>
      <c r="E217" s="574">
        <v>125</v>
      </c>
      <c r="F217" s="480" t="s">
        <v>1966</v>
      </c>
    </row>
    <row r="218" spans="1:6" x14ac:dyDescent="0.3">
      <c r="A218" s="575" t="s">
        <v>1352</v>
      </c>
      <c r="B218" s="576" t="s">
        <v>1981</v>
      </c>
      <c r="C218" s="577" t="s">
        <v>1982</v>
      </c>
      <c r="D218" s="578" t="s">
        <v>1744</v>
      </c>
      <c r="E218" s="579">
        <v>7123.8959999999997</v>
      </c>
      <c r="F218" s="481" t="s">
        <v>1983</v>
      </c>
    </row>
    <row r="219" spans="1:6" x14ac:dyDescent="0.3">
      <c r="A219" s="575" t="s">
        <v>1352</v>
      </c>
      <c r="B219" s="576" t="s">
        <v>1981</v>
      </c>
      <c r="C219" s="577" t="s">
        <v>1984</v>
      </c>
      <c r="D219" s="153" t="s">
        <v>1744</v>
      </c>
      <c r="E219" s="154">
        <v>13570</v>
      </c>
      <c r="F219" s="482" t="s">
        <v>1983</v>
      </c>
    </row>
    <row r="220" spans="1:6" ht="19.5" customHeight="1" x14ac:dyDescent="0.3">
      <c r="A220" s="580" t="s">
        <v>1985</v>
      </c>
      <c r="B220" s="581" t="s">
        <v>1986</v>
      </c>
      <c r="C220" s="582" t="s">
        <v>1987</v>
      </c>
      <c r="D220" s="583" t="s">
        <v>1744</v>
      </c>
      <c r="E220" s="584">
        <v>6938.4</v>
      </c>
      <c r="F220" s="483" t="s">
        <v>1988</v>
      </c>
    </row>
    <row r="221" spans="1:6" ht="15.9" customHeight="1" x14ac:dyDescent="0.3">
      <c r="A221" s="585" t="s">
        <v>1985</v>
      </c>
      <c r="B221" s="581" t="s">
        <v>1986</v>
      </c>
      <c r="C221" s="586" t="s">
        <v>1989</v>
      </c>
      <c r="D221" s="587" t="s">
        <v>1744</v>
      </c>
      <c r="E221" s="588">
        <v>11800</v>
      </c>
      <c r="F221" s="484" t="s">
        <v>1990</v>
      </c>
    </row>
    <row r="222" spans="1:6" ht="15.9" customHeight="1" x14ac:dyDescent="0.3">
      <c r="A222" s="585" t="s">
        <v>1985</v>
      </c>
      <c r="B222" s="581" t="s">
        <v>1986</v>
      </c>
      <c r="C222" s="586" t="s">
        <v>1991</v>
      </c>
      <c r="D222" s="587" t="s">
        <v>1744</v>
      </c>
      <c r="E222" s="588">
        <v>10620</v>
      </c>
      <c r="F222" s="484" t="s">
        <v>1990</v>
      </c>
    </row>
    <row r="223" spans="1:6" x14ac:dyDescent="0.3">
      <c r="A223" s="580" t="s">
        <v>1985</v>
      </c>
      <c r="B223" s="581" t="s">
        <v>1986</v>
      </c>
      <c r="C223" s="582" t="s">
        <v>1992</v>
      </c>
      <c r="D223" s="583" t="s">
        <v>1744</v>
      </c>
      <c r="E223" s="584">
        <v>8142</v>
      </c>
      <c r="F223" s="483" t="s">
        <v>1988</v>
      </c>
    </row>
    <row r="224" spans="1:6" x14ac:dyDescent="0.3">
      <c r="A224" s="585" t="s">
        <v>1985</v>
      </c>
      <c r="B224" s="581" t="s">
        <v>1986</v>
      </c>
      <c r="C224" s="586" t="s">
        <v>1993</v>
      </c>
      <c r="D224" s="587" t="s">
        <v>1744</v>
      </c>
      <c r="E224" s="588">
        <v>11227.8771</v>
      </c>
      <c r="F224" s="485" t="s">
        <v>1990</v>
      </c>
    </row>
    <row r="225" spans="1:6" ht="21.75" customHeight="1" x14ac:dyDescent="0.3">
      <c r="A225" s="580" t="s">
        <v>1985</v>
      </c>
      <c r="B225" s="581" t="s">
        <v>1986</v>
      </c>
      <c r="C225" s="582" t="s">
        <v>1994</v>
      </c>
      <c r="D225" s="583" t="s">
        <v>1744</v>
      </c>
      <c r="E225" s="584">
        <v>8496</v>
      </c>
      <c r="F225" s="483" t="s">
        <v>1988</v>
      </c>
    </row>
    <row r="226" spans="1:6" ht="23.25" customHeight="1" x14ac:dyDescent="0.3">
      <c r="A226" s="580" t="s">
        <v>1985</v>
      </c>
      <c r="B226" s="581" t="s">
        <v>1986</v>
      </c>
      <c r="C226" s="582" t="s">
        <v>1995</v>
      </c>
      <c r="D226" s="155" t="s">
        <v>1744</v>
      </c>
      <c r="E226" s="156">
        <v>5605</v>
      </c>
      <c r="F226" s="486" t="s">
        <v>1988</v>
      </c>
    </row>
    <row r="227" spans="1:6" ht="23.25" customHeight="1" x14ac:dyDescent="0.3">
      <c r="A227" s="585" t="s">
        <v>1985</v>
      </c>
      <c r="B227" s="581" t="s">
        <v>1986</v>
      </c>
      <c r="C227" s="586" t="s">
        <v>1996</v>
      </c>
      <c r="D227" s="587" t="s">
        <v>1744</v>
      </c>
      <c r="E227" s="588">
        <v>14160</v>
      </c>
      <c r="F227" s="485" t="s">
        <v>1990</v>
      </c>
    </row>
    <row r="228" spans="1:6" x14ac:dyDescent="0.3">
      <c r="A228" s="580" t="s">
        <v>1985</v>
      </c>
      <c r="B228" s="581" t="s">
        <v>1986</v>
      </c>
      <c r="C228" s="582" t="s">
        <v>1997</v>
      </c>
      <c r="D228" s="583" t="s">
        <v>1744</v>
      </c>
      <c r="E228" s="584">
        <v>1121</v>
      </c>
      <c r="F228" s="483" t="s">
        <v>1988</v>
      </c>
    </row>
    <row r="229" spans="1:6" x14ac:dyDescent="0.3">
      <c r="A229" s="585" t="s">
        <v>1985</v>
      </c>
      <c r="B229" s="581" t="s">
        <v>1986</v>
      </c>
      <c r="C229" s="586" t="s">
        <v>1998</v>
      </c>
      <c r="D229" s="587" t="s">
        <v>1744</v>
      </c>
      <c r="E229" s="588">
        <v>450</v>
      </c>
      <c r="F229" s="485" t="s">
        <v>1990</v>
      </c>
    </row>
    <row r="230" spans="1:6" x14ac:dyDescent="0.3">
      <c r="A230" s="580" t="s">
        <v>1985</v>
      </c>
      <c r="B230" s="581" t="s">
        <v>1986</v>
      </c>
      <c r="C230" s="582" t="s">
        <v>1999</v>
      </c>
      <c r="D230" s="583" t="s">
        <v>1744</v>
      </c>
      <c r="E230" s="584">
        <v>5900</v>
      </c>
      <c r="F230" s="483" t="s">
        <v>1988</v>
      </c>
    </row>
    <row r="231" spans="1:6" x14ac:dyDescent="0.3">
      <c r="A231" s="585" t="s">
        <v>1985</v>
      </c>
      <c r="B231" s="581" t="s">
        <v>1986</v>
      </c>
      <c r="C231" s="586" t="s">
        <v>2000</v>
      </c>
      <c r="D231" s="587" t="s">
        <v>1744</v>
      </c>
      <c r="E231" s="588">
        <v>14160</v>
      </c>
      <c r="F231" s="485" t="s">
        <v>1990</v>
      </c>
    </row>
    <row r="232" spans="1:6" x14ac:dyDescent="0.3">
      <c r="A232" s="580" t="s">
        <v>1985</v>
      </c>
      <c r="B232" s="581" t="s">
        <v>1986</v>
      </c>
      <c r="C232" s="582" t="s">
        <v>2001</v>
      </c>
      <c r="D232" s="583" t="s">
        <v>1744</v>
      </c>
      <c r="E232" s="584">
        <v>18880</v>
      </c>
      <c r="F232" s="486" t="s">
        <v>1988</v>
      </c>
    </row>
    <row r="233" spans="1:6" x14ac:dyDescent="0.3">
      <c r="A233" s="580" t="s">
        <v>1985</v>
      </c>
      <c r="B233" s="581" t="s">
        <v>1986</v>
      </c>
      <c r="C233" s="582" t="s">
        <v>2002</v>
      </c>
      <c r="D233" s="583" t="s">
        <v>1744</v>
      </c>
      <c r="E233" s="584">
        <v>4130</v>
      </c>
      <c r="F233" s="486" t="s">
        <v>1988</v>
      </c>
    </row>
    <row r="234" spans="1:6" x14ac:dyDescent="0.3">
      <c r="A234" s="580" t="s">
        <v>1985</v>
      </c>
      <c r="B234" s="581" t="s">
        <v>1986</v>
      </c>
      <c r="C234" s="582" t="s">
        <v>2003</v>
      </c>
      <c r="D234" s="583" t="s">
        <v>1744</v>
      </c>
      <c r="E234" s="584">
        <v>2950</v>
      </c>
      <c r="F234" s="486" t="s">
        <v>1988</v>
      </c>
    </row>
    <row r="235" spans="1:6" x14ac:dyDescent="0.3">
      <c r="A235" s="585" t="s">
        <v>1985</v>
      </c>
      <c r="B235" s="581" t="s">
        <v>1986</v>
      </c>
      <c r="C235" s="586" t="s">
        <v>2004</v>
      </c>
      <c r="D235" s="587" t="s">
        <v>1744</v>
      </c>
      <c r="E235" s="588">
        <v>7949.66</v>
      </c>
      <c r="F235" s="485" t="s">
        <v>1990</v>
      </c>
    </row>
    <row r="236" spans="1:6" x14ac:dyDescent="0.3">
      <c r="A236" s="585" t="s">
        <v>1985</v>
      </c>
      <c r="B236" s="581" t="s">
        <v>1986</v>
      </c>
      <c r="C236" s="586" t="s">
        <v>2005</v>
      </c>
      <c r="D236" s="587" t="s">
        <v>1744</v>
      </c>
      <c r="E236" s="588">
        <v>1303.9000000000001</v>
      </c>
      <c r="F236" s="485" t="s">
        <v>1990</v>
      </c>
    </row>
    <row r="237" spans="1:6" x14ac:dyDescent="0.3">
      <c r="A237" s="585" t="s">
        <v>1985</v>
      </c>
      <c r="B237" s="581" t="s">
        <v>1986</v>
      </c>
      <c r="C237" s="586" t="s">
        <v>2006</v>
      </c>
      <c r="D237" s="587" t="s">
        <v>1744</v>
      </c>
      <c r="E237" s="588">
        <v>7949.66</v>
      </c>
      <c r="F237" s="485" t="s">
        <v>1990</v>
      </c>
    </row>
    <row r="238" spans="1:6" x14ac:dyDescent="0.3">
      <c r="A238" s="585" t="s">
        <v>1985</v>
      </c>
      <c r="B238" s="581" t="s">
        <v>1986</v>
      </c>
      <c r="C238" s="586" t="s">
        <v>2007</v>
      </c>
      <c r="D238" s="587" t="s">
        <v>1744</v>
      </c>
      <c r="E238" s="588">
        <v>9912</v>
      </c>
      <c r="F238" s="485" t="s">
        <v>1990</v>
      </c>
    </row>
    <row r="239" spans="1:6" ht="19.5" customHeight="1" x14ac:dyDescent="0.3">
      <c r="A239" s="580" t="s">
        <v>1985</v>
      </c>
      <c r="B239" s="581" t="s">
        <v>1986</v>
      </c>
      <c r="C239" s="157" t="s">
        <v>2008</v>
      </c>
      <c r="D239" s="155" t="s">
        <v>1744</v>
      </c>
      <c r="E239" s="156">
        <v>14004.83</v>
      </c>
      <c r="F239" s="486" t="s">
        <v>1988</v>
      </c>
    </row>
    <row r="240" spans="1:6" ht="20.25" customHeight="1" x14ac:dyDescent="0.3">
      <c r="A240" s="580" t="s">
        <v>1985</v>
      </c>
      <c r="B240" s="581" t="s">
        <v>1986</v>
      </c>
      <c r="C240" s="582" t="s">
        <v>2009</v>
      </c>
      <c r="D240" s="583" t="s">
        <v>1744</v>
      </c>
      <c r="E240" s="584">
        <v>12019.008</v>
      </c>
      <c r="F240" s="486" t="s">
        <v>1988</v>
      </c>
    </row>
    <row r="241" spans="1:6" x14ac:dyDescent="0.3">
      <c r="A241" s="580" t="s">
        <v>1985</v>
      </c>
      <c r="B241" s="581" t="s">
        <v>1986</v>
      </c>
      <c r="C241" s="582" t="s">
        <v>2010</v>
      </c>
      <c r="D241" s="155" t="s">
        <v>1744</v>
      </c>
      <c r="E241" s="156">
        <v>4378.9799999999996</v>
      </c>
      <c r="F241" s="486" t="s">
        <v>1990</v>
      </c>
    </row>
    <row r="242" spans="1:6" x14ac:dyDescent="0.3">
      <c r="A242" s="580" t="s">
        <v>1985</v>
      </c>
      <c r="B242" s="581" t="s">
        <v>1986</v>
      </c>
      <c r="C242" s="582" t="s">
        <v>2011</v>
      </c>
      <c r="D242" s="583" t="s">
        <v>1744</v>
      </c>
      <c r="E242" s="584">
        <v>3482.18</v>
      </c>
      <c r="F242" s="483" t="s">
        <v>1988</v>
      </c>
    </row>
    <row r="243" spans="1:6" x14ac:dyDescent="0.3">
      <c r="A243" s="580" t="s">
        <v>1985</v>
      </c>
      <c r="B243" s="581" t="s">
        <v>1986</v>
      </c>
      <c r="C243" s="582" t="s">
        <v>2012</v>
      </c>
      <c r="D243" s="583" t="s">
        <v>1744</v>
      </c>
      <c r="E243" s="584">
        <v>6755.7359999999999</v>
      </c>
      <c r="F243" s="486" t="s">
        <v>1988</v>
      </c>
    </row>
    <row r="244" spans="1:6" ht="12.9" customHeight="1" x14ac:dyDescent="0.3">
      <c r="A244" s="589" t="s">
        <v>2013</v>
      </c>
      <c r="B244" s="590" t="s">
        <v>2014</v>
      </c>
      <c r="C244" s="591" t="s">
        <v>2015</v>
      </c>
      <c r="D244" s="592" t="s">
        <v>1744</v>
      </c>
      <c r="E244" s="593"/>
      <c r="F244" s="487" t="s">
        <v>2016</v>
      </c>
    </row>
    <row r="245" spans="1:6" x14ac:dyDescent="0.3">
      <c r="A245" s="594" t="s">
        <v>2017</v>
      </c>
      <c r="B245" s="595" t="s">
        <v>2018</v>
      </c>
      <c r="C245" s="596" t="s">
        <v>2019</v>
      </c>
      <c r="D245" s="597" t="s">
        <v>1744</v>
      </c>
      <c r="E245" s="598">
        <v>36028.94</v>
      </c>
      <c r="F245" s="488" t="s">
        <v>2020</v>
      </c>
    </row>
    <row r="246" spans="1:6" x14ac:dyDescent="0.3">
      <c r="A246" s="594" t="s">
        <v>2017</v>
      </c>
      <c r="B246" s="595" t="s">
        <v>2018</v>
      </c>
      <c r="C246" s="596" t="s">
        <v>2021</v>
      </c>
      <c r="D246" s="597" t="s">
        <v>1744</v>
      </c>
      <c r="E246" s="598">
        <v>30591.5</v>
      </c>
      <c r="F246" s="488" t="s">
        <v>2020</v>
      </c>
    </row>
    <row r="247" spans="1:6" x14ac:dyDescent="0.3">
      <c r="A247" s="594" t="s">
        <v>2017</v>
      </c>
      <c r="B247" s="595" t="s">
        <v>2018</v>
      </c>
      <c r="C247" s="596" t="s">
        <v>2022</v>
      </c>
      <c r="D247" s="597" t="s">
        <v>1744</v>
      </c>
      <c r="E247" s="598">
        <v>626.58000000000004</v>
      </c>
      <c r="F247" s="488" t="s">
        <v>2020</v>
      </c>
    </row>
    <row r="248" spans="1:6" x14ac:dyDescent="0.3">
      <c r="A248" s="594" t="s">
        <v>2017</v>
      </c>
      <c r="B248" s="595" t="s">
        <v>2018</v>
      </c>
      <c r="C248" s="596" t="s">
        <v>2023</v>
      </c>
      <c r="D248" s="597" t="s">
        <v>1744</v>
      </c>
      <c r="E248" s="598">
        <v>62031.42</v>
      </c>
      <c r="F248" s="488" t="s">
        <v>2020</v>
      </c>
    </row>
    <row r="249" spans="1:6" x14ac:dyDescent="0.3">
      <c r="A249" s="514" t="s">
        <v>1218</v>
      </c>
      <c r="B249" s="515" t="s">
        <v>2024</v>
      </c>
      <c r="C249" s="456" t="s">
        <v>2025</v>
      </c>
      <c r="D249" s="457" t="s">
        <v>1744</v>
      </c>
      <c r="E249" s="458">
        <v>100</v>
      </c>
      <c r="F249" s="472" t="s">
        <v>2026</v>
      </c>
    </row>
    <row r="250" spans="1:6" ht="22.8" x14ac:dyDescent="0.3">
      <c r="A250" s="599" t="s">
        <v>2027</v>
      </c>
      <c r="B250" s="600" t="s">
        <v>2028</v>
      </c>
      <c r="C250" s="601" t="s">
        <v>2029</v>
      </c>
      <c r="D250" s="602" t="s">
        <v>1744</v>
      </c>
      <c r="E250" s="603">
        <v>487.34</v>
      </c>
      <c r="F250" s="489" t="s">
        <v>2030</v>
      </c>
    </row>
    <row r="251" spans="1:6" ht="22.8" x14ac:dyDescent="0.3">
      <c r="A251" s="599" t="s">
        <v>2027</v>
      </c>
      <c r="B251" s="600" t="s">
        <v>2028</v>
      </c>
      <c r="C251" s="601" t="s">
        <v>2031</v>
      </c>
      <c r="D251" s="602" t="s">
        <v>1744</v>
      </c>
      <c r="E251" s="603">
        <v>88.5</v>
      </c>
      <c r="F251" s="489" t="s">
        <v>2030</v>
      </c>
    </row>
    <row r="252" spans="1:6" x14ac:dyDescent="0.3">
      <c r="A252" s="604" t="s">
        <v>1290</v>
      </c>
      <c r="B252" s="605" t="s">
        <v>2032</v>
      </c>
      <c r="C252" s="606" t="s">
        <v>2033</v>
      </c>
      <c r="D252" s="607" t="s">
        <v>1744</v>
      </c>
      <c r="E252" s="608">
        <v>177</v>
      </c>
      <c r="F252" s="490" t="s">
        <v>2034</v>
      </c>
    </row>
    <row r="253" spans="1:6" ht="22.8" x14ac:dyDescent="0.3">
      <c r="A253" s="604" t="s">
        <v>1290</v>
      </c>
      <c r="B253" s="605" t="s">
        <v>2032</v>
      </c>
      <c r="C253" s="606" t="s">
        <v>2035</v>
      </c>
      <c r="D253" s="607" t="s">
        <v>1744</v>
      </c>
      <c r="E253" s="608">
        <v>5959</v>
      </c>
      <c r="F253" s="490" t="s">
        <v>2034</v>
      </c>
    </row>
    <row r="254" spans="1:6" x14ac:dyDescent="0.3">
      <c r="A254" s="514" t="s">
        <v>1301</v>
      </c>
      <c r="B254" s="515" t="s">
        <v>2036</v>
      </c>
      <c r="C254" s="456" t="s">
        <v>2037</v>
      </c>
      <c r="D254" s="457" t="s">
        <v>2038</v>
      </c>
      <c r="E254" s="458">
        <v>18.88</v>
      </c>
      <c r="F254" s="464" t="s">
        <v>2039</v>
      </c>
    </row>
    <row r="255" spans="1:6" x14ac:dyDescent="0.3">
      <c r="A255" s="514" t="s">
        <v>1306</v>
      </c>
      <c r="B255" s="515" t="s">
        <v>2040</v>
      </c>
      <c r="C255" s="456" t="s">
        <v>2041</v>
      </c>
      <c r="D255" s="457" t="s">
        <v>1744</v>
      </c>
      <c r="E255" s="458">
        <v>4124.1000000000004</v>
      </c>
      <c r="F255" s="464" t="s">
        <v>2042</v>
      </c>
    </row>
    <row r="256" spans="1:6" ht="19.5" customHeight="1" x14ac:dyDescent="0.3">
      <c r="A256" s="514" t="s">
        <v>1306</v>
      </c>
      <c r="B256" s="515" t="s">
        <v>2040</v>
      </c>
      <c r="C256" s="456" t="s">
        <v>2043</v>
      </c>
      <c r="D256" s="457" t="s">
        <v>1744</v>
      </c>
      <c r="E256" s="458">
        <v>4737.7</v>
      </c>
      <c r="F256" s="464" t="s">
        <v>2042</v>
      </c>
    </row>
    <row r="257" spans="1:6" x14ac:dyDescent="0.3">
      <c r="A257" s="514" t="s">
        <v>1306</v>
      </c>
      <c r="B257" s="515" t="s">
        <v>2040</v>
      </c>
      <c r="C257" s="456" t="s">
        <v>2044</v>
      </c>
      <c r="D257" s="457" t="s">
        <v>1744</v>
      </c>
      <c r="E257" s="458">
        <v>1239</v>
      </c>
      <c r="F257" s="464" t="s">
        <v>2042</v>
      </c>
    </row>
    <row r="258" spans="1:6" x14ac:dyDescent="0.3">
      <c r="A258" s="604" t="s">
        <v>1080</v>
      </c>
      <c r="B258" s="605" t="s">
        <v>2045</v>
      </c>
      <c r="C258" s="606" t="s">
        <v>2046</v>
      </c>
      <c r="D258" s="607" t="s">
        <v>1744</v>
      </c>
      <c r="E258" s="608">
        <v>711.54</v>
      </c>
      <c r="F258" s="490" t="s">
        <v>2034</v>
      </c>
    </row>
    <row r="259" spans="1:6" ht="23.25" customHeight="1" x14ac:dyDescent="0.3">
      <c r="A259" s="604" t="s">
        <v>1080</v>
      </c>
      <c r="B259" s="605" t="s">
        <v>2045</v>
      </c>
      <c r="C259" s="606" t="s">
        <v>2047</v>
      </c>
      <c r="D259" s="607" t="s">
        <v>1744</v>
      </c>
      <c r="E259" s="608">
        <v>74</v>
      </c>
      <c r="F259" s="490" t="s">
        <v>2034</v>
      </c>
    </row>
    <row r="260" spans="1:6" ht="17.25" customHeight="1" x14ac:dyDescent="0.3">
      <c r="A260" s="604" t="s">
        <v>1080</v>
      </c>
      <c r="B260" s="605" t="s">
        <v>2045</v>
      </c>
      <c r="C260" s="606" t="s">
        <v>2048</v>
      </c>
      <c r="D260" s="607" t="s">
        <v>1744</v>
      </c>
      <c r="E260" s="608">
        <v>93.22</v>
      </c>
      <c r="F260" s="490" t="s">
        <v>2049</v>
      </c>
    </row>
    <row r="261" spans="1:6" ht="15" customHeight="1" x14ac:dyDescent="0.3">
      <c r="A261" s="604" t="s">
        <v>1080</v>
      </c>
      <c r="B261" s="605" t="s">
        <v>2045</v>
      </c>
      <c r="C261" s="606" t="s">
        <v>2050</v>
      </c>
      <c r="D261" s="607" t="s">
        <v>1744</v>
      </c>
      <c r="E261" s="608">
        <v>140.125</v>
      </c>
      <c r="F261" s="490" t="s">
        <v>2049</v>
      </c>
    </row>
    <row r="262" spans="1:6" x14ac:dyDescent="0.3">
      <c r="A262" s="604" t="s">
        <v>1080</v>
      </c>
      <c r="B262" s="605" t="s">
        <v>2045</v>
      </c>
      <c r="C262" s="606" t="s">
        <v>2051</v>
      </c>
      <c r="D262" s="607" t="s">
        <v>1744</v>
      </c>
      <c r="E262" s="608">
        <v>194.7</v>
      </c>
      <c r="F262" s="490" t="s">
        <v>2049</v>
      </c>
    </row>
    <row r="263" spans="1:6" x14ac:dyDescent="0.3">
      <c r="A263" s="604" t="s">
        <v>1080</v>
      </c>
      <c r="B263" s="605" t="s">
        <v>2045</v>
      </c>
      <c r="C263" s="606" t="s">
        <v>2052</v>
      </c>
      <c r="D263" s="607" t="s">
        <v>1744</v>
      </c>
      <c r="E263" s="608">
        <v>334.82499999999999</v>
      </c>
      <c r="F263" s="490" t="s">
        <v>2049</v>
      </c>
    </row>
    <row r="264" spans="1:6" x14ac:dyDescent="0.3">
      <c r="A264" s="604" t="s">
        <v>1080</v>
      </c>
      <c r="B264" s="605" t="s">
        <v>2045</v>
      </c>
      <c r="C264" s="606" t="s">
        <v>2053</v>
      </c>
      <c r="D264" s="607" t="s">
        <v>1744</v>
      </c>
      <c r="E264" s="608">
        <v>474.36</v>
      </c>
      <c r="F264" s="490" t="s">
        <v>2049</v>
      </c>
    </row>
    <row r="265" spans="1:6" x14ac:dyDescent="0.3">
      <c r="A265" s="604" t="s">
        <v>1080</v>
      </c>
      <c r="B265" s="605" t="s">
        <v>2045</v>
      </c>
      <c r="C265" s="606" t="s">
        <v>2054</v>
      </c>
      <c r="D265" s="607" t="s">
        <v>1744</v>
      </c>
      <c r="E265" s="608">
        <v>548.70000000000005</v>
      </c>
      <c r="F265" s="490" t="s">
        <v>2049</v>
      </c>
    </row>
    <row r="266" spans="1:6" x14ac:dyDescent="0.3">
      <c r="A266" s="604" t="s">
        <v>1080</v>
      </c>
      <c r="B266" s="605" t="s">
        <v>2045</v>
      </c>
      <c r="C266" s="606" t="s">
        <v>2055</v>
      </c>
      <c r="D266" s="607" t="s">
        <v>1744</v>
      </c>
      <c r="E266" s="608">
        <v>628.94000000000005</v>
      </c>
      <c r="F266" s="490" t="s">
        <v>2049</v>
      </c>
    </row>
    <row r="267" spans="1:6" x14ac:dyDescent="0.3">
      <c r="A267" s="604" t="s">
        <v>1080</v>
      </c>
      <c r="B267" s="605" t="s">
        <v>2045</v>
      </c>
      <c r="C267" s="606" t="s">
        <v>2056</v>
      </c>
      <c r="D267" s="607" t="s">
        <v>1744</v>
      </c>
      <c r="E267" s="608">
        <v>401.2</v>
      </c>
      <c r="F267" s="490" t="s">
        <v>2049</v>
      </c>
    </row>
    <row r="268" spans="1:6" x14ac:dyDescent="0.3">
      <c r="A268" s="604" t="s">
        <v>1080</v>
      </c>
      <c r="B268" s="605" t="s">
        <v>2045</v>
      </c>
      <c r="C268" s="606" t="s">
        <v>2057</v>
      </c>
      <c r="D268" s="607" t="s">
        <v>1744</v>
      </c>
      <c r="E268" s="608">
        <v>526.57500000000005</v>
      </c>
      <c r="F268" s="490" t="s">
        <v>2049</v>
      </c>
    </row>
    <row r="269" spans="1:6" x14ac:dyDescent="0.3">
      <c r="A269" s="604" t="s">
        <v>1080</v>
      </c>
      <c r="B269" s="605" t="s">
        <v>2045</v>
      </c>
      <c r="C269" s="606" t="s">
        <v>2058</v>
      </c>
      <c r="D269" s="607" t="s">
        <v>1754</v>
      </c>
      <c r="E269" s="608">
        <v>175.82</v>
      </c>
      <c r="F269" s="490" t="s">
        <v>2049</v>
      </c>
    </row>
    <row r="270" spans="1:6" x14ac:dyDescent="0.3">
      <c r="A270" s="604" t="s">
        <v>1080</v>
      </c>
      <c r="B270" s="605" t="s">
        <v>2045</v>
      </c>
      <c r="C270" s="606" t="s">
        <v>2059</v>
      </c>
      <c r="D270" s="607" t="s">
        <v>1754</v>
      </c>
      <c r="E270" s="608">
        <v>531</v>
      </c>
      <c r="F270" s="490" t="s">
        <v>2049</v>
      </c>
    </row>
    <row r="271" spans="1:6" x14ac:dyDescent="0.3">
      <c r="A271" s="604" t="s">
        <v>1080</v>
      </c>
      <c r="B271" s="605" t="s">
        <v>2045</v>
      </c>
      <c r="C271" s="606" t="s">
        <v>2060</v>
      </c>
      <c r="D271" s="607" t="s">
        <v>1754</v>
      </c>
      <c r="E271" s="608">
        <v>233.64</v>
      </c>
      <c r="F271" s="490" t="s">
        <v>2049</v>
      </c>
    </row>
    <row r="272" spans="1:6" x14ac:dyDescent="0.3">
      <c r="A272" s="604" t="s">
        <v>1080</v>
      </c>
      <c r="B272" s="605" t="s">
        <v>2045</v>
      </c>
      <c r="C272" s="606" t="s">
        <v>2061</v>
      </c>
      <c r="D272" s="607" t="s">
        <v>1754</v>
      </c>
      <c r="E272" s="608">
        <v>260.00110000000001</v>
      </c>
      <c r="F272" s="490" t="s">
        <v>2049</v>
      </c>
    </row>
    <row r="273" spans="1:6" ht="22.8" x14ac:dyDescent="0.3">
      <c r="A273" s="604" t="s">
        <v>1080</v>
      </c>
      <c r="B273" s="605" t="s">
        <v>2045</v>
      </c>
      <c r="C273" s="606" t="s">
        <v>2062</v>
      </c>
      <c r="D273" s="607" t="s">
        <v>1744</v>
      </c>
      <c r="E273" s="608">
        <v>283.2</v>
      </c>
      <c r="F273" s="490" t="s">
        <v>2034</v>
      </c>
    </row>
    <row r="274" spans="1:6" x14ac:dyDescent="0.3">
      <c r="A274" s="604" t="s">
        <v>1080</v>
      </c>
      <c r="B274" s="605" t="s">
        <v>2045</v>
      </c>
      <c r="C274" s="606" t="s">
        <v>2063</v>
      </c>
      <c r="D274" s="607" t="s">
        <v>1744</v>
      </c>
      <c r="E274" s="608">
        <v>132.75</v>
      </c>
      <c r="F274" s="490" t="s">
        <v>2049</v>
      </c>
    </row>
    <row r="275" spans="1:6" x14ac:dyDescent="0.3">
      <c r="A275" s="604" t="s">
        <v>1080</v>
      </c>
      <c r="B275" s="605" t="s">
        <v>2045</v>
      </c>
      <c r="C275" s="606" t="s">
        <v>2064</v>
      </c>
      <c r="D275" s="607" t="s">
        <v>1744</v>
      </c>
      <c r="E275" s="608">
        <v>368.75</v>
      </c>
      <c r="F275" s="490" t="s">
        <v>2049</v>
      </c>
    </row>
    <row r="276" spans="1:6" x14ac:dyDescent="0.3">
      <c r="A276" s="604" t="s">
        <v>1080</v>
      </c>
      <c r="B276" s="605" t="s">
        <v>2045</v>
      </c>
      <c r="C276" s="606" t="s">
        <v>2065</v>
      </c>
      <c r="D276" s="607" t="s">
        <v>1744</v>
      </c>
      <c r="E276" s="608">
        <v>5546</v>
      </c>
      <c r="F276" s="490" t="s">
        <v>2034</v>
      </c>
    </row>
    <row r="277" spans="1:6" ht="22.8" x14ac:dyDescent="0.3">
      <c r="A277" s="604" t="s">
        <v>1080</v>
      </c>
      <c r="B277" s="605" t="s">
        <v>2045</v>
      </c>
      <c r="C277" s="606" t="s">
        <v>2066</v>
      </c>
      <c r="D277" s="607" t="s">
        <v>1744</v>
      </c>
      <c r="E277" s="608">
        <v>1215.4000000000001</v>
      </c>
      <c r="F277" s="490" t="s">
        <v>2034</v>
      </c>
    </row>
    <row r="278" spans="1:6" x14ac:dyDescent="0.3">
      <c r="A278" s="604" t="s">
        <v>1080</v>
      </c>
      <c r="B278" s="605" t="s">
        <v>2045</v>
      </c>
      <c r="C278" s="606" t="s">
        <v>1081</v>
      </c>
      <c r="D278" s="607" t="s">
        <v>2067</v>
      </c>
      <c r="E278" s="608">
        <v>288</v>
      </c>
      <c r="F278" s="490" t="s">
        <v>2068</v>
      </c>
    </row>
    <row r="279" spans="1:6" x14ac:dyDescent="0.3">
      <c r="A279" s="604" t="s">
        <v>1080</v>
      </c>
      <c r="B279" s="605" t="s">
        <v>2045</v>
      </c>
      <c r="C279" s="606" t="s">
        <v>2069</v>
      </c>
      <c r="D279" s="607" t="s">
        <v>2067</v>
      </c>
      <c r="E279" s="608">
        <v>294.7</v>
      </c>
      <c r="F279" s="490" t="s">
        <v>2068</v>
      </c>
    </row>
    <row r="280" spans="1:6" x14ac:dyDescent="0.3">
      <c r="A280" s="604" t="s">
        <v>1080</v>
      </c>
      <c r="B280" s="605" t="s">
        <v>2045</v>
      </c>
      <c r="C280" s="606" t="s">
        <v>2070</v>
      </c>
      <c r="D280" s="607" t="s">
        <v>1744</v>
      </c>
      <c r="E280" s="608">
        <v>12.803000000000001</v>
      </c>
      <c r="F280" s="490" t="s">
        <v>2049</v>
      </c>
    </row>
    <row r="281" spans="1:6" x14ac:dyDescent="0.3">
      <c r="A281" s="604" t="s">
        <v>1080</v>
      </c>
      <c r="B281" s="605" t="s">
        <v>2045</v>
      </c>
      <c r="C281" s="606" t="s">
        <v>2071</v>
      </c>
      <c r="D281" s="607" t="s">
        <v>1744</v>
      </c>
      <c r="E281" s="608">
        <v>663.75</v>
      </c>
      <c r="F281" s="490" t="s">
        <v>2049</v>
      </c>
    </row>
    <row r="282" spans="1:6" x14ac:dyDescent="0.3">
      <c r="A282" s="604" t="s">
        <v>1080</v>
      </c>
      <c r="B282" s="605" t="s">
        <v>2045</v>
      </c>
      <c r="C282" s="606" t="s">
        <v>2072</v>
      </c>
      <c r="D282" s="607" t="s">
        <v>1744</v>
      </c>
      <c r="E282" s="608">
        <v>6149.9943000000003</v>
      </c>
      <c r="F282" s="490" t="s">
        <v>2034</v>
      </c>
    </row>
    <row r="283" spans="1:6" x14ac:dyDescent="0.3">
      <c r="A283" s="514" t="s">
        <v>1305</v>
      </c>
      <c r="B283" s="515" t="s">
        <v>2073</v>
      </c>
      <c r="C283" s="456" t="s">
        <v>2074</v>
      </c>
      <c r="D283" s="457" t="s">
        <v>1744</v>
      </c>
      <c r="E283" s="458">
        <v>6490</v>
      </c>
      <c r="F283" s="472" t="s">
        <v>2075</v>
      </c>
    </row>
    <row r="284" spans="1:6" x14ac:dyDescent="0.3">
      <c r="A284" s="514" t="s">
        <v>1305</v>
      </c>
      <c r="B284" s="515" t="s">
        <v>2073</v>
      </c>
      <c r="C284" s="456" t="s">
        <v>2076</v>
      </c>
      <c r="D284" s="457" t="s">
        <v>1744</v>
      </c>
      <c r="E284" s="458">
        <v>6490</v>
      </c>
      <c r="F284" s="472" t="s">
        <v>2075</v>
      </c>
    </row>
    <row r="285" spans="1:6" x14ac:dyDescent="0.3">
      <c r="A285" s="514" t="s">
        <v>1305</v>
      </c>
      <c r="B285" s="515" t="s">
        <v>2073</v>
      </c>
      <c r="C285" s="456" t="s">
        <v>2077</v>
      </c>
      <c r="D285" s="457" t="s">
        <v>1744</v>
      </c>
      <c r="E285" s="458">
        <v>6490</v>
      </c>
      <c r="F285" s="472" t="s">
        <v>2075</v>
      </c>
    </row>
    <row r="286" spans="1:6" ht="14.1" customHeight="1" x14ac:dyDescent="0.3">
      <c r="A286" s="514" t="s">
        <v>1305</v>
      </c>
      <c r="B286" s="515" t="s">
        <v>2073</v>
      </c>
      <c r="C286" s="456" t="s">
        <v>2078</v>
      </c>
      <c r="D286" s="457" t="s">
        <v>1744</v>
      </c>
      <c r="E286" s="458">
        <v>6490</v>
      </c>
      <c r="F286" s="472" t="s">
        <v>2075</v>
      </c>
    </row>
    <row r="287" spans="1:6" ht="15" customHeight="1" x14ac:dyDescent="0.3">
      <c r="A287" s="514" t="s">
        <v>1305</v>
      </c>
      <c r="B287" s="515" t="s">
        <v>2073</v>
      </c>
      <c r="C287" s="456" t="s">
        <v>2079</v>
      </c>
      <c r="D287" s="457" t="s">
        <v>1744</v>
      </c>
      <c r="E287" s="458">
        <v>6490</v>
      </c>
      <c r="F287" s="472" t="s">
        <v>2075</v>
      </c>
    </row>
    <row r="288" spans="1:6" ht="21.75" customHeight="1" x14ac:dyDescent="0.2">
      <c r="A288" s="460" t="s">
        <v>1335</v>
      </c>
      <c r="B288" s="158" t="s">
        <v>2080</v>
      </c>
      <c r="C288" s="609" t="s">
        <v>2081</v>
      </c>
      <c r="D288" s="610" t="s">
        <v>1744</v>
      </c>
      <c r="E288" s="611">
        <v>2205.7732999999998</v>
      </c>
      <c r="F288" s="491" t="s">
        <v>2082</v>
      </c>
    </row>
    <row r="289" spans="1:6" ht="15.9" customHeight="1" x14ac:dyDescent="0.2">
      <c r="A289" s="460" t="s">
        <v>1335</v>
      </c>
      <c r="B289" s="158" t="s">
        <v>2080</v>
      </c>
      <c r="C289" s="609" t="s">
        <v>2083</v>
      </c>
      <c r="D289" s="610" t="s">
        <v>1744</v>
      </c>
      <c r="E289" s="611">
        <v>501.5</v>
      </c>
      <c r="F289" s="491" t="s">
        <v>2082</v>
      </c>
    </row>
    <row r="290" spans="1:6" x14ac:dyDescent="0.2">
      <c r="A290" s="460" t="s">
        <v>1335</v>
      </c>
      <c r="B290" s="158" t="s">
        <v>2080</v>
      </c>
      <c r="C290" s="609" t="s">
        <v>2084</v>
      </c>
      <c r="D290" s="610" t="s">
        <v>1744</v>
      </c>
      <c r="E290" s="611">
        <v>442.5</v>
      </c>
      <c r="F290" s="491" t="s">
        <v>2082</v>
      </c>
    </row>
    <row r="291" spans="1:6" ht="14.1" customHeight="1" x14ac:dyDescent="0.2">
      <c r="A291" s="460" t="s">
        <v>1335</v>
      </c>
      <c r="B291" s="158" t="s">
        <v>2080</v>
      </c>
      <c r="C291" s="609" t="s">
        <v>2085</v>
      </c>
      <c r="D291" s="610" t="s">
        <v>1744</v>
      </c>
      <c r="E291" s="611">
        <v>531</v>
      </c>
      <c r="F291" s="491" t="s">
        <v>2082</v>
      </c>
    </row>
    <row r="292" spans="1:6" x14ac:dyDescent="0.2">
      <c r="A292" s="460" t="s">
        <v>1335</v>
      </c>
      <c r="B292" s="158" t="s">
        <v>2080</v>
      </c>
      <c r="C292" s="609" t="s">
        <v>2086</v>
      </c>
      <c r="D292" s="610" t="s">
        <v>1744</v>
      </c>
      <c r="E292" s="611">
        <v>796.5</v>
      </c>
      <c r="F292" s="491" t="s">
        <v>2082</v>
      </c>
    </row>
    <row r="293" spans="1:6" ht="17.25" customHeight="1" x14ac:dyDescent="0.2">
      <c r="A293" s="460" t="s">
        <v>1335</v>
      </c>
      <c r="B293" s="158" t="s">
        <v>2080</v>
      </c>
      <c r="C293" s="609" t="s">
        <v>2087</v>
      </c>
      <c r="D293" s="610" t="s">
        <v>1744</v>
      </c>
      <c r="E293" s="611">
        <v>5640.4</v>
      </c>
      <c r="F293" s="491" t="s">
        <v>2082</v>
      </c>
    </row>
    <row r="294" spans="1:6" ht="30.75" customHeight="1" x14ac:dyDescent="0.2">
      <c r="A294" s="460" t="s">
        <v>1335</v>
      </c>
      <c r="B294" s="158" t="s">
        <v>2080</v>
      </c>
      <c r="C294" s="609" t="s">
        <v>2088</v>
      </c>
      <c r="D294" s="610" t="s">
        <v>1744</v>
      </c>
      <c r="E294" s="611">
        <v>5640.4</v>
      </c>
      <c r="F294" s="491" t="s">
        <v>2082</v>
      </c>
    </row>
    <row r="295" spans="1:6" x14ac:dyDescent="0.2">
      <c r="A295" s="460" t="s">
        <v>1335</v>
      </c>
      <c r="B295" s="158" t="s">
        <v>2080</v>
      </c>
      <c r="C295" s="609" t="s">
        <v>2089</v>
      </c>
      <c r="D295" s="610" t="s">
        <v>1744</v>
      </c>
      <c r="E295" s="611">
        <v>5640.4</v>
      </c>
      <c r="F295" s="491" t="s">
        <v>2082</v>
      </c>
    </row>
    <row r="296" spans="1:6" ht="29.25" customHeight="1" x14ac:dyDescent="0.2">
      <c r="A296" s="460" t="s">
        <v>1335</v>
      </c>
      <c r="B296" s="158" t="s">
        <v>2080</v>
      </c>
      <c r="C296" s="609" t="s">
        <v>2090</v>
      </c>
      <c r="D296" s="610" t="s">
        <v>1744</v>
      </c>
      <c r="E296" s="611">
        <v>4366</v>
      </c>
      <c r="F296" s="491" t="s">
        <v>2082</v>
      </c>
    </row>
    <row r="297" spans="1:6" ht="28.5" customHeight="1" x14ac:dyDescent="0.2">
      <c r="A297" s="460" t="s">
        <v>1335</v>
      </c>
      <c r="B297" s="158" t="s">
        <v>2080</v>
      </c>
      <c r="C297" s="609" t="s">
        <v>2091</v>
      </c>
      <c r="D297" s="610" t="s">
        <v>1744</v>
      </c>
      <c r="E297" s="611">
        <v>15611.4</v>
      </c>
      <c r="F297" s="491" t="s">
        <v>2082</v>
      </c>
    </row>
    <row r="298" spans="1:6" ht="28.5" customHeight="1" x14ac:dyDescent="0.2">
      <c r="A298" s="460" t="s">
        <v>1335</v>
      </c>
      <c r="B298" s="158" t="s">
        <v>2080</v>
      </c>
      <c r="C298" s="609" t="s">
        <v>2092</v>
      </c>
      <c r="D298" s="610" t="s">
        <v>1744</v>
      </c>
      <c r="E298" s="611">
        <v>179.15</v>
      </c>
      <c r="F298" s="491" t="s">
        <v>2082</v>
      </c>
    </row>
    <row r="299" spans="1:6" ht="22.5" customHeight="1" x14ac:dyDescent="0.2">
      <c r="A299" s="460" t="s">
        <v>1335</v>
      </c>
      <c r="B299" s="158" t="s">
        <v>2080</v>
      </c>
      <c r="C299" s="609" t="s">
        <v>2093</v>
      </c>
      <c r="D299" s="610" t="s">
        <v>1744</v>
      </c>
      <c r="E299" s="611">
        <v>194.7</v>
      </c>
      <c r="F299" s="491" t="s">
        <v>2082</v>
      </c>
    </row>
    <row r="300" spans="1:6" x14ac:dyDescent="0.2">
      <c r="A300" s="460" t="s">
        <v>1335</v>
      </c>
      <c r="B300" s="158" t="s">
        <v>2080</v>
      </c>
      <c r="C300" s="609" t="s">
        <v>2094</v>
      </c>
      <c r="D300" s="610" t="s">
        <v>1744</v>
      </c>
      <c r="E300" s="611">
        <v>672.6</v>
      </c>
      <c r="F300" s="491" t="s">
        <v>2082</v>
      </c>
    </row>
    <row r="301" spans="1:6" x14ac:dyDescent="0.2">
      <c r="A301" s="460" t="s">
        <v>1335</v>
      </c>
      <c r="B301" s="158" t="s">
        <v>2080</v>
      </c>
      <c r="C301" s="609" t="s">
        <v>2095</v>
      </c>
      <c r="D301" s="610" t="s">
        <v>1744</v>
      </c>
      <c r="E301" s="611">
        <v>20650</v>
      </c>
      <c r="F301" s="491" t="s">
        <v>2082</v>
      </c>
    </row>
    <row r="302" spans="1:6" x14ac:dyDescent="0.2">
      <c r="A302" s="460" t="s">
        <v>1335</v>
      </c>
      <c r="B302" s="158" t="s">
        <v>2080</v>
      </c>
      <c r="C302" s="609" t="s">
        <v>2096</v>
      </c>
      <c r="D302" s="610" t="s">
        <v>1744</v>
      </c>
      <c r="E302" s="611">
        <v>4661</v>
      </c>
      <c r="F302" s="491" t="s">
        <v>2082</v>
      </c>
    </row>
    <row r="303" spans="1:6" x14ac:dyDescent="0.2">
      <c r="A303" s="460" t="s">
        <v>1335</v>
      </c>
      <c r="B303" s="158" t="s">
        <v>2080</v>
      </c>
      <c r="C303" s="609" t="s">
        <v>2097</v>
      </c>
      <c r="D303" s="610" t="s">
        <v>1744</v>
      </c>
      <c r="E303" s="611">
        <v>525.1</v>
      </c>
      <c r="F303" s="491" t="s">
        <v>2082</v>
      </c>
    </row>
    <row r="304" spans="1:6" x14ac:dyDescent="0.2">
      <c r="A304" s="460" t="s">
        <v>1335</v>
      </c>
      <c r="B304" s="158" t="s">
        <v>2080</v>
      </c>
      <c r="C304" s="609" t="s">
        <v>2098</v>
      </c>
      <c r="D304" s="610" t="s">
        <v>1744</v>
      </c>
      <c r="E304" s="611">
        <v>6384.19</v>
      </c>
      <c r="F304" s="491" t="s">
        <v>2082</v>
      </c>
    </row>
    <row r="305" spans="1:6" ht="21" customHeight="1" x14ac:dyDescent="0.2">
      <c r="A305" s="460" t="s">
        <v>1335</v>
      </c>
      <c r="B305" s="158" t="s">
        <v>2080</v>
      </c>
      <c r="C305" s="609" t="s">
        <v>2099</v>
      </c>
      <c r="D305" s="610" t="s">
        <v>1744</v>
      </c>
      <c r="E305" s="611">
        <v>899.04330000000004</v>
      </c>
      <c r="F305" s="491" t="s">
        <v>2082</v>
      </c>
    </row>
    <row r="306" spans="1:6" ht="29.25" customHeight="1" x14ac:dyDescent="0.2">
      <c r="A306" s="460" t="s">
        <v>1335</v>
      </c>
      <c r="B306" s="158" t="s">
        <v>2080</v>
      </c>
      <c r="C306" s="609" t="s">
        <v>2100</v>
      </c>
      <c r="D306" s="610" t="s">
        <v>1744</v>
      </c>
      <c r="E306" s="611">
        <v>348.1</v>
      </c>
      <c r="F306" s="491" t="s">
        <v>2082</v>
      </c>
    </row>
    <row r="307" spans="1:6" ht="28.5" customHeight="1" x14ac:dyDescent="0.2">
      <c r="A307" s="460" t="s">
        <v>1335</v>
      </c>
      <c r="B307" s="158" t="s">
        <v>2080</v>
      </c>
      <c r="C307" s="609" t="s">
        <v>2101</v>
      </c>
      <c r="D307" s="610" t="s">
        <v>1744</v>
      </c>
      <c r="E307" s="611">
        <v>147.5</v>
      </c>
      <c r="F307" s="491" t="s">
        <v>2082</v>
      </c>
    </row>
    <row r="308" spans="1:6" ht="32.25" customHeight="1" x14ac:dyDescent="0.2">
      <c r="A308" s="460" t="s">
        <v>1335</v>
      </c>
      <c r="B308" s="158" t="s">
        <v>2080</v>
      </c>
      <c r="C308" s="609" t="s">
        <v>2102</v>
      </c>
      <c r="D308" s="610" t="s">
        <v>1744</v>
      </c>
      <c r="E308" s="611">
        <v>11210</v>
      </c>
      <c r="F308" s="491" t="s">
        <v>2082</v>
      </c>
    </row>
    <row r="309" spans="1:6" x14ac:dyDescent="0.2">
      <c r="A309" s="460" t="s">
        <v>1335</v>
      </c>
      <c r="B309" s="158" t="s">
        <v>2080</v>
      </c>
      <c r="C309" s="609" t="s">
        <v>2103</v>
      </c>
      <c r="D309" s="610" t="s">
        <v>1744</v>
      </c>
      <c r="E309" s="611">
        <v>1333.4</v>
      </c>
      <c r="F309" s="491" t="s">
        <v>2082</v>
      </c>
    </row>
    <row r="310" spans="1:6" ht="22.8" x14ac:dyDescent="0.3">
      <c r="A310" s="612" t="s">
        <v>1293</v>
      </c>
      <c r="B310" s="613" t="s">
        <v>2104</v>
      </c>
      <c r="C310" s="614" t="s">
        <v>2105</v>
      </c>
      <c r="D310" s="615" t="s">
        <v>1744</v>
      </c>
      <c r="E310" s="616">
        <v>939.75</v>
      </c>
      <c r="F310" s="492" t="s">
        <v>2106</v>
      </c>
    </row>
    <row r="311" spans="1:6" ht="22.5" customHeight="1" x14ac:dyDescent="0.3">
      <c r="A311" s="612" t="s">
        <v>1293</v>
      </c>
      <c r="B311" s="613" t="s">
        <v>2104</v>
      </c>
      <c r="C311" s="614" t="s">
        <v>2107</v>
      </c>
      <c r="D311" s="615" t="s">
        <v>1744</v>
      </c>
      <c r="E311" s="616">
        <v>590</v>
      </c>
      <c r="F311" s="492" t="s">
        <v>2106</v>
      </c>
    </row>
    <row r="312" spans="1:6" ht="22.8" x14ac:dyDescent="0.3">
      <c r="A312" s="612" t="s">
        <v>1293</v>
      </c>
      <c r="B312" s="613" t="s">
        <v>2104</v>
      </c>
      <c r="C312" s="614" t="s">
        <v>2108</v>
      </c>
      <c r="D312" s="615" t="s">
        <v>1744</v>
      </c>
      <c r="E312" s="616">
        <v>761.25</v>
      </c>
      <c r="F312" s="492" t="s">
        <v>2106</v>
      </c>
    </row>
    <row r="313" spans="1:6" ht="22.8" x14ac:dyDescent="0.3">
      <c r="A313" s="612" t="s">
        <v>1293</v>
      </c>
      <c r="B313" s="613" t="s">
        <v>2104</v>
      </c>
      <c r="C313" s="159" t="s">
        <v>2108</v>
      </c>
      <c r="D313" s="160" t="s">
        <v>1744</v>
      </c>
      <c r="E313" s="161">
        <v>761.25</v>
      </c>
      <c r="F313" s="493" t="s">
        <v>2109</v>
      </c>
    </row>
    <row r="314" spans="1:6" ht="26.25" customHeight="1" x14ac:dyDescent="0.3">
      <c r="A314" s="612" t="s">
        <v>1293</v>
      </c>
      <c r="B314" s="613" t="s">
        <v>2104</v>
      </c>
      <c r="C314" s="159" t="s">
        <v>2110</v>
      </c>
      <c r="D314" s="160" t="s">
        <v>1744</v>
      </c>
      <c r="E314" s="161">
        <v>309.75</v>
      </c>
      <c r="F314" s="493" t="s">
        <v>2109</v>
      </c>
    </row>
    <row r="315" spans="1:6" ht="18" customHeight="1" x14ac:dyDescent="0.3">
      <c r="A315" s="612" t="s">
        <v>1293</v>
      </c>
      <c r="B315" s="613" t="s">
        <v>2104</v>
      </c>
      <c r="C315" s="614" t="s">
        <v>2111</v>
      </c>
      <c r="D315" s="615" t="s">
        <v>1744</v>
      </c>
      <c r="E315" s="616">
        <v>270.48</v>
      </c>
      <c r="F315" s="493" t="s">
        <v>2109</v>
      </c>
    </row>
    <row r="316" spans="1:6" ht="22.8" x14ac:dyDescent="0.3">
      <c r="A316" s="612" t="s">
        <v>1293</v>
      </c>
      <c r="B316" s="613" t="s">
        <v>2104</v>
      </c>
      <c r="C316" s="614" t="s">
        <v>2112</v>
      </c>
      <c r="D316" s="615" t="s">
        <v>1744</v>
      </c>
      <c r="E316" s="616">
        <v>229.21530000000001</v>
      </c>
      <c r="F316" s="492" t="s">
        <v>2106</v>
      </c>
    </row>
    <row r="317" spans="1:6" ht="22.8" x14ac:dyDescent="0.3">
      <c r="A317" s="612" t="s">
        <v>1293</v>
      </c>
      <c r="B317" s="613" t="s">
        <v>2104</v>
      </c>
      <c r="C317" s="614" t="s">
        <v>2113</v>
      </c>
      <c r="D317" s="615" t="s">
        <v>1744</v>
      </c>
      <c r="E317" s="616">
        <v>194.25</v>
      </c>
      <c r="F317" s="493" t="s">
        <v>2109</v>
      </c>
    </row>
    <row r="318" spans="1:6" ht="22.8" x14ac:dyDescent="0.3">
      <c r="A318" s="612" t="s">
        <v>1293</v>
      </c>
      <c r="B318" s="613" t="s">
        <v>2104</v>
      </c>
      <c r="C318" s="614" t="s">
        <v>2114</v>
      </c>
      <c r="D318" s="615" t="s">
        <v>1744</v>
      </c>
      <c r="E318" s="616">
        <v>414.75</v>
      </c>
      <c r="F318" s="492" t="s">
        <v>2106</v>
      </c>
    </row>
    <row r="319" spans="1:6" ht="22.8" x14ac:dyDescent="0.3">
      <c r="A319" s="612" t="s">
        <v>1293</v>
      </c>
      <c r="B319" s="613" t="s">
        <v>2104</v>
      </c>
      <c r="C319" s="614" t="s">
        <v>2115</v>
      </c>
      <c r="D319" s="615" t="s">
        <v>1744</v>
      </c>
      <c r="E319" s="616">
        <v>414.75</v>
      </c>
      <c r="F319" s="493" t="s">
        <v>2109</v>
      </c>
    </row>
    <row r="320" spans="1:6" ht="22.8" x14ac:dyDescent="0.3">
      <c r="A320" s="612" t="s">
        <v>1293</v>
      </c>
      <c r="B320" s="613" t="s">
        <v>2104</v>
      </c>
      <c r="C320" s="159" t="s">
        <v>2116</v>
      </c>
      <c r="D320" s="160" t="s">
        <v>1744</v>
      </c>
      <c r="E320" s="161">
        <v>3669.75</v>
      </c>
      <c r="F320" s="493" t="s">
        <v>2109</v>
      </c>
    </row>
    <row r="321" spans="1:6" ht="22.8" x14ac:dyDescent="0.3">
      <c r="A321" s="612" t="s">
        <v>1293</v>
      </c>
      <c r="B321" s="613" t="s">
        <v>2104</v>
      </c>
      <c r="C321" s="614" t="s">
        <v>2117</v>
      </c>
      <c r="D321" s="615" t="s">
        <v>2118</v>
      </c>
      <c r="E321" s="616">
        <v>866.25</v>
      </c>
      <c r="F321" s="493" t="s">
        <v>2109</v>
      </c>
    </row>
    <row r="322" spans="1:6" ht="22.8" x14ac:dyDescent="0.3">
      <c r="A322" s="612" t="s">
        <v>1293</v>
      </c>
      <c r="B322" s="613" t="s">
        <v>2104</v>
      </c>
      <c r="C322" s="614" t="s">
        <v>2119</v>
      </c>
      <c r="D322" s="615" t="s">
        <v>1744</v>
      </c>
      <c r="E322" s="616">
        <v>8096</v>
      </c>
      <c r="F322" s="493" t="s">
        <v>2109</v>
      </c>
    </row>
    <row r="323" spans="1:6" ht="22.8" x14ac:dyDescent="0.3">
      <c r="A323" s="612" t="s">
        <v>1293</v>
      </c>
      <c r="B323" s="613" t="s">
        <v>2104</v>
      </c>
      <c r="C323" s="614" t="s">
        <v>2120</v>
      </c>
      <c r="D323" s="615" t="s">
        <v>1744</v>
      </c>
      <c r="E323" s="616">
        <v>8000</v>
      </c>
      <c r="F323" s="493" t="s">
        <v>2109</v>
      </c>
    </row>
    <row r="324" spans="1:6" ht="22.8" x14ac:dyDescent="0.3">
      <c r="A324" s="612" t="s">
        <v>1293</v>
      </c>
      <c r="B324" s="613" t="s">
        <v>2104</v>
      </c>
      <c r="C324" s="159" t="s">
        <v>2121</v>
      </c>
      <c r="D324" s="160" t="s">
        <v>1744</v>
      </c>
      <c r="E324" s="161">
        <v>167.27</v>
      </c>
      <c r="F324" s="493" t="s">
        <v>2109</v>
      </c>
    </row>
    <row r="325" spans="1:6" ht="30.75" customHeight="1" x14ac:dyDescent="0.3">
      <c r="A325" s="612" t="s">
        <v>1293</v>
      </c>
      <c r="B325" s="613" t="s">
        <v>2104</v>
      </c>
      <c r="C325" s="614" t="s">
        <v>2122</v>
      </c>
      <c r="D325" s="615" t="s">
        <v>1744</v>
      </c>
      <c r="E325" s="616">
        <v>402.67669999999998</v>
      </c>
      <c r="F325" s="492" t="s">
        <v>2106</v>
      </c>
    </row>
    <row r="326" spans="1:6" ht="22.8" x14ac:dyDescent="0.3">
      <c r="A326" s="612" t="s">
        <v>1293</v>
      </c>
      <c r="B326" s="613" t="s">
        <v>2104</v>
      </c>
      <c r="C326" s="614" t="s">
        <v>2123</v>
      </c>
      <c r="D326" s="615" t="s">
        <v>1744</v>
      </c>
      <c r="E326" s="616">
        <v>600.9153</v>
      </c>
      <c r="F326" s="492" t="s">
        <v>2106</v>
      </c>
    </row>
    <row r="327" spans="1:6" ht="22.8" x14ac:dyDescent="0.3">
      <c r="A327" s="612" t="s">
        <v>1293</v>
      </c>
      <c r="B327" s="613" t="s">
        <v>2104</v>
      </c>
      <c r="C327" s="614" t="s">
        <v>2124</v>
      </c>
      <c r="D327" s="615" t="s">
        <v>2118</v>
      </c>
      <c r="E327" s="616">
        <v>489.40600000000001</v>
      </c>
      <c r="F327" s="493" t="s">
        <v>2109</v>
      </c>
    </row>
    <row r="328" spans="1:6" ht="24.75" customHeight="1" x14ac:dyDescent="0.3">
      <c r="A328" s="612" t="s">
        <v>1293</v>
      </c>
      <c r="B328" s="613" t="s">
        <v>2104</v>
      </c>
      <c r="C328" s="614" t="s">
        <v>2125</v>
      </c>
      <c r="D328" s="615" t="s">
        <v>1744</v>
      </c>
      <c r="E328" s="616">
        <v>455.48</v>
      </c>
      <c r="F328" s="492" t="s">
        <v>2106</v>
      </c>
    </row>
    <row r="329" spans="1:6" x14ac:dyDescent="0.3">
      <c r="A329" s="514" t="s">
        <v>1308</v>
      </c>
      <c r="B329" s="515" t="s">
        <v>2126</v>
      </c>
      <c r="C329" s="456" t="s">
        <v>2127</v>
      </c>
      <c r="D329" s="457" t="s">
        <v>1744</v>
      </c>
      <c r="E329" s="458">
        <v>6490</v>
      </c>
      <c r="F329" s="472" t="s">
        <v>2128</v>
      </c>
    </row>
    <row r="330" spans="1:6" x14ac:dyDescent="0.3">
      <c r="A330" s="514" t="s">
        <v>2129</v>
      </c>
      <c r="B330" s="515" t="s">
        <v>2130</v>
      </c>
      <c r="C330" s="456" t="s">
        <v>2131</v>
      </c>
      <c r="D330" s="457" t="s">
        <v>1887</v>
      </c>
      <c r="E330" s="458">
        <v>460.2</v>
      </c>
      <c r="F330" s="472" t="s">
        <v>2132</v>
      </c>
    </row>
    <row r="331" spans="1:6" ht="22.8" x14ac:dyDescent="0.3">
      <c r="A331" s="514" t="s">
        <v>1211</v>
      </c>
      <c r="B331" s="515" t="s">
        <v>2133</v>
      </c>
      <c r="C331" s="456" t="s">
        <v>2134</v>
      </c>
      <c r="D331" s="457" t="s">
        <v>2135</v>
      </c>
      <c r="E331" s="458">
        <v>44877.760000000002</v>
      </c>
      <c r="F331" s="472" t="s">
        <v>2136</v>
      </c>
    </row>
    <row r="332" spans="1:6" x14ac:dyDescent="0.3">
      <c r="A332" s="461" t="s">
        <v>1400</v>
      </c>
      <c r="B332" s="151" t="s">
        <v>2137</v>
      </c>
      <c r="C332" s="456" t="s">
        <v>2138</v>
      </c>
      <c r="D332" s="457" t="s">
        <v>2139</v>
      </c>
      <c r="E332" s="458">
        <v>3000</v>
      </c>
      <c r="F332" s="472" t="s">
        <v>2140</v>
      </c>
    </row>
    <row r="333" spans="1:6" ht="34.200000000000003" x14ac:dyDescent="0.2">
      <c r="A333" s="462" t="s">
        <v>2141</v>
      </c>
      <c r="B333" s="162" t="s">
        <v>2142</v>
      </c>
      <c r="C333" s="617" t="s">
        <v>2143</v>
      </c>
      <c r="D333" s="618" t="s">
        <v>1744</v>
      </c>
      <c r="E333" s="619">
        <v>23562.5</v>
      </c>
      <c r="F333" s="494" t="s">
        <v>2144</v>
      </c>
    </row>
    <row r="334" spans="1:6" ht="34.200000000000003" x14ac:dyDescent="0.2">
      <c r="A334" s="462" t="s">
        <v>2141</v>
      </c>
      <c r="B334" s="162" t="s">
        <v>2142</v>
      </c>
      <c r="C334" s="617" t="s">
        <v>2145</v>
      </c>
      <c r="D334" s="618" t="s">
        <v>1744</v>
      </c>
      <c r="E334" s="619">
        <v>102660</v>
      </c>
      <c r="F334" s="494" t="s">
        <v>2144</v>
      </c>
    </row>
    <row r="335" spans="1:6" ht="20.25" customHeight="1" x14ac:dyDescent="0.2">
      <c r="A335" s="463" t="s">
        <v>2146</v>
      </c>
      <c r="B335" s="163" t="s">
        <v>2147</v>
      </c>
      <c r="C335" s="620" t="s">
        <v>2148</v>
      </c>
      <c r="D335" s="621" t="s">
        <v>1744</v>
      </c>
      <c r="E335" s="622">
        <v>590</v>
      </c>
      <c r="F335" s="495" t="s">
        <v>2149</v>
      </c>
    </row>
    <row r="336" spans="1:6" ht="15" customHeight="1" x14ac:dyDescent="0.2">
      <c r="A336" s="463" t="s">
        <v>2146</v>
      </c>
      <c r="B336" s="163" t="s">
        <v>2147</v>
      </c>
      <c r="C336" s="620" t="s">
        <v>2150</v>
      </c>
      <c r="D336" s="621" t="s">
        <v>1744</v>
      </c>
      <c r="E336" s="622">
        <v>2124</v>
      </c>
      <c r="F336" s="495" t="s">
        <v>2149</v>
      </c>
    </row>
    <row r="337" spans="1:6" ht="14.1" customHeight="1" x14ac:dyDescent="0.2">
      <c r="A337" s="463" t="s">
        <v>2146</v>
      </c>
      <c r="B337" s="163" t="s">
        <v>2147</v>
      </c>
      <c r="C337" s="620" t="s">
        <v>2151</v>
      </c>
      <c r="D337" s="621" t="s">
        <v>2152</v>
      </c>
      <c r="E337" s="622">
        <v>2832</v>
      </c>
      <c r="F337" s="495" t="s">
        <v>2149</v>
      </c>
    </row>
    <row r="338" spans="1:6" x14ac:dyDescent="0.2">
      <c r="A338" s="463" t="s">
        <v>2146</v>
      </c>
      <c r="B338" s="163" t="s">
        <v>2147</v>
      </c>
      <c r="C338" s="620" t="s">
        <v>2153</v>
      </c>
      <c r="D338" s="621" t="s">
        <v>2152</v>
      </c>
      <c r="E338" s="622">
        <v>2548.8000000000002</v>
      </c>
      <c r="F338" s="495" t="s">
        <v>2149</v>
      </c>
    </row>
    <row r="339" spans="1:6" ht="15" customHeight="1" x14ac:dyDescent="0.2">
      <c r="A339" s="463" t="s">
        <v>2146</v>
      </c>
      <c r="B339" s="163" t="s">
        <v>2147</v>
      </c>
      <c r="C339" s="620" t="s">
        <v>2154</v>
      </c>
      <c r="D339" s="621" t="s">
        <v>2152</v>
      </c>
      <c r="E339" s="622">
        <v>2360</v>
      </c>
      <c r="F339" s="495" t="s">
        <v>2149</v>
      </c>
    </row>
    <row r="340" spans="1:6" x14ac:dyDescent="0.2">
      <c r="A340" s="463" t="s">
        <v>2146</v>
      </c>
      <c r="B340" s="163" t="s">
        <v>2147</v>
      </c>
      <c r="C340" s="620" t="s">
        <v>2155</v>
      </c>
      <c r="D340" s="621" t="s">
        <v>2152</v>
      </c>
      <c r="E340" s="622">
        <v>2360</v>
      </c>
      <c r="F340" s="495" t="s">
        <v>2149</v>
      </c>
    </row>
    <row r="341" spans="1:6" x14ac:dyDescent="0.2">
      <c r="A341" s="463" t="s">
        <v>2146</v>
      </c>
      <c r="B341" s="163" t="s">
        <v>2147</v>
      </c>
      <c r="C341" s="620" t="s">
        <v>2156</v>
      </c>
      <c r="D341" s="621" t="s">
        <v>2152</v>
      </c>
      <c r="E341" s="622">
        <v>708</v>
      </c>
      <c r="F341" s="495" t="s">
        <v>2149</v>
      </c>
    </row>
    <row r="342" spans="1:6" x14ac:dyDescent="0.2">
      <c r="A342" s="463" t="s">
        <v>2146</v>
      </c>
      <c r="B342" s="163" t="s">
        <v>2147</v>
      </c>
      <c r="C342" s="620" t="s">
        <v>2157</v>
      </c>
      <c r="D342" s="621" t="s">
        <v>1744</v>
      </c>
      <c r="E342" s="622">
        <v>7670</v>
      </c>
      <c r="F342" s="495" t="s">
        <v>2149</v>
      </c>
    </row>
    <row r="343" spans="1:6" x14ac:dyDescent="0.2">
      <c r="A343" s="463" t="s">
        <v>2146</v>
      </c>
      <c r="B343" s="163" t="s">
        <v>2147</v>
      </c>
      <c r="C343" s="620" t="s">
        <v>2158</v>
      </c>
      <c r="D343" s="621" t="s">
        <v>2152</v>
      </c>
      <c r="E343" s="622">
        <v>2548.8000000000002</v>
      </c>
      <c r="F343" s="495" t="s">
        <v>2149</v>
      </c>
    </row>
    <row r="344" spans="1:6" x14ac:dyDescent="0.2">
      <c r="A344" s="463" t="s">
        <v>2146</v>
      </c>
      <c r="B344" s="163" t="s">
        <v>2147</v>
      </c>
      <c r="C344" s="620" t="s">
        <v>2159</v>
      </c>
      <c r="D344" s="621" t="s">
        <v>1744</v>
      </c>
      <c r="E344" s="622">
        <v>2360</v>
      </c>
      <c r="F344" s="495" t="s">
        <v>2149</v>
      </c>
    </row>
    <row r="345" spans="1:6" x14ac:dyDescent="0.2">
      <c r="A345" s="463" t="s">
        <v>2146</v>
      </c>
      <c r="B345" s="163" t="s">
        <v>2147</v>
      </c>
      <c r="C345" s="620" t="s">
        <v>2160</v>
      </c>
      <c r="D345" s="621" t="s">
        <v>1744</v>
      </c>
      <c r="E345" s="622">
        <v>1770</v>
      </c>
      <c r="F345" s="495" t="s">
        <v>2149</v>
      </c>
    </row>
    <row r="346" spans="1:6" x14ac:dyDescent="0.2">
      <c r="A346" s="463" t="s">
        <v>2146</v>
      </c>
      <c r="B346" s="163" t="s">
        <v>2147</v>
      </c>
      <c r="C346" s="620" t="s">
        <v>2161</v>
      </c>
      <c r="D346" s="621" t="s">
        <v>1744</v>
      </c>
      <c r="E346" s="622">
        <v>1121</v>
      </c>
      <c r="F346" s="495" t="s">
        <v>2149</v>
      </c>
    </row>
    <row r="347" spans="1:6" ht="22.8" x14ac:dyDescent="0.3">
      <c r="A347" s="623" t="s">
        <v>1078</v>
      </c>
      <c r="B347" s="624" t="s">
        <v>2162</v>
      </c>
      <c r="C347" s="625" t="s">
        <v>2163</v>
      </c>
      <c r="D347" s="626" t="s">
        <v>1744</v>
      </c>
      <c r="E347" s="627">
        <v>1770</v>
      </c>
      <c r="F347" s="165" t="s">
        <v>2164</v>
      </c>
    </row>
    <row r="348" spans="1:6" ht="22.8" x14ac:dyDescent="0.3">
      <c r="A348" s="623" t="s">
        <v>1078</v>
      </c>
      <c r="B348" s="624" t="s">
        <v>2162</v>
      </c>
      <c r="C348" s="625" t="s">
        <v>2165</v>
      </c>
      <c r="D348" s="626" t="s">
        <v>1744</v>
      </c>
      <c r="E348" s="627">
        <v>1062</v>
      </c>
      <c r="F348" s="165" t="s">
        <v>2164</v>
      </c>
    </row>
    <row r="349" spans="1:6" ht="22.8" x14ac:dyDescent="0.3">
      <c r="A349" s="623" t="s">
        <v>1078</v>
      </c>
      <c r="B349" s="624" t="s">
        <v>2162</v>
      </c>
      <c r="C349" s="625" t="s">
        <v>2166</v>
      </c>
      <c r="D349" s="626" t="s">
        <v>1744</v>
      </c>
      <c r="E349" s="627">
        <v>420.55200000000002</v>
      </c>
      <c r="F349" s="165" t="s">
        <v>2164</v>
      </c>
    </row>
    <row r="350" spans="1:6" ht="22.8" x14ac:dyDescent="0.3">
      <c r="A350" s="623" t="s">
        <v>1078</v>
      </c>
      <c r="B350" s="624" t="s">
        <v>2162</v>
      </c>
      <c r="C350" s="625" t="s">
        <v>2167</v>
      </c>
      <c r="D350" s="626" t="s">
        <v>1744</v>
      </c>
      <c r="E350" s="627">
        <v>420.73</v>
      </c>
      <c r="F350" s="165" t="s">
        <v>2164</v>
      </c>
    </row>
    <row r="351" spans="1:6" ht="22.8" x14ac:dyDescent="0.3">
      <c r="A351" s="623" t="s">
        <v>1078</v>
      </c>
      <c r="B351" s="624" t="s">
        <v>2162</v>
      </c>
      <c r="C351" s="625" t="s">
        <v>2168</v>
      </c>
      <c r="D351" s="626" t="s">
        <v>1744</v>
      </c>
      <c r="E351" s="627">
        <v>1379.48</v>
      </c>
      <c r="F351" s="165" t="s">
        <v>2164</v>
      </c>
    </row>
    <row r="352" spans="1:6" ht="22.8" x14ac:dyDescent="0.3">
      <c r="A352" s="623" t="s">
        <v>1078</v>
      </c>
      <c r="B352" s="624" t="s">
        <v>2162</v>
      </c>
      <c r="C352" s="625" t="s">
        <v>2168</v>
      </c>
      <c r="D352" s="626" t="s">
        <v>1744</v>
      </c>
      <c r="E352" s="627">
        <v>486.69200000000001</v>
      </c>
      <c r="F352" s="165" t="s">
        <v>2164</v>
      </c>
    </row>
    <row r="353" spans="1:6" ht="22.8" x14ac:dyDescent="0.3">
      <c r="A353" s="623" t="s">
        <v>1078</v>
      </c>
      <c r="B353" s="624" t="s">
        <v>2162</v>
      </c>
      <c r="C353" s="625" t="s">
        <v>2169</v>
      </c>
      <c r="D353" s="626" t="s">
        <v>1744</v>
      </c>
      <c r="E353" s="627">
        <v>420.09199999999998</v>
      </c>
      <c r="F353" s="165" t="s">
        <v>2164</v>
      </c>
    </row>
    <row r="354" spans="1:6" ht="22.8" x14ac:dyDescent="0.3">
      <c r="A354" s="623" t="s">
        <v>1078</v>
      </c>
      <c r="B354" s="624" t="s">
        <v>2162</v>
      </c>
      <c r="C354" s="625" t="s">
        <v>2170</v>
      </c>
      <c r="D354" s="626" t="s">
        <v>1744</v>
      </c>
      <c r="E354" s="627">
        <v>422.358</v>
      </c>
      <c r="F354" s="165" t="s">
        <v>2164</v>
      </c>
    </row>
    <row r="355" spans="1:6" ht="15" customHeight="1" x14ac:dyDescent="0.3">
      <c r="A355" s="623" t="s">
        <v>1078</v>
      </c>
      <c r="B355" s="624" t="s">
        <v>2162</v>
      </c>
      <c r="C355" s="625" t="s">
        <v>2171</v>
      </c>
      <c r="D355" s="626" t="s">
        <v>1744</v>
      </c>
      <c r="E355" s="627">
        <v>422.44</v>
      </c>
      <c r="F355" s="165" t="s">
        <v>2164</v>
      </c>
    </row>
    <row r="356" spans="1:6" ht="22.8" x14ac:dyDescent="0.3">
      <c r="A356" s="623" t="s">
        <v>1078</v>
      </c>
      <c r="B356" s="624" t="s">
        <v>2162</v>
      </c>
      <c r="C356" s="625" t="s">
        <v>2172</v>
      </c>
      <c r="D356" s="626" t="s">
        <v>1744</v>
      </c>
      <c r="E356" s="627">
        <v>422.62799999999999</v>
      </c>
      <c r="F356" s="165" t="s">
        <v>2164</v>
      </c>
    </row>
    <row r="357" spans="1:6" ht="14.1" customHeight="1" x14ac:dyDescent="0.3">
      <c r="A357" s="623" t="s">
        <v>1078</v>
      </c>
      <c r="B357" s="624" t="s">
        <v>2162</v>
      </c>
      <c r="C357" s="625" t="s">
        <v>2173</v>
      </c>
      <c r="D357" s="626" t="s">
        <v>1744</v>
      </c>
      <c r="E357" s="627">
        <v>810.41200000000003</v>
      </c>
      <c r="F357" s="165" t="s">
        <v>2164</v>
      </c>
    </row>
    <row r="358" spans="1:6" ht="22.8" x14ac:dyDescent="0.3">
      <c r="A358" s="623" t="s">
        <v>1078</v>
      </c>
      <c r="B358" s="624" t="s">
        <v>2162</v>
      </c>
      <c r="C358" s="625" t="s">
        <v>2174</v>
      </c>
      <c r="D358" s="626" t="s">
        <v>1744</v>
      </c>
      <c r="E358" s="627">
        <v>1069.47</v>
      </c>
      <c r="F358" s="165" t="s">
        <v>2164</v>
      </c>
    </row>
    <row r="359" spans="1:6" ht="18" customHeight="1" x14ac:dyDescent="0.3">
      <c r="A359" s="623" t="s">
        <v>1078</v>
      </c>
      <c r="B359" s="624" t="s">
        <v>2162</v>
      </c>
      <c r="C359" s="625" t="s">
        <v>2175</v>
      </c>
      <c r="D359" s="626" t="s">
        <v>1744</v>
      </c>
      <c r="E359" s="627">
        <v>3499.9967000000001</v>
      </c>
      <c r="F359" s="165" t="s">
        <v>2164</v>
      </c>
    </row>
    <row r="360" spans="1:6" ht="18.899999999999999" customHeight="1" x14ac:dyDescent="0.3">
      <c r="A360" s="623" t="s">
        <v>1078</v>
      </c>
      <c r="B360" s="624" t="s">
        <v>2162</v>
      </c>
      <c r="C360" s="625" t="s">
        <v>2176</v>
      </c>
      <c r="D360" s="626" t="s">
        <v>1744</v>
      </c>
      <c r="E360" s="627">
        <v>200.6</v>
      </c>
      <c r="F360" s="165" t="s">
        <v>2164</v>
      </c>
    </row>
    <row r="361" spans="1:6" ht="15.9" customHeight="1" x14ac:dyDescent="0.3">
      <c r="A361" s="623" t="s">
        <v>1078</v>
      </c>
      <c r="B361" s="624" t="s">
        <v>2162</v>
      </c>
      <c r="C361" s="625" t="s">
        <v>2177</v>
      </c>
      <c r="D361" s="626" t="s">
        <v>1744</v>
      </c>
      <c r="E361" s="627">
        <v>17.405000000000001</v>
      </c>
      <c r="F361" s="165" t="s">
        <v>2164</v>
      </c>
    </row>
    <row r="362" spans="1:6" ht="21" customHeight="1" x14ac:dyDescent="0.3">
      <c r="A362" s="623" t="s">
        <v>1078</v>
      </c>
      <c r="B362" s="624" t="s">
        <v>2162</v>
      </c>
      <c r="C362" s="625" t="s">
        <v>2178</v>
      </c>
      <c r="D362" s="626" t="s">
        <v>1744</v>
      </c>
      <c r="E362" s="627">
        <v>101.48</v>
      </c>
      <c r="F362" s="165" t="s">
        <v>2164</v>
      </c>
    </row>
    <row r="363" spans="1:6" ht="22.8" x14ac:dyDescent="0.3">
      <c r="A363" s="623" t="s">
        <v>1078</v>
      </c>
      <c r="B363" s="624" t="s">
        <v>2162</v>
      </c>
      <c r="C363" s="625" t="s">
        <v>2179</v>
      </c>
      <c r="D363" s="626" t="s">
        <v>1744</v>
      </c>
      <c r="E363" s="627">
        <v>15.281000000000001</v>
      </c>
      <c r="F363" s="165" t="s">
        <v>2164</v>
      </c>
    </row>
    <row r="364" spans="1:6" ht="22.8" x14ac:dyDescent="0.3">
      <c r="A364" s="623" t="s">
        <v>1078</v>
      </c>
      <c r="B364" s="624" t="s">
        <v>2162</v>
      </c>
      <c r="C364" s="625" t="s">
        <v>2180</v>
      </c>
      <c r="D364" s="626" t="s">
        <v>1744</v>
      </c>
      <c r="E364" s="627">
        <v>34.81</v>
      </c>
      <c r="F364" s="165" t="s">
        <v>2164</v>
      </c>
    </row>
    <row r="365" spans="1:6" ht="22.8" x14ac:dyDescent="0.3">
      <c r="A365" s="623" t="s">
        <v>1078</v>
      </c>
      <c r="B365" s="624" t="s">
        <v>2162</v>
      </c>
      <c r="C365" s="625" t="s">
        <v>2181</v>
      </c>
      <c r="D365" s="626" t="s">
        <v>1744</v>
      </c>
      <c r="E365" s="627">
        <v>77.88</v>
      </c>
      <c r="F365" s="165" t="s">
        <v>2164</v>
      </c>
    </row>
    <row r="366" spans="1:6" ht="22.8" x14ac:dyDescent="0.3">
      <c r="A366" s="623" t="s">
        <v>1078</v>
      </c>
      <c r="B366" s="624" t="s">
        <v>2162</v>
      </c>
      <c r="C366" s="625" t="s">
        <v>2182</v>
      </c>
      <c r="D366" s="626" t="s">
        <v>1754</v>
      </c>
      <c r="E366" s="627">
        <v>403.79669999999999</v>
      </c>
      <c r="F366" s="165" t="s">
        <v>2164</v>
      </c>
    </row>
    <row r="367" spans="1:6" ht="22.8" x14ac:dyDescent="0.3">
      <c r="A367" s="623" t="s">
        <v>1078</v>
      </c>
      <c r="B367" s="624" t="s">
        <v>2162</v>
      </c>
      <c r="C367" s="625" t="s">
        <v>2183</v>
      </c>
      <c r="D367" s="626" t="s">
        <v>1754</v>
      </c>
      <c r="E367" s="627">
        <v>36</v>
      </c>
      <c r="F367" s="165" t="s">
        <v>2164</v>
      </c>
    </row>
    <row r="368" spans="1:6" ht="22.8" x14ac:dyDescent="0.3">
      <c r="A368" s="623" t="s">
        <v>1078</v>
      </c>
      <c r="B368" s="624" t="s">
        <v>2162</v>
      </c>
      <c r="C368" s="625" t="s">
        <v>2184</v>
      </c>
      <c r="D368" s="626" t="s">
        <v>1754</v>
      </c>
      <c r="E368" s="627">
        <v>154.875</v>
      </c>
      <c r="F368" s="165" t="s">
        <v>2164</v>
      </c>
    </row>
    <row r="369" spans="1:6" ht="22.8" x14ac:dyDescent="0.3">
      <c r="A369" s="623" t="s">
        <v>1078</v>
      </c>
      <c r="B369" s="624" t="s">
        <v>2162</v>
      </c>
      <c r="C369" s="624" t="s">
        <v>2185</v>
      </c>
      <c r="D369" s="626" t="s">
        <v>1744</v>
      </c>
      <c r="E369" s="628">
        <v>121.54</v>
      </c>
      <c r="F369" s="629" t="s">
        <v>2164</v>
      </c>
    </row>
    <row r="370" spans="1:6" ht="18" customHeight="1" x14ac:dyDescent="0.3">
      <c r="A370" s="623" t="s">
        <v>1078</v>
      </c>
      <c r="B370" s="624" t="s">
        <v>2162</v>
      </c>
      <c r="C370" s="625" t="s">
        <v>2186</v>
      </c>
      <c r="D370" s="626" t="s">
        <v>1744</v>
      </c>
      <c r="E370" s="627">
        <v>510.04250000000002</v>
      </c>
      <c r="F370" s="165" t="s">
        <v>2164</v>
      </c>
    </row>
    <row r="371" spans="1:6" ht="22.8" x14ac:dyDescent="0.3">
      <c r="A371" s="623" t="s">
        <v>1078</v>
      </c>
      <c r="B371" s="624" t="s">
        <v>2162</v>
      </c>
      <c r="C371" s="625" t="s">
        <v>2187</v>
      </c>
      <c r="D371" s="626" t="s">
        <v>1744</v>
      </c>
      <c r="E371" s="627">
        <v>510.04250000000002</v>
      </c>
      <c r="F371" s="165" t="s">
        <v>2164</v>
      </c>
    </row>
    <row r="372" spans="1:6" ht="22.8" x14ac:dyDescent="0.3">
      <c r="A372" s="623" t="s">
        <v>1078</v>
      </c>
      <c r="B372" s="624" t="s">
        <v>2162</v>
      </c>
      <c r="C372" s="625" t="s">
        <v>2188</v>
      </c>
      <c r="D372" s="626" t="s">
        <v>1744</v>
      </c>
      <c r="E372" s="627">
        <v>445.214</v>
      </c>
      <c r="F372" s="165" t="s">
        <v>2164</v>
      </c>
    </row>
    <row r="373" spans="1:6" ht="22.8" x14ac:dyDescent="0.3">
      <c r="A373" s="623" t="s">
        <v>1078</v>
      </c>
      <c r="B373" s="624" t="s">
        <v>2162</v>
      </c>
      <c r="C373" s="625" t="s">
        <v>2189</v>
      </c>
      <c r="D373" s="626" t="s">
        <v>1744</v>
      </c>
      <c r="E373" s="627">
        <v>445.21409999999997</v>
      </c>
      <c r="F373" s="165" t="s">
        <v>2164</v>
      </c>
    </row>
    <row r="374" spans="1:6" ht="21.75" customHeight="1" x14ac:dyDescent="0.3">
      <c r="A374" s="623" t="s">
        <v>1078</v>
      </c>
      <c r="B374" s="624" t="s">
        <v>2162</v>
      </c>
      <c r="C374" s="625" t="s">
        <v>2189</v>
      </c>
      <c r="D374" s="626" t="s">
        <v>1744</v>
      </c>
      <c r="E374" s="627">
        <v>437.91</v>
      </c>
      <c r="F374" s="165" t="s">
        <v>2164</v>
      </c>
    </row>
    <row r="375" spans="1:6" ht="22.8" x14ac:dyDescent="0.3">
      <c r="A375" s="623" t="s">
        <v>1078</v>
      </c>
      <c r="B375" s="624" t="s">
        <v>2162</v>
      </c>
      <c r="C375" s="625" t="s">
        <v>2190</v>
      </c>
      <c r="D375" s="626" t="s">
        <v>1744</v>
      </c>
      <c r="E375" s="627">
        <v>440.16329999999999</v>
      </c>
      <c r="F375" s="165" t="s">
        <v>2164</v>
      </c>
    </row>
    <row r="376" spans="1:6" ht="22.8" x14ac:dyDescent="0.3">
      <c r="A376" s="623" t="s">
        <v>1078</v>
      </c>
      <c r="B376" s="624" t="s">
        <v>2162</v>
      </c>
      <c r="C376" s="625" t="s">
        <v>2191</v>
      </c>
      <c r="D376" s="626" t="s">
        <v>1744</v>
      </c>
      <c r="E376" s="627">
        <v>439.49</v>
      </c>
      <c r="F376" s="165" t="s">
        <v>2164</v>
      </c>
    </row>
    <row r="377" spans="1:6" ht="22.8" x14ac:dyDescent="0.3">
      <c r="A377" s="623" t="s">
        <v>1078</v>
      </c>
      <c r="B377" s="624" t="s">
        <v>2162</v>
      </c>
      <c r="C377" s="625" t="s">
        <v>2192</v>
      </c>
      <c r="D377" s="626" t="s">
        <v>1744</v>
      </c>
      <c r="E377" s="627">
        <v>442.005</v>
      </c>
      <c r="F377" s="165" t="s">
        <v>2164</v>
      </c>
    </row>
    <row r="378" spans="1:6" ht="22.8" x14ac:dyDescent="0.3">
      <c r="A378" s="623" t="s">
        <v>1078</v>
      </c>
      <c r="B378" s="624" t="s">
        <v>2162</v>
      </c>
      <c r="C378" s="625" t="s">
        <v>2193</v>
      </c>
      <c r="D378" s="626" t="s">
        <v>1744</v>
      </c>
      <c r="E378" s="627">
        <v>439.49</v>
      </c>
      <c r="F378" s="165" t="s">
        <v>2164</v>
      </c>
    </row>
    <row r="379" spans="1:6" ht="22.8" x14ac:dyDescent="0.3">
      <c r="A379" s="623" t="s">
        <v>1078</v>
      </c>
      <c r="B379" s="624" t="s">
        <v>2162</v>
      </c>
      <c r="C379" s="625" t="s">
        <v>2194</v>
      </c>
      <c r="D379" s="626" t="s">
        <v>1744</v>
      </c>
      <c r="E379" s="627">
        <v>835.00300000000004</v>
      </c>
      <c r="F379" s="165" t="s">
        <v>2164</v>
      </c>
    </row>
    <row r="380" spans="1:6" ht="22.8" x14ac:dyDescent="0.3">
      <c r="A380" s="623" t="s">
        <v>1078</v>
      </c>
      <c r="B380" s="624" t="s">
        <v>2162</v>
      </c>
      <c r="C380" s="625" t="s">
        <v>2195</v>
      </c>
      <c r="D380" s="626" t="s">
        <v>1744</v>
      </c>
      <c r="E380" s="627">
        <v>1110</v>
      </c>
      <c r="F380" s="165" t="s">
        <v>2164</v>
      </c>
    </row>
    <row r="381" spans="1:6" ht="22.8" x14ac:dyDescent="0.3">
      <c r="A381" s="623" t="s">
        <v>1078</v>
      </c>
      <c r="B381" s="624" t="s">
        <v>2162</v>
      </c>
      <c r="C381" s="625" t="s">
        <v>2196</v>
      </c>
      <c r="D381" s="626" t="s">
        <v>1744</v>
      </c>
      <c r="E381" s="627">
        <v>932.61249999999995</v>
      </c>
      <c r="F381" s="165" t="s">
        <v>2164</v>
      </c>
    </row>
    <row r="382" spans="1:6" ht="22.8" x14ac:dyDescent="0.3">
      <c r="A382" s="623" t="s">
        <v>1078</v>
      </c>
      <c r="B382" s="624" t="s">
        <v>2162</v>
      </c>
      <c r="C382" s="625" t="s">
        <v>2197</v>
      </c>
      <c r="D382" s="626" t="s">
        <v>1744</v>
      </c>
      <c r="E382" s="627">
        <v>932.39</v>
      </c>
      <c r="F382" s="165" t="s">
        <v>2164</v>
      </c>
    </row>
    <row r="383" spans="1:6" ht="22.8" x14ac:dyDescent="0.3">
      <c r="A383" s="623" t="s">
        <v>1078</v>
      </c>
      <c r="B383" s="624" t="s">
        <v>2162</v>
      </c>
      <c r="C383" s="625" t="s">
        <v>2198</v>
      </c>
      <c r="D383" s="626" t="s">
        <v>1744</v>
      </c>
      <c r="E383" s="627">
        <v>932.39</v>
      </c>
      <c r="F383" s="165" t="s">
        <v>2164</v>
      </c>
    </row>
    <row r="384" spans="1:6" ht="22.8" x14ac:dyDescent="0.3">
      <c r="A384" s="623" t="s">
        <v>1078</v>
      </c>
      <c r="B384" s="624" t="s">
        <v>2162</v>
      </c>
      <c r="C384" s="625" t="s">
        <v>2199</v>
      </c>
      <c r="D384" s="626" t="s">
        <v>1744</v>
      </c>
      <c r="E384" s="627">
        <v>1015</v>
      </c>
      <c r="F384" s="165" t="s">
        <v>2164</v>
      </c>
    </row>
    <row r="385" spans="1:6" ht="22.8" x14ac:dyDescent="0.3">
      <c r="A385" s="623" t="s">
        <v>1078</v>
      </c>
      <c r="B385" s="624" t="s">
        <v>2162</v>
      </c>
      <c r="C385" s="625" t="s">
        <v>2200</v>
      </c>
      <c r="D385" s="626" t="s">
        <v>1744</v>
      </c>
      <c r="E385" s="627">
        <v>927.75</v>
      </c>
      <c r="F385" s="165" t="s">
        <v>2164</v>
      </c>
    </row>
    <row r="386" spans="1:6" ht="22.8" x14ac:dyDescent="0.3">
      <c r="A386" s="623" t="s">
        <v>1078</v>
      </c>
      <c r="B386" s="624" t="s">
        <v>2162</v>
      </c>
      <c r="C386" s="625" t="s">
        <v>2201</v>
      </c>
      <c r="D386" s="626" t="s">
        <v>1744</v>
      </c>
      <c r="E386" s="627">
        <v>922.77329999999995</v>
      </c>
      <c r="F386" s="165" t="s">
        <v>2164</v>
      </c>
    </row>
    <row r="387" spans="1:6" ht="22.8" x14ac:dyDescent="0.3">
      <c r="A387" s="623" t="s">
        <v>1078</v>
      </c>
      <c r="B387" s="624" t="s">
        <v>2162</v>
      </c>
      <c r="C387" s="625" t="s">
        <v>2202</v>
      </c>
      <c r="D387" s="626" t="s">
        <v>1744</v>
      </c>
      <c r="E387" s="627">
        <v>929.53330000000005</v>
      </c>
      <c r="F387" s="165" t="s">
        <v>2164</v>
      </c>
    </row>
    <row r="388" spans="1:6" ht="22.8" x14ac:dyDescent="0.3">
      <c r="A388" s="623" t="s">
        <v>1078</v>
      </c>
      <c r="B388" s="624" t="s">
        <v>2162</v>
      </c>
      <c r="C388" s="625" t="s">
        <v>2203</v>
      </c>
      <c r="D388" s="626" t="s">
        <v>1744</v>
      </c>
      <c r="E388" s="627">
        <v>885</v>
      </c>
      <c r="F388" s="165" t="s">
        <v>2164</v>
      </c>
    </row>
    <row r="389" spans="1:6" ht="22.8" x14ac:dyDescent="0.3">
      <c r="A389" s="623" t="s">
        <v>1078</v>
      </c>
      <c r="B389" s="624" t="s">
        <v>2162</v>
      </c>
      <c r="C389" s="625" t="s">
        <v>2204</v>
      </c>
      <c r="D389" s="626" t="s">
        <v>1744</v>
      </c>
      <c r="E389" s="627">
        <v>1017.5025000000001</v>
      </c>
      <c r="F389" s="165" t="s">
        <v>2164</v>
      </c>
    </row>
    <row r="390" spans="1:6" ht="22.8" x14ac:dyDescent="0.3">
      <c r="A390" s="623" t="s">
        <v>1078</v>
      </c>
      <c r="B390" s="624" t="s">
        <v>2162</v>
      </c>
      <c r="C390" s="625" t="s">
        <v>2205</v>
      </c>
      <c r="D390" s="626" t="s">
        <v>1744</v>
      </c>
      <c r="E390" s="627">
        <v>2700.0052000000001</v>
      </c>
      <c r="F390" s="165" t="s">
        <v>2164</v>
      </c>
    </row>
    <row r="391" spans="1:6" ht="22.8" x14ac:dyDescent="0.3">
      <c r="A391" s="623" t="s">
        <v>1078</v>
      </c>
      <c r="B391" s="624" t="s">
        <v>2162</v>
      </c>
      <c r="C391" s="625" t="s">
        <v>2206</v>
      </c>
      <c r="D391" s="626" t="s">
        <v>1744</v>
      </c>
      <c r="E391" s="627">
        <v>2799.9985000000001</v>
      </c>
      <c r="F391" s="165" t="s">
        <v>2164</v>
      </c>
    </row>
    <row r="392" spans="1:6" ht="22.8" x14ac:dyDescent="0.3">
      <c r="A392" s="623" t="s">
        <v>1078</v>
      </c>
      <c r="B392" s="624" t="s">
        <v>2162</v>
      </c>
      <c r="C392" s="625" t="s">
        <v>2207</v>
      </c>
      <c r="D392" s="626" t="s">
        <v>1744</v>
      </c>
      <c r="E392" s="627">
        <v>2149.9960000000001</v>
      </c>
      <c r="F392" s="165" t="s">
        <v>2164</v>
      </c>
    </row>
    <row r="393" spans="1:6" ht="22.8" x14ac:dyDescent="0.3">
      <c r="A393" s="623" t="s">
        <v>1078</v>
      </c>
      <c r="B393" s="624" t="s">
        <v>2162</v>
      </c>
      <c r="C393" s="625" t="s">
        <v>2208</v>
      </c>
      <c r="D393" s="626" t="s">
        <v>1744</v>
      </c>
      <c r="E393" s="627">
        <v>3650</v>
      </c>
      <c r="F393" s="165" t="s">
        <v>2164</v>
      </c>
    </row>
    <row r="394" spans="1:6" ht="14.1" customHeight="1" x14ac:dyDescent="0.3">
      <c r="A394" s="623" t="s">
        <v>1078</v>
      </c>
      <c r="B394" s="624" t="s">
        <v>2162</v>
      </c>
      <c r="C394" s="625" t="s">
        <v>2209</v>
      </c>
      <c r="D394" s="626" t="s">
        <v>1744</v>
      </c>
      <c r="E394" s="627">
        <v>30.68</v>
      </c>
      <c r="F394" s="165" t="s">
        <v>2164</v>
      </c>
    </row>
    <row r="395" spans="1:6" ht="22.8" x14ac:dyDescent="0.3">
      <c r="A395" s="623" t="s">
        <v>1078</v>
      </c>
      <c r="B395" s="624" t="s">
        <v>2162</v>
      </c>
      <c r="C395" s="625" t="s">
        <v>2210</v>
      </c>
      <c r="D395" s="626" t="s">
        <v>1744</v>
      </c>
      <c r="E395" s="627">
        <v>5039.8509999999997</v>
      </c>
      <c r="F395" s="165" t="s">
        <v>2164</v>
      </c>
    </row>
    <row r="396" spans="1:6" ht="22.8" x14ac:dyDescent="0.3">
      <c r="A396" s="623" t="s">
        <v>1078</v>
      </c>
      <c r="B396" s="624" t="s">
        <v>2162</v>
      </c>
      <c r="C396" s="625" t="s">
        <v>2211</v>
      </c>
      <c r="D396" s="626" t="s">
        <v>1744</v>
      </c>
      <c r="E396" s="627">
        <v>2700.0050000000001</v>
      </c>
      <c r="F396" s="165" t="s">
        <v>2164</v>
      </c>
    </row>
    <row r="397" spans="1:6" ht="22.8" x14ac:dyDescent="0.3">
      <c r="A397" s="623" t="s">
        <v>1078</v>
      </c>
      <c r="B397" s="624" t="s">
        <v>2162</v>
      </c>
      <c r="C397" s="625" t="s">
        <v>2212</v>
      </c>
      <c r="D397" s="626" t="s">
        <v>1744</v>
      </c>
      <c r="E397" s="627">
        <v>9.9946000000000002</v>
      </c>
      <c r="F397" s="165" t="s">
        <v>2164</v>
      </c>
    </row>
    <row r="398" spans="1:6" ht="24.75" customHeight="1" x14ac:dyDescent="0.3">
      <c r="A398" s="623" t="s">
        <v>1078</v>
      </c>
      <c r="B398" s="624" t="s">
        <v>2162</v>
      </c>
      <c r="C398" s="625" t="s">
        <v>2213</v>
      </c>
      <c r="D398" s="626" t="s">
        <v>1744</v>
      </c>
      <c r="E398" s="627">
        <v>35.4</v>
      </c>
      <c r="F398" s="165" t="s">
        <v>2164</v>
      </c>
    </row>
    <row r="399" spans="1:6" ht="22.8" x14ac:dyDescent="0.3">
      <c r="A399" s="623" t="s">
        <v>1078</v>
      </c>
      <c r="B399" s="624" t="s">
        <v>2162</v>
      </c>
      <c r="C399" s="625" t="s">
        <v>2214</v>
      </c>
      <c r="D399" s="626" t="s">
        <v>1744</v>
      </c>
      <c r="E399" s="627">
        <v>1184.72</v>
      </c>
      <c r="F399" s="165" t="s">
        <v>2164</v>
      </c>
    </row>
    <row r="400" spans="1:6" ht="22.8" x14ac:dyDescent="0.3">
      <c r="A400" s="623" t="s">
        <v>1078</v>
      </c>
      <c r="B400" s="624" t="s">
        <v>2162</v>
      </c>
      <c r="C400" s="625" t="s">
        <v>2215</v>
      </c>
      <c r="D400" s="626" t="s">
        <v>1744</v>
      </c>
      <c r="E400" s="627">
        <v>2265.6</v>
      </c>
      <c r="F400" s="165" t="s">
        <v>2164</v>
      </c>
    </row>
    <row r="401" spans="1:6" ht="22.8" x14ac:dyDescent="0.3">
      <c r="A401" s="623" t="s">
        <v>1078</v>
      </c>
      <c r="B401" s="624" t="s">
        <v>2162</v>
      </c>
      <c r="C401" s="625" t="s">
        <v>2216</v>
      </c>
      <c r="D401" s="626" t="s">
        <v>1744</v>
      </c>
      <c r="E401" s="627">
        <v>13.3222</v>
      </c>
      <c r="F401" s="165" t="s">
        <v>2164</v>
      </c>
    </row>
    <row r="402" spans="1:6" ht="22.8" x14ac:dyDescent="0.3">
      <c r="A402" s="623" t="s">
        <v>1078</v>
      </c>
      <c r="B402" s="624" t="s">
        <v>2162</v>
      </c>
      <c r="C402" s="625" t="s">
        <v>2217</v>
      </c>
      <c r="D402" s="626" t="s">
        <v>1744</v>
      </c>
      <c r="E402" s="627">
        <v>107.675</v>
      </c>
      <c r="F402" s="165" t="s">
        <v>2164</v>
      </c>
    </row>
    <row r="403" spans="1:6" ht="21.75" customHeight="1" x14ac:dyDescent="0.3">
      <c r="A403" s="623" t="s">
        <v>1078</v>
      </c>
      <c r="B403" s="624" t="s">
        <v>2162</v>
      </c>
      <c r="C403" s="625" t="s">
        <v>2218</v>
      </c>
      <c r="D403" s="626" t="s">
        <v>1744</v>
      </c>
      <c r="E403" s="627">
        <v>21.771000000000001</v>
      </c>
      <c r="F403" s="165" t="s">
        <v>2164</v>
      </c>
    </row>
    <row r="404" spans="1:6" ht="22.8" x14ac:dyDescent="0.3">
      <c r="A404" s="623" t="s">
        <v>1078</v>
      </c>
      <c r="B404" s="624" t="s">
        <v>2162</v>
      </c>
      <c r="C404" s="625" t="s">
        <v>2219</v>
      </c>
      <c r="D404" s="626" t="s">
        <v>1744</v>
      </c>
      <c r="E404" s="627">
        <v>7.8470000000000004</v>
      </c>
      <c r="F404" s="165" t="s">
        <v>2164</v>
      </c>
    </row>
    <row r="405" spans="1:6" ht="22.8" x14ac:dyDescent="0.3">
      <c r="A405" s="623" t="s">
        <v>1078</v>
      </c>
      <c r="B405" s="624" t="s">
        <v>2162</v>
      </c>
      <c r="C405" s="625" t="s">
        <v>2220</v>
      </c>
      <c r="D405" s="626" t="s">
        <v>1744</v>
      </c>
      <c r="E405" s="627">
        <v>885.4</v>
      </c>
      <c r="F405" s="165" t="s">
        <v>2164</v>
      </c>
    </row>
    <row r="406" spans="1:6" ht="22.8" x14ac:dyDescent="0.3">
      <c r="A406" s="623" t="s">
        <v>1078</v>
      </c>
      <c r="B406" s="624" t="s">
        <v>2162</v>
      </c>
      <c r="C406" s="625" t="s">
        <v>2221</v>
      </c>
      <c r="D406" s="626" t="s">
        <v>1744</v>
      </c>
      <c r="E406" s="627">
        <v>880.95249999999999</v>
      </c>
      <c r="F406" s="165" t="s">
        <v>2164</v>
      </c>
    </row>
    <row r="407" spans="1:6" ht="22.8" x14ac:dyDescent="0.3">
      <c r="A407" s="623" t="s">
        <v>1078</v>
      </c>
      <c r="B407" s="624" t="s">
        <v>2162</v>
      </c>
      <c r="C407" s="625" t="s">
        <v>2222</v>
      </c>
      <c r="D407" s="626" t="s">
        <v>1744</v>
      </c>
      <c r="E407" s="627">
        <v>889.42600000000004</v>
      </c>
      <c r="F407" s="165" t="s">
        <v>2164</v>
      </c>
    </row>
    <row r="408" spans="1:6" ht="22.8" x14ac:dyDescent="0.3">
      <c r="A408" s="623" t="s">
        <v>1078</v>
      </c>
      <c r="B408" s="624" t="s">
        <v>2162</v>
      </c>
      <c r="C408" s="625" t="s">
        <v>2223</v>
      </c>
      <c r="D408" s="626" t="s">
        <v>1744</v>
      </c>
      <c r="E408" s="627">
        <v>20.001000000000001</v>
      </c>
      <c r="F408" s="165" t="s">
        <v>2164</v>
      </c>
    </row>
    <row r="409" spans="1:6" ht="15.9" customHeight="1" x14ac:dyDescent="0.3">
      <c r="A409" s="623" t="s">
        <v>1078</v>
      </c>
      <c r="B409" s="624" t="s">
        <v>2162</v>
      </c>
      <c r="C409" s="164" t="s">
        <v>2224</v>
      </c>
      <c r="D409" s="626" t="s">
        <v>1744</v>
      </c>
      <c r="E409" s="165">
        <v>5750.01</v>
      </c>
      <c r="F409" s="165" t="s">
        <v>2164</v>
      </c>
    </row>
    <row r="410" spans="1:6" ht="22.8" x14ac:dyDescent="0.3">
      <c r="A410" s="623" t="s">
        <v>1078</v>
      </c>
      <c r="B410" s="624" t="s">
        <v>2162</v>
      </c>
      <c r="C410" s="625" t="s">
        <v>2225</v>
      </c>
      <c r="D410" s="626" t="s">
        <v>1744</v>
      </c>
      <c r="E410" s="627">
        <v>4500.0006000000003</v>
      </c>
      <c r="F410" s="165" t="s">
        <v>2164</v>
      </c>
    </row>
    <row r="411" spans="1:6" ht="22.8" x14ac:dyDescent="0.3">
      <c r="A411" s="623" t="s">
        <v>1078</v>
      </c>
      <c r="B411" s="624" t="s">
        <v>2162</v>
      </c>
      <c r="C411" s="625" t="s">
        <v>2226</v>
      </c>
      <c r="D411" s="626" t="s">
        <v>2118</v>
      </c>
      <c r="E411" s="627">
        <v>206.5</v>
      </c>
      <c r="F411" s="165" t="s">
        <v>2164</v>
      </c>
    </row>
    <row r="412" spans="1:6" ht="22.8" x14ac:dyDescent="0.3">
      <c r="A412" s="623" t="s">
        <v>1078</v>
      </c>
      <c r="B412" s="624" t="s">
        <v>2162</v>
      </c>
      <c r="C412" s="625" t="s">
        <v>2227</v>
      </c>
      <c r="D412" s="626" t="s">
        <v>1744</v>
      </c>
      <c r="E412" s="627">
        <v>144.9984</v>
      </c>
      <c r="F412" s="165" t="s">
        <v>2164</v>
      </c>
    </row>
    <row r="413" spans="1:6" ht="22.8" x14ac:dyDescent="0.3">
      <c r="A413" s="623" t="s">
        <v>1078</v>
      </c>
      <c r="B413" s="624" t="s">
        <v>2162</v>
      </c>
      <c r="C413" s="625" t="s">
        <v>2228</v>
      </c>
      <c r="D413" s="626" t="s">
        <v>1744</v>
      </c>
      <c r="E413" s="627">
        <v>1407.74</v>
      </c>
      <c r="F413" s="165" t="s">
        <v>2164</v>
      </c>
    </row>
    <row r="414" spans="1:6" ht="22.8" x14ac:dyDescent="0.3">
      <c r="A414" s="623" t="s">
        <v>1078</v>
      </c>
      <c r="B414" s="624" t="s">
        <v>2162</v>
      </c>
      <c r="C414" s="625" t="s">
        <v>2229</v>
      </c>
      <c r="D414" s="626" t="s">
        <v>1754</v>
      </c>
      <c r="E414" s="627">
        <v>150</v>
      </c>
      <c r="F414" s="165" t="s">
        <v>2164</v>
      </c>
    </row>
    <row r="415" spans="1:6" ht="22.8" x14ac:dyDescent="0.3">
      <c r="A415" s="623" t="s">
        <v>1078</v>
      </c>
      <c r="B415" s="624" t="s">
        <v>2162</v>
      </c>
      <c r="C415" s="625" t="s">
        <v>1079</v>
      </c>
      <c r="D415" s="626" t="s">
        <v>1744</v>
      </c>
      <c r="E415" s="627">
        <v>55</v>
      </c>
      <c r="F415" s="165" t="s">
        <v>2164</v>
      </c>
    </row>
    <row r="416" spans="1:6" ht="22.8" x14ac:dyDescent="0.3">
      <c r="A416" s="623" t="s">
        <v>1078</v>
      </c>
      <c r="B416" s="624" t="s">
        <v>2162</v>
      </c>
      <c r="C416" s="625" t="s">
        <v>2230</v>
      </c>
      <c r="D416" s="626" t="s">
        <v>1744</v>
      </c>
      <c r="E416" s="627">
        <v>55</v>
      </c>
      <c r="F416" s="165" t="s">
        <v>2164</v>
      </c>
    </row>
    <row r="417" spans="1:6" ht="22.8" x14ac:dyDescent="0.3">
      <c r="A417" s="623" t="s">
        <v>1078</v>
      </c>
      <c r="B417" s="624" t="s">
        <v>2162</v>
      </c>
      <c r="C417" s="625" t="s">
        <v>2231</v>
      </c>
      <c r="D417" s="626" t="s">
        <v>2118</v>
      </c>
      <c r="E417" s="627">
        <v>72.5</v>
      </c>
      <c r="F417" s="165" t="s">
        <v>2164</v>
      </c>
    </row>
    <row r="418" spans="1:6" ht="22.8" x14ac:dyDescent="0.3">
      <c r="A418" s="623" t="s">
        <v>1078</v>
      </c>
      <c r="B418" s="624" t="s">
        <v>2162</v>
      </c>
      <c r="C418" s="625" t="s">
        <v>2232</v>
      </c>
      <c r="D418" s="626" t="s">
        <v>1744</v>
      </c>
      <c r="E418" s="627">
        <v>50</v>
      </c>
      <c r="F418" s="165" t="s">
        <v>2164</v>
      </c>
    </row>
    <row r="419" spans="1:6" ht="22.8" x14ac:dyDescent="0.3">
      <c r="A419" s="623" t="s">
        <v>1078</v>
      </c>
      <c r="B419" s="624" t="s">
        <v>2162</v>
      </c>
      <c r="C419" s="625" t="s">
        <v>2233</v>
      </c>
      <c r="D419" s="626" t="s">
        <v>1744</v>
      </c>
      <c r="E419" s="627">
        <v>1121</v>
      </c>
      <c r="F419" s="165" t="s">
        <v>2164</v>
      </c>
    </row>
    <row r="420" spans="1:6" ht="22.8" x14ac:dyDescent="0.3">
      <c r="A420" s="623" t="s">
        <v>1078</v>
      </c>
      <c r="B420" s="624" t="s">
        <v>2162</v>
      </c>
      <c r="C420" s="625" t="s">
        <v>2234</v>
      </c>
      <c r="D420" s="626" t="s">
        <v>1744</v>
      </c>
      <c r="E420" s="627">
        <v>254.99799999999999</v>
      </c>
      <c r="F420" s="165" t="s">
        <v>2164</v>
      </c>
    </row>
    <row r="421" spans="1:6" ht="22.8" x14ac:dyDescent="0.3">
      <c r="A421" s="623" t="s">
        <v>1078</v>
      </c>
      <c r="B421" s="624" t="s">
        <v>2162</v>
      </c>
      <c r="C421" s="625" t="s">
        <v>2234</v>
      </c>
      <c r="D421" s="626" t="s">
        <v>1744</v>
      </c>
      <c r="E421" s="627">
        <v>365.8</v>
      </c>
      <c r="F421" s="165" t="s">
        <v>2164</v>
      </c>
    </row>
    <row r="422" spans="1:6" ht="22.8" x14ac:dyDescent="0.3">
      <c r="A422" s="623" t="s">
        <v>1078</v>
      </c>
      <c r="B422" s="624" t="s">
        <v>2162</v>
      </c>
      <c r="C422" s="164" t="s">
        <v>2235</v>
      </c>
      <c r="D422" s="626" t="s">
        <v>1744</v>
      </c>
      <c r="E422" s="165">
        <v>498.99799999999999</v>
      </c>
      <c r="F422" s="165" t="s">
        <v>2164</v>
      </c>
    </row>
    <row r="423" spans="1:6" ht="22.8" x14ac:dyDescent="0.3">
      <c r="A423" s="623" t="s">
        <v>1078</v>
      </c>
      <c r="B423" s="624" t="s">
        <v>2162</v>
      </c>
      <c r="C423" s="625" t="s">
        <v>2236</v>
      </c>
      <c r="D423" s="626" t="s">
        <v>1744</v>
      </c>
      <c r="E423" s="627">
        <v>10.9976</v>
      </c>
      <c r="F423" s="165" t="s">
        <v>2164</v>
      </c>
    </row>
    <row r="424" spans="1:6" ht="22.8" x14ac:dyDescent="0.3">
      <c r="A424" s="623" t="s">
        <v>1078</v>
      </c>
      <c r="B424" s="624" t="s">
        <v>2162</v>
      </c>
      <c r="C424" s="625" t="s">
        <v>2237</v>
      </c>
      <c r="D424" s="626" t="s">
        <v>1744</v>
      </c>
      <c r="E424" s="627">
        <v>53.1</v>
      </c>
      <c r="F424" s="165" t="s">
        <v>2164</v>
      </c>
    </row>
    <row r="425" spans="1:6" ht="22.8" x14ac:dyDescent="0.3">
      <c r="A425" s="623" t="s">
        <v>1078</v>
      </c>
      <c r="B425" s="624" t="s">
        <v>2162</v>
      </c>
      <c r="C425" s="625" t="s">
        <v>2238</v>
      </c>
      <c r="D425" s="626" t="s">
        <v>1744</v>
      </c>
      <c r="E425" s="627">
        <v>916.505</v>
      </c>
      <c r="F425" s="165" t="s">
        <v>2164</v>
      </c>
    </row>
    <row r="426" spans="1:6" ht="22.8" x14ac:dyDescent="0.3">
      <c r="A426" s="623" t="s">
        <v>1078</v>
      </c>
      <c r="B426" s="624" t="s">
        <v>2162</v>
      </c>
      <c r="C426" s="625" t="s">
        <v>2239</v>
      </c>
      <c r="D426" s="626" t="s">
        <v>1744</v>
      </c>
      <c r="E426" s="627">
        <v>5015</v>
      </c>
      <c r="F426" s="165" t="s">
        <v>2164</v>
      </c>
    </row>
    <row r="427" spans="1:6" ht="22.8" x14ac:dyDescent="0.3">
      <c r="A427" s="623" t="s">
        <v>1078</v>
      </c>
      <c r="B427" s="624" t="s">
        <v>2162</v>
      </c>
      <c r="C427" s="625" t="s">
        <v>2240</v>
      </c>
      <c r="D427" s="626" t="s">
        <v>1744</v>
      </c>
      <c r="E427" s="627">
        <v>10584.6</v>
      </c>
      <c r="F427" s="165" t="s">
        <v>2164</v>
      </c>
    </row>
    <row r="428" spans="1:6" ht="22.8" x14ac:dyDescent="0.3">
      <c r="A428" s="623" t="s">
        <v>1078</v>
      </c>
      <c r="B428" s="624" t="s">
        <v>2162</v>
      </c>
      <c r="C428" s="625" t="s">
        <v>2241</v>
      </c>
      <c r="D428" s="626" t="s">
        <v>1744</v>
      </c>
      <c r="E428" s="627">
        <v>8.85</v>
      </c>
      <c r="F428" s="165" t="s">
        <v>2164</v>
      </c>
    </row>
    <row r="429" spans="1:6" ht="22.8" x14ac:dyDescent="0.3">
      <c r="A429" s="623" t="s">
        <v>1078</v>
      </c>
      <c r="B429" s="624" t="s">
        <v>2162</v>
      </c>
      <c r="C429" s="625" t="s">
        <v>2242</v>
      </c>
      <c r="D429" s="626" t="s">
        <v>1744</v>
      </c>
      <c r="E429" s="627">
        <v>26.55</v>
      </c>
      <c r="F429" s="165" t="s">
        <v>2164</v>
      </c>
    </row>
    <row r="430" spans="1:6" ht="22.8" x14ac:dyDescent="0.3">
      <c r="A430" s="623" t="s">
        <v>1078</v>
      </c>
      <c r="B430" s="624" t="s">
        <v>2162</v>
      </c>
      <c r="C430" s="625" t="s">
        <v>2243</v>
      </c>
      <c r="D430" s="626" t="s">
        <v>1744</v>
      </c>
      <c r="E430" s="627">
        <v>71.98</v>
      </c>
      <c r="F430" s="165" t="s">
        <v>2164</v>
      </c>
    </row>
    <row r="431" spans="1:6" ht="22.8" x14ac:dyDescent="0.3">
      <c r="A431" s="623" t="s">
        <v>1078</v>
      </c>
      <c r="B431" s="624" t="s">
        <v>2162</v>
      </c>
      <c r="C431" s="625" t="s">
        <v>2244</v>
      </c>
      <c r="D431" s="626" t="s">
        <v>1744</v>
      </c>
      <c r="E431" s="627">
        <v>278.77499999999998</v>
      </c>
      <c r="F431" s="165" t="s">
        <v>2164</v>
      </c>
    </row>
    <row r="432" spans="1:6" ht="22.8" x14ac:dyDescent="0.3">
      <c r="A432" s="623" t="s">
        <v>1078</v>
      </c>
      <c r="B432" s="624" t="s">
        <v>2162</v>
      </c>
      <c r="C432" s="625" t="s">
        <v>2245</v>
      </c>
      <c r="D432" s="626" t="s">
        <v>1744</v>
      </c>
      <c r="E432" s="627">
        <v>32.001600000000003</v>
      </c>
      <c r="F432" s="165" t="s">
        <v>2164</v>
      </c>
    </row>
    <row r="433" spans="1:6" ht="22.8" x14ac:dyDescent="0.3">
      <c r="A433" s="623" t="s">
        <v>1078</v>
      </c>
      <c r="B433" s="624" t="s">
        <v>2162</v>
      </c>
      <c r="C433" s="625" t="s">
        <v>2246</v>
      </c>
      <c r="D433" s="626" t="s">
        <v>1744</v>
      </c>
      <c r="E433" s="627">
        <v>33.04</v>
      </c>
      <c r="F433" s="165" t="s">
        <v>2164</v>
      </c>
    </row>
    <row r="434" spans="1:6" ht="22.8" x14ac:dyDescent="0.3">
      <c r="A434" s="623" t="s">
        <v>1078</v>
      </c>
      <c r="B434" s="624" t="s">
        <v>2162</v>
      </c>
      <c r="C434" s="625" t="s">
        <v>2247</v>
      </c>
      <c r="D434" s="626" t="s">
        <v>1744</v>
      </c>
      <c r="E434" s="627">
        <v>24.78</v>
      </c>
      <c r="F434" s="165" t="s">
        <v>2164</v>
      </c>
    </row>
    <row r="435" spans="1:6" ht="22.8" x14ac:dyDescent="0.3">
      <c r="A435" s="623" t="s">
        <v>1078</v>
      </c>
      <c r="B435" s="624" t="s">
        <v>2162</v>
      </c>
      <c r="C435" s="625" t="s">
        <v>2248</v>
      </c>
      <c r="D435" s="626" t="s">
        <v>1744</v>
      </c>
      <c r="E435" s="627">
        <v>21.24</v>
      </c>
      <c r="F435" s="165" t="s">
        <v>2164</v>
      </c>
    </row>
    <row r="436" spans="1:6" ht="22.8" x14ac:dyDescent="0.3">
      <c r="A436" s="623" t="s">
        <v>1078</v>
      </c>
      <c r="B436" s="624" t="s">
        <v>2162</v>
      </c>
      <c r="C436" s="625" t="s">
        <v>2249</v>
      </c>
      <c r="D436" s="626" t="s">
        <v>1744</v>
      </c>
      <c r="E436" s="627">
        <v>8379.4282999999996</v>
      </c>
      <c r="F436" s="165" t="s">
        <v>2164</v>
      </c>
    </row>
    <row r="437" spans="1:6" ht="22.8" x14ac:dyDescent="0.3">
      <c r="A437" s="623" t="s">
        <v>1078</v>
      </c>
      <c r="B437" s="624" t="s">
        <v>2162</v>
      </c>
      <c r="C437" s="625" t="s">
        <v>2250</v>
      </c>
      <c r="D437" s="626" t="s">
        <v>1744</v>
      </c>
      <c r="E437" s="627">
        <v>3100.0016999999998</v>
      </c>
      <c r="F437" s="165" t="s">
        <v>2164</v>
      </c>
    </row>
    <row r="438" spans="1:6" ht="22.8" x14ac:dyDescent="0.3">
      <c r="A438" s="623" t="s">
        <v>1078</v>
      </c>
      <c r="B438" s="624" t="s">
        <v>2162</v>
      </c>
      <c r="C438" s="625" t="s">
        <v>2251</v>
      </c>
      <c r="D438" s="626" t="s">
        <v>1744</v>
      </c>
      <c r="E438" s="627">
        <v>7601.18</v>
      </c>
      <c r="F438" s="165" t="s">
        <v>2164</v>
      </c>
    </row>
    <row r="439" spans="1:6" ht="22.8" x14ac:dyDescent="0.3">
      <c r="A439" s="623" t="s">
        <v>1078</v>
      </c>
      <c r="B439" s="624" t="s">
        <v>2162</v>
      </c>
      <c r="C439" s="625" t="s">
        <v>2252</v>
      </c>
      <c r="D439" s="626" t="s">
        <v>1744</v>
      </c>
      <c r="E439" s="627">
        <v>5.31</v>
      </c>
      <c r="F439" s="165" t="s">
        <v>2164</v>
      </c>
    </row>
    <row r="440" spans="1:6" ht="22.8" x14ac:dyDescent="0.3">
      <c r="A440" s="623" t="s">
        <v>1078</v>
      </c>
      <c r="B440" s="624" t="s">
        <v>2162</v>
      </c>
      <c r="C440" s="625" t="s">
        <v>2253</v>
      </c>
      <c r="D440" s="626" t="s">
        <v>1744</v>
      </c>
      <c r="E440" s="627">
        <v>9.6760000000000002</v>
      </c>
      <c r="F440" s="165" t="s">
        <v>2164</v>
      </c>
    </row>
    <row r="441" spans="1:6" ht="22.8" x14ac:dyDescent="0.3">
      <c r="A441" s="623" t="s">
        <v>1078</v>
      </c>
      <c r="B441" s="624" t="s">
        <v>2162</v>
      </c>
      <c r="C441" s="625" t="s">
        <v>2254</v>
      </c>
      <c r="D441" s="626" t="s">
        <v>1744</v>
      </c>
      <c r="E441" s="627">
        <v>25.924600000000002</v>
      </c>
      <c r="F441" s="165" t="s">
        <v>2164</v>
      </c>
    </row>
    <row r="442" spans="1:6" ht="22.8" x14ac:dyDescent="0.3">
      <c r="A442" s="623" t="s">
        <v>1078</v>
      </c>
      <c r="B442" s="624" t="s">
        <v>2162</v>
      </c>
      <c r="C442" s="625" t="s">
        <v>2255</v>
      </c>
      <c r="D442" s="626" t="s">
        <v>1744</v>
      </c>
      <c r="E442" s="627">
        <v>4163.9250000000002</v>
      </c>
      <c r="F442" s="165" t="s">
        <v>2164</v>
      </c>
    </row>
    <row r="443" spans="1:6" ht="22.8" x14ac:dyDescent="0.3">
      <c r="A443" s="623" t="s">
        <v>1078</v>
      </c>
      <c r="B443" s="624" t="s">
        <v>2162</v>
      </c>
      <c r="C443" s="625" t="s">
        <v>2256</v>
      </c>
      <c r="D443" s="626" t="s">
        <v>1744</v>
      </c>
      <c r="E443" s="627">
        <v>15.34</v>
      </c>
      <c r="F443" s="165" t="s">
        <v>2164</v>
      </c>
    </row>
    <row r="444" spans="1:6" ht="22.8" x14ac:dyDescent="0.3">
      <c r="A444" s="623" t="s">
        <v>1078</v>
      </c>
      <c r="B444" s="624" t="s">
        <v>2162</v>
      </c>
      <c r="C444" s="625" t="s">
        <v>2257</v>
      </c>
      <c r="D444" s="626" t="s">
        <v>1744</v>
      </c>
      <c r="E444" s="627">
        <v>788.24</v>
      </c>
      <c r="F444" s="165" t="s">
        <v>2164</v>
      </c>
    </row>
    <row r="445" spans="1:6" ht="22.8" x14ac:dyDescent="0.3">
      <c r="A445" s="623" t="s">
        <v>1078</v>
      </c>
      <c r="B445" s="624" t="s">
        <v>2162</v>
      </c>
      <c r="C445" s="624" t="s">
        <v>2258</v>
      </c>
      <c r="D445" s="626" t="s">
        <v>1744</v>
      </c>
      <c r="E445" s="628">
        <v>1888</v>
      </c>
      <c r="F445" s="629" t="s">
        <v>2164</v>
      </c>
    </row>
    <row r="446" spans="1:6" ht="22.8" x14ac:dyDescent="0.3">
      <c r="A446" s="623" t="s">
        <v>1078</v>
      </c>
      <c r="B446" s="624" t="s">
        <v>2162</v>
      </c>
      <c r="C446" s="624" t="s">
        <v>2259</v>
      </c>
      <c r="D446" s="626" t="s">
        <v>1744</v>
      </c>
      <c r="E446" s="628">
        <v>1888</v>
      </c>
      <c r="F446" s="629" t="s">
        <v>2164</v>
      </c>
    </row>
    <row r="447" spans="1:6" ht="22.8" x14ac:dyDescent="0.3">
      <c r="A447" s="623" t="s">
        <v>1078</v>
      </c>
      <c r="B447" s="624" t="s">
        <v>2162</v>
      </c>
      <c r="C447" s="624" t="s">
        <v>2260</v>
      </c>
      <c r="D447" s="626" t="s">
        <v>1744</v>
      </c>
      <c r="E447" s="628">
        <v>1858.5</v>
      </c>
      <c r="F447" s="629" t="s">
        <v>2164</v>
      </c>
    </row>
    <row r="448" spans="1:6" ht="22.8" x14ac:dyDescent="0.3">
      <c r="A448" s="623" t="s">
        <v>1078</v>
      </c>
      <c r="B448" s="624" t="s">
        <v>2162</v>
      </c>
      <c r="C448" s="625" t="s">
        <v>2261</v>
      </c>
      <c r="D448" s="626" t="s">
        <v>1754</v>
      </c>
      <c r="E448" s="627">
        <v>27.14</v>
      </c>
      <c r="F448" s="165" t="s">
        <v>2164</v>
      </c>
    </row>
    <row r="449" spans="1:6" ht="22.8" x14ac:dyDescent="0.3">
      <c r="A449" s="623" t="s">
        <v>1078</v>
      </c>
      <c r="B449" s="624" t="s">
        <v>2162</v>
      </c>
      <c r="C449" s="625" t="s">
        <v>2262</v>
      </c>
      <c r="D449" s="626" t="s">
        <v>1744</v>
      </c>
      <c r="E449" s="627">
        <v>33.4176</v>
      </c>
      <c r="F449" s="165" t="s">
        <v>2164</v>
      </c>
    </row>
    <row r="450" spans="1:6" ht="22.8" x14ac:dyDescent="0.3">
      <c r="A450" s="623" t="s">
        <v>1078</v>
      </c>
      <c r="B450" s="624" t="s">
        <v>2162</v>
      </c>
      <c r="C450" s="625" t="s">
        <v>2263</v>
      </c>
      <c r="D450" s="626" t="s">
        <v>1744</v>
      </c>
      <c r="E450" s="627">
        <v>46.999499999999998</v>
      </c>
      <c r="F450" s="165" t="s">
        <v>2164</v>
      </c>
    </row>
    <row r="451" spans="1:6" ht="22.8" x14ac:dyDescent="0.3">
      <c r="A451" s="623" t="s">
        <v>1078</v>
      </c>
      <c r="B451" s="624" t="s">
        <v>2162</v>
      </c>
      <c r="C451" s="625" t="s">
        <v>2264</v>
      </c>
      <c r="D451" s="626" t="s">
        <v>1744</v>
      </c>
      <c r="E451" s="627">
        <v>49.206000000000003</v>
      </c>
      <c r="F451" s="165" t="s">
        <v>2164</v>
      </c>
    </row>
    <row r="452" spans="1:6" ht="22.8" x14ac:dyDescent="0.3">
      <c r="A452" s="623" t="s">
        <v>1078</v>
      </c>
      <c r="B452" s="624" t="s">
        <v>2162</v>
      </c>
      <c r="C452" s="625" t="s">
        <v>2265</v>
      </c>
      <c r="D452" s="626" t="s">
        <v>1744</v>
      </c>
      <c r="E452" s="627">
        <v>619.5</v>
      </c>
      <c r="F452" s="165" t="s">
        <v>2164</v>
      </c>
    </row>
    <row r="453" spans="1:6" ht="18" customHeight="1" x14ac:dyDescent="0.3">
      <c r="A453" s="623" t="s">
        <v>1078</v>
      </c>
      <c r="B453" s="624" t="s">
        <v>2162</v>
      </c>
      <c r="C453" s="625" t="s">
        <v>2266</v>
      </c>
      <c r="D453" s="626" t="s">
        <v>1744</v>
      </c>
      <c r="E453" s="627">
        <v>49.607300000000002</v>
      </c>
      <c r="F453" s="165" t="s">
        <v>2164</v>
      </c>
    </row>
    <row r="454" spans="1:6" ht="22.8" x14ac:dyDescent="0.3">
      <c r="A454" s="623" t="s">
        <v>1078</v>
      </c>
      <c r="B454" s="624" t="s">
        <v>2162</v>
      </c>
      <c r="C454" s="625" t="s">
        <v>2267</v>
      </c>
      <c r="D454" s="626" t="s">
        <v>1744</v>
      </c>
      <c r="E454" s="627">
        <v>1362.9</v>
      </c>
      <c r="F454" s="165" t="s">
        <v>2164</v>
      </c>
    </row>
    <row r="455" spans="1:6" ht="22.8" x14ac:dyDescent="0.3">
      <c r="A455" s="623" t="s">
        <v>1078</v>
      </c>
      <c r="B455" s="624" t="s">
        <v>2162</v>
      </c>
      <c r="C455" s="625" t="s">
        <v>2268</v>
      </c>
      <c r="D455" s="626" t="s">
        <v>1744</v>
      </c>
      <c r="E455" s="627">
        <v>114.46</v>
      </c>
      <c r="F455" s="165" t="s">
        <v>2164</v>
      </c>
    </row>
    <row r="456" spans="1:6" ht="18.899999999999999" customHeight="1" x14ac:dyDescent="0.3">
      <c r="A456" s="623" t="s">
        <v>1078</v>
      </c>
      <c r="B456" s="624" t="s">
        <v>2162</v>
      </c>
      <c r="C456" s="625" t="s">
        <v>2269</v>
      </c>
      <c r="D456" s="626" t="s">
        <v>1744</v>
      </c>
      <c r="E456" s="627">
        <v>4399.9949999999999</v>
      </c>
      <c r="F456" s="165" t="s">
        <v>2164</v>
      </c>
    </row>
    <row r="457" spans="1:6" ht="18.899999999999999" customHeight="1" x14ac:dyDescent="0.3">
      <c r="A457" s="623" t="s">
        <v>1078</v>
      </c>
      <c r="B457" s="624" t="s">
        <v>2162</v>
      </c>
      <c r="C457" s="625" t="s">
        <v>2270</v>
      </c>
      <c r="D457" s="626" t="s">
        <v>1744</v>
      </c>
      <c r="E457" s="627">
        <v>2242</v>
      </c>
      <c r="F457" s="165" t="s">
        <v>2164</v>
      </c>
    </row>
    <row r="458" spans="1:6" ht="18.899999999999999" customHeight="1" x14ac:dyDescent="0.3">
      <c r="A458" s="623" t="s">
        <v>1078</v>
      </c>
      <c r="B458" s="624" t="s">
        <v>2162</v>
      </c>
      <c r="C458" s="625" t="s">
        <v>2271</v>
      </c>
      <c r="D458" s="626" t="s">
        <v>1744</v>
      </c>
      <c r="E458" s="627">
        <v>1982.4</v>
      </c>
      <c r="F458" s="165" t="s">
        <v>2164</v>
      </c>
    </row>
    <row r="459" spans="1:6" ht="22.8" x14ac:dyDescent="0.3">
      <c r="A459" s="623" t="s">
        <v>1078</v>
      </c>
      <c r="B459" s="624" t="s">
        <v>2162</v>
      </c>
      <c r="C459" s="625" t="s">
        <v>2272</v>
      </c>
      <c r="D459" s="626" t="s">
        <v>1744</v>
      </c>
      <c r="E459" s="627">
        <v>2006</v>
      </c>
      <c r="F459" s="165" t="s">
        <v>2164</v>
      </c>
    </row>
    <row r="460" spans="1:6" ht="15" customHeight="1" x14ac:dyDescent="0.3">
      <c r="A460" s="623" t="s">
        <v>1078</v>
      </c>
      <c r="B460" s="624" t="s">
        <v>2162</v>
      </c>
      <c r="C460" s="625" t="s">
        <v>2273</v>
      </c>
      <c r="D460" s="626" t="s">
        <v>1744</v>
      </c>
      <c r="E460" s="627">
        <v>3186</v>
      </c>
      <c r="F460" s="165" t="s">
        <v>2164</v>
      </c>
    </row>
    <row r="461" spans="1:6" ht="22.8" x14ac:dyDescent="0.3">
      <c r="A461" s="623" t="s">
        <v>1078</v>
      </c>
      <c r="B461" s="624" t="s">
        <v>2162</v>
      </c>
      <c r="C461" s="625" t="s">
        <v>2274</v>
      </c>
      <c r="D461" s="626" t="s">
        <v>1744</v>
      </c>
      <c r="E461" s="627">
        <v>2908.2525000000001</v>
      </c>
      <c r="F461" s="165" t="s">
        <v>2164</v>
      </c>
    </row>
    <row r="462" spans="1:6" ht="20.25" customHeight="1" x14ac:dyDescent="0.3">
      <c r="A462" s="623" t="s">
        <v>1078</v>
      </c>
      <c r="B462" s="624" t="s">
        <v>2162</v>
      </c>
      <c r="C462" s="625" t="s">
        <v>2275</v>
      </c>
      <c r="D462" s="626" t="s">
        <v>1744</v>
      </c>
      <c r="E462" s="627">
        <v>4979.6000000000004</v>
      </c>
      <c r="F462" s="165" t="s">
        <v>2164</v>
      </c>
    </row>
    <row r="463" spans="1:6" ht="21.75" customHeight="1" x14ac:dyDescent="0.3">
      <c r="A463" s="623" t="s">
        <v>1078</v>
      </c>
      <c r="B463" s="624" t="s">
        <v>2162</v>
      </c>
      <c r="C463" s="625" t="s">
        <v>2276</v>
      </c>
      <c r="D463" s="626" t="s">
        <v>1744</v>
      </c>
      <c r="E463" s="627">
        <v>4248</v>
      </c>
      <c r="F463" s="165" t="s">
        <v>2164</v>
      </c>
    </row>
    <row r="464" spans="1:6" ht="21.75" customHeight="1" x14ac:dyDescent="0.3">
      <c r="A464" s="623" t="s">
        <v>1078</v>
      </c>
      <c r="B464" s="624" t="s">
        <v>2162</v>
      </c>
      <c r="C464" s="625" t="s">
        <v>2277</v>
      </c>
      <c r="D464" s="626" t="s">
        <v>1744</v>
      </c>
      <c r="E464" s="627">
        <v>2419</v>
      </c>
      <c r="F464" s="165" t="s">
        <v>2164</v>
      </c>
    </row>
    <row r="465" spans="1:6" ht="15" customHeight="1" x14ac:dyDescent="0.3">
      <c r="A465" s="623" t="s">
        <v>1078</v>
      </c>
      <c r="B465" s="624" t="s">
        <v>2162</v>
      </c>
      <c r="C465" s="625" t="s">
        <v>2278</v>
      </c>
      <c r="D465" s="626" t="s">
        <v>1744</v>
      </c>
      <c r="E465" s="627">
        <v>5015</v>
      </c>
      <c r="F465" s="165" t="s">
        <v>2164</v>
      </c>
    </row>
    <row r="466" spans="1:6" ht="17.100000000000001" customHeight="1" x14ac:dyDescent="0.3">
      <c r="A466" s="623" t="s">
        <v>1078</v>
      </c>
      <c r="B466" s="624" t="s">
        <v>2162</v>
      </c>
      <c r="C466" s="625" t="s">
        <v>2279</v>
      </c>
      <c r="D466" s="626" t="s">
        <v>1744</v>
      </c>
      <c r="E466" s="627">
        <v>4398.45</v>
      </c>
      <c r="F466" s="165" t="s">
        <v>2164</v>
      </c>
    </row>
    <row r="467" spans="1:6" ht="14.1" customHeight="1" x14ac:dyDescent="0.3">
      <c r="A467" s="623" t="s">
        <v>1078</v>
      </c>
      <c r="B467" s="624" t="s">
        <v>2162</v>
      </c>
      <c r="C467" s="625" t="s">
        <v>2280</v>
      </c>
      <c r="D467" s="626" t="s">
        <v>1744</v>
      </c>
      <c r="E467" s="627">
        <v>8142</v>
      </c>
      <c r="F467" s="165" t="s">
        <v>2164</v>
      </c>
    </row>
    <row r="468" spans="1:6" ht="14.1" customHeight="1" x14ac:dyDescent="0.3">
      <c r="A468" s="623" t="s">
        <v>1078</v>
      </c>
      <c r="B468" s="624" t="s">
        <v>2162</v>
      </c>
      <c r="C468" s="625" t="s">
        <v>2281</v>
      </c>
      <c r="D468" s="626" t="s">
        <v>1744</v>
      </c>
      <c r="E468" s="627">
        <v>6608</v>
      </c>
      <c r="F468" s="165" t="s">
        <v>2164</v>
      </c>
    </row>
    <row r="469" spans="1:6" ht="15" customHeight="1" x14ac:dyDescent="0.3">
      <c r="A469" s="623" t="s">
        <v>1078</v>
      </c>
      <c r="B469" s="624" t="s">
        <v>2162</v>
      </c>
      <c r="C469" s="625" t="s">
        <v>2282</v>
      </c>
      <c r="D469" s="626" t="s">
        <v>1744</v>
      </c>
      <c r="E469" s="627">
        <v>1899.8</v>
      </c>
      <c r="F469" s="165" t="s">
        <v>2164</v>
      </c>
    </row>
    <row r="470" spans="1:6" ht="22.8" x14ac:dyDescent="0.3">
      <c r="A470" s="623" t="s">
        <v>1078</v>
      </c>
      <c r="B470" s="624" t="s">
        <v>2162</v>
      </c>
      <c r="C470" s="625" t="s">
        <v>2283</v>
      </c>
      <c r="D470" s="626" t="s">
        <v>1744</v>
      </c>
      <c r="E470" s="627">
        <v>7788</v>
      </c>
      <c r="F470" s="165" t="s">
        <v>2164</v>
      </c>
    </row>
    <row r="471" spans="1:6" ht="22.8" x14ac:dyDescent="0.3">
      <c r="A471" s="623" t="s">
        <v>1078</v>
      </c>
      <c r="B471" s="624" t="s">
        <v>2162</v>
      </c>
      <c r="C471" s="625" t="s">
        <v>2284</v>
      </c>
      <c r="D471" s="626" t="s">
        <v>1744</v>
      </c>
      <c r="E471" s="627">
        <v>8732</v>
      </c>
      <c r="F471" s="165" t="s">
        <v>2164</v>
      </c>
    </row>
    <row r="472" spans="1:6" ht="14.1" customHeight="1" x14ac:dyDescent="0.3">
      <c r="A472" s="623" t="s">
        <v>1078</v>
      </c>
      <c r="B472" s="624" t="s">
        <v>2162</v>
      </c>
      <c r="C472" s="625" t="s">
        <v>2285</v>
      </c>
      <c r="D472" s="626" t="s">
        <v>1744</v>
      </c>
      <c r="E472" s="627">
        <v>1911.01</v>
      </c>
      <c r="F472" s="165" t="s">
        <v>2164</v>
      </c>
    </row>
    <row r="473" spans="1:6" ht="14.1" customHeight="1" x14ac:dyDescent="0.3">
      <c r="A473" s="623" t="s">
        <v>1078</v>
      </c>
      <c r="B473" s="624" t="s">
        <v>2162</v>
      </c>
      <c r="C473" s="625" t="s">
        <v>2286</v>
      </c>
      <c r="D473" s="626" t="s">
        <v>1744</v>
      </c>
      <c r="E473" s="627">
        <v>7670</v>
      </c>
      <c r="F473" s="165" t="s">
        <v>2164</v>
      </c>
    </row>
    <row r="474" spans="1:6" ht="15.9" customHeight="1" x14ac:dyDescent="0.3">
      <c r="A474" s="623" t="s">
        <v>1078</v>
      </c>
      <c r="B474" s="624" t="s">
        <v>2162</v>
      </c>
      <c r="C474" s="625" t="s">
        <v>2287</v>
      </c>
      <c r="D474" s="626" t="s">
        <v>1744</v>
      </c>
      <c r="E474" s="627">
        <v>14.75</v>
      </c>
      <c r="F474" s="165" t="s">
        <v>2164</v>
      </c>
    </row>
    <row r="475" spans="1:6" ht="15.9" customHeight="1" x14ac:dyDescent="0.3">
      <c r="A475" s="623" t="s">
        <v>1078</v>
      </c>
      <c r="B475" s="624" t="s">
        <v>2162</v>
      </c>
      <c r="C475" s="625" t="s">
        <v>2288</v>
      </c>
      <c r="D475" s="626" t="s">
        <v>1744</v>
      </c>
      <c r="E475" s="627">
        <v>233.64</v>
      </c>
      <c r="F475" s="165" t="s">
        <v>2164</v>
      </c>
    </row>
    <row r="476" spans="1:6" ht="15" customHeight="1" x14ac:dyDescent="0.3">
      <c r="A476" s="630" t="s">
        <v>2289</v>
      </c>
      <c r="B476" s="631" t="s">
        <v>2290</v>
      </c>
      <c r="C476" s="632" t="s">
        <v>2291</v>
      </c>
      <c r="D476" s="633" t="s">
        <v>2118</v>
      </c>
      <c r="E476" s="634">
        <v>250</v>
      </c>
      <c r="F476" s="496" t="s">
        <v>2292</v>
      </c>
    </row>
    <row r="477" spans="1:6" x14ac:dyDescent="0.3">
      <c r="A477" s="630" t="s">
        <v>2289</v>
      </c>
      <c r="B477" s="631" t="s">
        <v>2290</v>
      </c>
      <c r="C477" s="632" t="s">
        <v>2293</v>
      </c>
      <c r="D477" s="633" t="s">
        <v>1744</v>
      </c>
      <c r="E477" s="634">
        <v>362.25</v>
      </c>
      <c r="F477" s="496" t="s">
        <v>2294</v>
      </c>
    </row>
    <row r="478" spans="1:6" ht="15" customHeight="1" x14ac:dyDescent="0.3">
      <c r="A478" s="630" t="s">
        <v>2289</v>
      </c>
      <c r="B478" s="631" t="s">
        <v>2290</v>
      </c>
      <c r="C478" s="632" t="s">
        <v>2295</v>
      </c>
      <c r="D478" s="633" t="s">
        <v>1744</v>
      </c>
      <c r="E478" s="634">
        <v>402.67669999999998</v>
      </c>
      <c r="F478" s="496" t="s">
        <v>2292</v>
      </c>
    </row>
    <row r="479" spans="1:6" x14ac:dyDescent="0.3">
      <c r="A479" s="630" t="s">
        <v>2289</v>
      </c>
      <c r="B479" s="631" t="s">
        <v>2290</v>
      </c>
      <c r="C479" s="635" t="s">
        <v>2296</v>
      </c>
      <c r="D479" s="636" t="s">
        <v>1744</v>
      </c>
      <c r="E479" s="637">
        <v>475.16</v>
      </c>
      <c r="F479" s="496" t="s">
        <v>2294</v>
      </c>
    </row>
    <row r="480" spans="1:6" ht="15.9" customHeight="1" x14ac:dyDescent="0.3">
      <c r="A480" s="630" t="s">
        <v>2289</v>
      </c>
      <c r="B480" s="631" t="s">
        <v>2290</v>
      </c>
      <c r="C480" s="632" t="s">
        <v>2297</v>
      </c>
      <c r="D480" s="633" t="s">
        <v>1744</v>
      </c>
      <c r="E480" s="634">
        <v>466.1</v>
      </c>
      <c r="F480" s="496" t="s">
        <v>2292</v>
      </c>
    </row>
    <row r="481" spans="1:6" x14ac:dyDescent="0.3">
      <c r="A481" s="630" t="s">
        <v>2289</v>
      </c>
      <c r="B481" s="631" t="s">
        <v>2290</v>
      </c>
      <c r="C481" s="632" t="s">
        <v>2298</v>
      </c>
      <c r="D481" s="633" t="s">
        <v>1744</v>
      </c>
      <c r="E481" s="634">
        <v>475.16</v>
      </c>
      <c r="F481" s="496" t="s">
        <v>2294</v>
      </c>
    </row>
    <row r="482" spans="1:6" ht="17.100000000000001" customHeight="1" x14ac:dyDescent="0.3">
      <c r="A482" s="630" t="s">
        <v>2289</v>
      </c>
      <c r="B482" s="631" t="s">
        <v>2290</v>
      </c>
      <c r="C482" s="632" t="s">
        <v>2299</v>
      </c>
      <c r="D482" s="633" t="s">
        <v>2038</v>
      </c>
      <c r="E482" s="634">
        <v>148</v>
      </c>
      <c r="F482" s="496" t="s">
        <v>2292</v>
      </c>
    </row>
    <row r="483" spans="1:6" x14ac:dyDescent="0.3">
      <c r="A483" s="630" t="s">
        <v>2289</v>
      </c>
      <c r="B483" s="631" t="s">
        <v>2290</v>
      </c>
      <c r="C483" s="632" t="s">
        <v>2300</v>
      </c>
      <c r="D483" s="633" t="s">
        <v>2038</v>
      </c>
      <c r="E483" s="634">
        <v>393.75</v>
      </c>
      <c r="F483" s="496" t="s">
        <v>2294</v>
      </c>
    </row>
    <row r="484" spans="1:6" x14ac:dyDescent="0.3">
      <c r="A484" s="630" t="s">
        <v>2289</v>
      </c>
      <c r="B484" s="631" t="s">
        <v>2290</v>
      </c>
      <c r="C484" s="632" t="s">
        <v>2301</v>
      </c>
      <c r="D484" s="633" t="s">
        <v>1744</v>
      </c>
      <c r="E484" s="634">
        <v>1535.12</v>
      </c>
      <c r="F484" s="496" t="s">
        <v>2294</v>
      </c>
    </row>
    <row r="485" spans="1:6" x14ac:dyDescent="0.3">
      <c r="A485" s="630" t="s">
        <v>2289</v>
      </c>
      <c r="B485" s="631" t="s">
        <v>2290</v>
      </c>
      <c r="C485" s="632" t="s">
        <v>2302</v>
      </c>
      <c r="D485" s="633" t="s">
        <v>1744</v>
      </c>
      <c r="E485" s="634">
        <v>1300.95</v>
      </c>
      <c r="F485" s="496" t="s">
        <v>2292</v>
      </c>
    </row>
    <row r="486" spans="1:6" x14ac:dyDescent="0.3">
      <c r="A486" s="630" t="s">
        <v>2289</v>
      </c>
      <c r="B486" s="631" t="s">
        <v>2290</v>
      </c>
      <c r="C486" s="632" t="s">
        <v>2303</v>
      </c>
      <c r="D486" s="633" t="s">
        <v>1744</v>
      </c>
      <c r="E486" s="634">
        <v>299.72000000000003</v>
      </c>
      <c r="F486" s="496" t="s">
        <v>2294</v>
      </c>
    </row>
    <row r="487" spans="1:6" x14ac:dyDescent="0.3">
      <c r="A487" s="630" t="s">
        <v>2289</v>
      </c>
      <c r="B487" s="631" t="s">
        <v>2290</v>
      </c>
      <c r="C487" s="632" t="s">
        <v>2304</v>
      </c>
      <c r="D487" s="633" t="s">
        <v>1744</v>
      </c>
      <c r="E487" s="634">
        <v>236</v>
      </c>
      <c r="F487" s="496" t="s">
        <v>2292</v>
      </c>
    </row>
    <row r="488" spans="1:6" x14ac:dyDescent="0.3">
      <c r="A488" s="630" t="s">
        <v>2289</v>
      </c>
      <c r="B488" s="631" t="s">
        <v>2290</v>
      </c>
      <c r="C488" s="632" t="s">
        <v>2305</v>
      </c>
      <c r="D488" s="633" t="s">
        <v>1744</v>
      </c>
      <c r="E488" s="634">
        <v>131.58000000000001</v>
      </c>
      <c r="F488" s="496" t="s">
        <v>2294</v>
      </c>
    </row>
    <row r="489" spans="1:6" ht="21.9" customHeight="1" x14ac:dyDescent="0.3">
      <c r="A489" s="630" t="s">
        <v>2289</v>
      </c>
      <c r="B489" s="631" t="s">
        <v>2290</v>
      </c>
      <c r="C489" s="632" t="s">
        <v>2306</v>
      </c>
      <c r="D489" s="633" t="s">
        <v>1744</v>
      </c>
      <c r="E489" s="634">
        <v>136.29</v>
      </c>
      <c r="F489" s="496" t="s">
        <v>2292</v>
      </c>
    </row>
    <row r="490" spans="1:6" ht="24.75" customHeight="1" x14ac:dyDescent="0.3">
      <c r="A490" s="630" t="s">
        <v>2289</v>
      </c>
      <c r="B490" s="631" t="s">
        <v>2290</v>
      </c>
      <c r="C490" s="632" t="s">
        <v>2307</v>
      </c>
      <c r="D490" s="633" t="s">
        <v>1744</v>
      </c>
      <c r="E490" s="634">
        <v>74.34</v>
      </c>
      <c r="F490" s="496" t="s">
        <v>2292</v>
      </c>
    </row>
    <row r="491" spans="1:6" ht="27.75" customHeight="1" x14ac:dyDescent="0.3">
      <c r="A491" s="630" t="s">
        <v>2289</v>
      </c>
      <c r="B491" s="631" t="s">
        <v>2290</v>
      </c>
      <c r="C491" s="632" t="s">
        <v>2308</v>
      </c>
      <c r="D491" s="633" t="s">
        <v>1744</v>
      </c>
      <c r="E491" s="634">
        <v>52.4983</v>
      </c>
      <c r="F491" s="496" t="s">
        <v>2292</v>
      </c>
    </row>
    <row r="492" spans="1:6" ht="24.9" customHeight="1" x14ac:dyDescent="0.3">
      <c r="A492" s="630" t="s">
        <v>2289</v>
      </c>
      <c r="B492" s="631" t="s">
        <v>2290</v>
      </c>
      <c r="C492" s="632" t="s">
        <v>2309</v>
      </c>
      <c r="D492" s="633" t="s">
        <v>1744</v>
      </c>
      <c r="E492" s="634">
        <v>61.95</v>
      </c>
      <c r="F492" s="496" t="s">
        <v>2294</v>
      </c>
    </row>
    <row r="493" spans="1:6" ht="20.100000000000001" customHeight="1" x14ac:dyDescent="0.3">
      <c r="A493" s="630" t="s">
        <v>2289</v>
      </c>
      <c r="B493" s="631" t="s">
        <v>2290</v>
      </c>
      <c r="C493" s="632" t="s">
        <v>2310</v>
      </c>
      <c r="D493" s="633" t="s">
        <v>1744</v>
      </c>
      <c r="E493" s="634">
        <v>94.352699999999999</v>
      </c>
      <c r="F493" s="496" t="s">
        <v>2292</v>
      </c>
    </row>
    <row r="494" spans="1:6" ht="21" customHeight="1" x14ac:dyDescent="0.3">
      <c r="A494" s="630" t="s">
        <v>2289</v>
      </c>
      <c r="B494" s="631" t="s">
        <v>2290</v>
      </c>
      <c r="C494" s="632" t="s">
        <v>2311</v>
      </c>
      <c r="D494" s="633" t="s">
        <v>1744</v>
      </c>
      <c r="E494" s="634">
        <v>131.58199999999999</v>
      </c>
      <c r="F494" s="496" t="s">
        <v>2294</v>
      </c>
    </row>
    <row r="495" spans="1:6" ht="22.5" customHeight="1" x14ac:dyDescent="0.3">
      <c r="A495" s="630" t="s">
        <v>2289</v>
      </c>
      <c r="B495" s="631" t="s">
        <v>2290</v>
      </c>
      <c r="C495" s="632" t="s">
        <v>2312</v>
      </c>
      <c r="D495" s="633" t="s">
        <v>1744</v>
      </c>
      <c r="E495" s="634">
        <v>94.352699999999999</v>
      </c>
      <c r="F495" s="496" t="s">
        <v>2292</v>
      </c>
    </row>
    <row r="496" spans="1:6" ht="21" customHeight="1" x14ac:dyDescent="0.3">
      <c r="A496" s="630" t="s">
        <v>2289</v>
      </c>
      <c r="B496" s="631" t="s">
        <v>2290</v>
      </c>
      <c r="C496" s="632" t="s">
        <v>2313</v>
      </c>
      <c r="D496" s="633" t="s">
        <v>1744</v>
      </c>
      <c r="E496" s="634">
        <v>131.58199999999999</v>
      </c>
      <c r="F496" s="496" t="s">
        <v>2294</v>
      </c>
    </row>
    <row r="497" spans="1:6" ht="21" customHeight="1" x14ac:dyDescent="0.3">
      <c r="A497" s="630" t="s">
        <v>2289</v>
      </c>
      <c r="B497" s="631" t="s">
        <v>2290</v>
      </c>
      <c r="C497" s="632" t="s">
        <v>2314</v>
      </c>
      <c r="D497" s="633" t="s">
        <v>1744</v>
      </c>
      <c r="E497" s="634">
        <v>43.365299999999998</v>
      </c>
      <c r="F497" s="496" t="s">
        <v>2292</v>
      </c>
    </row>
    <row r="498" spans="1:6" ht="23.25" customHeight="1" x14ac:dyDescent="0.3">
      <c r="A498" s="630" t="s">
        <v>2289</v>
      </c>
      <c r="B498" s="631" t="s">
        <v>2290</v>
      </c>
      <c r="C498" s="632" t="s">
        <v>2315</v>
      </c>
      <c r="D498" s="633" t="s">
        <v>1744</v>
      </c>
      <c r="E498" s="634">
        <v>78.75</v>
      </c>
      <c r="F498" s="496" t="s">
        <v>2294</v>
      </c>
    </row>
    <row r="499" spans="1:6" ht="23.25" customHeight="1" x14ac:dyDescent="0.3">
      <c r="A499" s="630" t="s">
        <v>2289</v>
      </c>
      <c r="B499" s="631" t="s">
        <v>2290</v>
      </c>
      <c r="C499" s="632" t="s">
        <v>2316</v>
      </c>
      <c r="D499" s="633" t="s">
        <v>1744</v>
      </c>
      <c r="E499" s="634">
        <v>73</v>
      </c>
      <c r="F499" s="496" t="s">
        <v>2292</v>
      </c>
    </row>
    <row r="500" spans="1:6" ht="15" customHeight="1" x14ac:dyDescent="0.3">
      <c r="A500" s="630" t="s">
        <v>2289</v>
      </c>
      <c r="B500" s="631" t="s">
        <v>2290</v>
      </c>
      <c r="C500" s="632" t="s">
        <v>2317</v>
      </c>
      <c r="D500" s="633" t="s">
        <v>1744</v>
      </c>
      <c r="E500" s="634">
        <v>723.70500000000004</v>
      </c>
      <c r="F500" s="496" t="s">
        <v>2294</v>
      </c>
    </row>
    <row r="501" spans="1:6" ht="22.5" customHeight="1" x14ac:dyDescent="0.3">
      <c r="A501" s="630" t="s">
        <v>2289</v>
      </c>
      <c r="B501" s="631" t="s">
        <v>2290</v>
      </c>
      <c r="C501" s="632" t="s">
        <v>2318</v>
      </c>
      <c r="D501" s="633" t="s">
        <v>1744</v>
      </c>
      <c r="E501" s="634">
        <v>224.2</v>
      </c>
      <c r="F501" s="496" t="s">
        <v>2292</v>
      </c>
    </row>
    <row r="502" spans="1:6" ht="26.25" customHeight="1" x14ac:dyDescent="0.3">
      <c r="A502" s="630" t="s">
        <v>2289</v>
      </c>
      <c r="B502" s="631" t="s">
        <v>2290</v>
      </c>
      <c r="C502" s="632" t="s">
        <v>2319</v>
      </c>
      <c r="D502" s="633" t="s">
        <v>1744</v>
      </c>
      <c r="E502" s="634">
        <v>433.65</v>
      </c>
      <c r="F502" s="496" t="s">
        <v>2294</v>
      </c>
    </row>
    <row r="503" spans="1:6" ht="18.899999999999999" customHeight="1" x14ac:dyDescent="0.3">
      <c r="A503" s="630" t="s">
        <v>2289</v>
      </c>
      <c r="B503" s="631" t="s">
        <v>2290</v>
      </c>
      <c r="C503" s="632" t="s">
        <v>2320</v>
      </c>
      <c r="D503" s="633" t="s">
        <v>1744</v>
      </c>
      <c r="E503" s="634">
        <v>224.2</v>
      </c>
      <c r="F503" s="496" t="s">
        <v>2292</v>
      </c>
    </row>
    <row r="504" spans="1:6" ht="17.100000000000001" customHeight="1" x14ac:dyDescent="0.3">
      <c r="A504" s="630" t="s">
        <v>2289</v>
      </c>
      <c r="B504" s="631" t="s">
        <v>2290</v>
      </c>
      <c r="C504" s="632" t="s">
        <v>2321</v>
      </c>
      <c r="D504" s="633" t="s">
        <v>1744</v>
      </c>
      <c r="E504" s="634">
        <v>433.65</v>
      </c>
      <c r="F504" s="496" t="s">
        <v>2294</v>
      </c>
    </row>
    <row r="505" spans="1:6" ht="29.25" customHeight="1" x14ac:dyDescent="0.3">
      <c r="A505" s="630" t="s">
        <v>2289</v>
      </c>
      <c r="B505" s="631" t="s">
        <v>2290</v>
      </c>
      <c r="C505" s="632" t="s">
        <v>2322</v>
      </c>
      <c r="D505" s="633" t="s">
        <v>1744</v>
      </c>
      <c r="E505" s="634">
        <v>224.2</v>
      </c>
      <c r="F505" s="496" t="s">
        <v>2292</v>
      </c>
    </row>
    <row r="506" spans="1:6" ht="31.5" customHeight="1" x14ac:dyDescent="0.3">
      <c r="A506" s="630" t="s">
        <v>2289</v>
      </c>
      <c r="B506" s="631" t="s">
        <v>2290</v>
      </c>
      <c r="C506" s="632" t="s">
        <v>2323</v>
      </c>
      <c r="D506" s="633" t="s">
        <v>1744</v>
      </c>
      <c r="E506" s="634">
        <v>433.65</v>
      </c>
      <c r="F506" s="496" t="s">
        <v>2294</v>
      </c>
    </row>
    <row r="507" spans="1:6" ht="24.75" customHeight="1" x14ac:dyDescent="0.3">
      <c r="A507" s="630" t="s">
        <v>2289</v>
      </c>
      <c r="B507" s="631" t="s">
        <v>2290</v>
      </c>
      <c r="C507" s="632" t="s">
        <v>2324</v>
      </c>
      <c r="D507" s="633" t="s">
        <v>1744</v>
      </c>
      <c r="E507" s="634">
        <v>99.12</v>
      </c>
      <c r="F507" s="496" t="s">
        <v>2292</v>
      </c>
    </row>
    <row r="508" spans="1:6" x14ac:dyDescent="0.3">
      <c r="A508" s="630" t="s">
        <v>2289</v>
      </c>
      <c r="B508" s="631" t="s">
        <v>2290</v>
      </c>
      <c r="C508" s="632" t="s">
        <v>2325</v>
      </c>
      <c r="D508" s="633" t="s">
        <v>1744</v>
      </c>
      <c r="E508" s="634">
        <v>384.09</v>
      </c>
      <c r="F508" s="496" t="s">
        <v>2292</v>
      </c>
    </row>
    <row r="509" spans="1:6" ht="36.75" customHeight="1" x14ac:dyDescent="0.3">
      <c r="A509" s="630" t="s">
        <v>2289</v>
      </c>
      <c r="B509" s="631" t="s">
        <v>2290</v>
      </c>
      <c r="C509" s="632" t="s">
        <v>2326</v>
      </c>
      <c r="D509" s="633" t="s">
        <v>1744</v>
      </c>
      <c r="E509" s="634">
        <v>3669.75</v>
      </c>
      <c r="F509" s="496" t="s">
        <v>2292</v>
      </c>
    </row>
    <row r="510" spans="1:6" ht="37.5" customHeight="1" x14ac:dyDescent="0.3">
      <c r="A510" s="630" t="s">
        <v>2289</v>
      </c>
      <c r="B510" s="631" t="s">
        <v>2290</v>
      </c>
      <c r="C510" s="632" t="s">
        <v>2327</v>
      </c>
      <c r="D510" s="633" t="s">
        <v>2118</v>
      </c>
      <c r="E510" s="634">
        <v>183.75</v>
      </c>
      <c r="F510" s="496" t="s">
        <v>2292</v>
      </c>
    </row>
    <row r="511" spans="1:6" ht="34.5" customHeight="1" x14ac:dyDescent="0.3">
      <c r="A511" s="630" t="s">
        <v>2289</v>
      </c>
      <c r="B511" s="631" t="s">
        <v>2290</v>
      </c>
      <c r="C511" s="632" t="s">
        <v>2328</v>
      </c>
      <c r="D511" s="633" t="s">
        <v>1744</v>
      </c>
      <c r="E511" s="634">
        <v>255.86</v>
      </c>
      <c r="F511" s="496" t="s">
        <v>2294</v>
      </c>
    </row>
    <row r="512" spans="1:6" ht="30.75" customHeight="1" x14ac:dyDescent="0.3">
      <c r="A512" s="630" t="s">
        <v>2289</v>
      </c>
      <c r="B512" s="631" t="s">
        <v>2290</v>
      </c>
      <c r="C512" s="632" t="s">
        <v>2329</v>
      </c>
      <c r="D512" s="633" t="s">
        <v>1744</v>
      </c>
      <c r="E512" s="634">
        <v>548.26</v>
      </c>
      <c r="F512" s="496" t="s">
        <v>2294</v>
      </c>
    </row>
    <row r="513" spans="1:6" ht="35.25" customHeight="1" x14ac:dyDescent="0.3">
      <c r="A513" s="630" t="s">
        <v>2289</v>
      </c>
      <c r="B513" s="631" t="s">
        <v>2290</v>
      </c>
      <c r="C513" s="632" t="s">
        <v>2330</v>
      </c>
      <c r="D513" s="633" t="s">
        <v>1744</v>
      </c>
      <c r="E513" s="634">
        <v>3422</v>
      </c>
      <c r="F513" s="496" t="s">
        <v>2292</v>
      </c>
    </row>
    <row r="514" spans="1:6" ht="24.75" customHeight="1" x14ac:dyDescent="0.3">
      <c r="A514" s="514" t="s">
        <v>1049</v>
      </c>
      <c r="B514" s="515" t="s">
        <v>1057</v>
      </c>
      <c r="C514" s="456" t="s">
        <v>2331</v>
      </c>
      <c r="D514" s="457" t="s">
        <v>2332</v>
      </c>
      <c r="E514" s="458">
        <v>3900</v>
      </c>
      <c r="F514" s="472" t="s">
        <v>2333</v>
      </c>
    </row>
    <row r="515" spans="1:6" ht="24.75" customHeight="1" x14ac:dyDescent="0.3">
      <c r="A515" s="514" t="s">
        <v>1049</v>
      </c>
      <c r="B515" s="515" t="s">
        <v>1057</v>
      </c>
      <c r="C515" s="456" t="s">
        <v>1050</v>
      </c>
      <c r="D515" s="457" t="s">
        <v>2332</v>
      </c>
      <c r="E515" s="458">
        <v>1700</v>
      </c>
      <c r="F515" s="472" t="s">
        <v>2333</v>
      </c>
    </row>
    <row r="516" spans="1:6" ht="27" customHeight="1" x14ac:dyDescent="0.3">
      <c r="A516" s="514" t="s">
        <v>1049</v>
      </c>
      <c r="B516" s="515" t="s">
        <v>1057</v>
      </c>
      <c r="C516" s="456" t="s">
        <v>2334</v>
      </c>
      <c r="D516" s="457" t="s">
        <v>2332</v>
      </c>
      <c r="E516" s="458">
        <v>4100</v>
      </c>
      <c r="F516" s="472" t="s">
        <v>2333</v>
      </c>
    </row>
    <row r="517" spans="1:6" ht="27" customHeight="1" x14ac:dyDescent="0.3">
      <c r="A517" s="514" t="s">
        <v>1049</v>
      </c>
      <c r="B517" s="515" t="s">
        <v>1057</v>
      </c>
      <c r="C517" s="456" t="s">
        <v>1051</v>
      </c>
      <c r="D517" s="457" t="s">
        <v>2332</v>
      </c>
      <c r="E517" s="458">
        <v>1900</v>
      </c>
      <c r="F517" s="472" t="s">
        <v>2333</v>
      </c>
    </row>
    <row r="518" spans="1:6" ht="27.75" customHeight="1" x14ac:dyDescent="0.3">
      <c r="A518" s="514" t="s">
        <v>1049</v>
      </c>
      <c r="B518" s="515" t="s">
        <v>1057</v>
      </c>
      <c r="C518" s="456" t="s">
        <v>2335</v>
      </c>
      <c r="D518" s="457" t="s">
        <v>2332</v>
      </c>
      <c r="E518" s="458">
        <v>4750</v>
      </c>
      <c r="F518" s="472" t="s">
        <v>2333</v>
      </c>
    </row>
    <row r="519" spans="1:6" ht="27.75" customHeight="1" x14ac:dyDescent="0.3">
      <c r="A519" s="514" t="s">
        <v>1049</v>
      </c>
      <c r="B519" s="515" t="s">
        <v>1057</v>
      </c>
      <c r="C519" s="456" t="s">
        <v>2336</v>
      </c>
      <c r="D519" s="457" t="s">
        <v>2332</v>
      </c>
      <c r="E519" s="458">
        <v>2150</v>
      </c>
      <c r="F519" s="472" t="s">
        <v>2333</v>
      </c>
    </row>
    <row r="520" spans="1:6" ht="32.25" customHeight="1" x14ac:dyDescent="0.3">
      <c r="A520" s="514" t="s">
        <v>1049</v>
      </c>
      <c r="B520" s="515" t="s">
        <v>1057</v>
      </c>
      <c r="C520" s="456" t="s">
        <v>2337</v>
      </c>
      <c r="D520" s="457" t="s">
        <v>2332</v>
      </c>
      <c r="E520" s="458">
        <v>5250</v>
      </c>
      <c r="F520" s="472" t="s">
        <v>2333</v>
      </c>
    </row>
    <row r="521" spans="1:6" ht="32.25" customHeight="1" x14ac:dyDescent="0.3">
      <c r="A521" s="514" t="s">
        <v>1049</v>
      </c>
      <c r="B521" s="515" t="s">
        <v>1057</v>
      </c>
      <c r="C521" s="456" t="s">
        <v>2338</v>
      </c>
      <c r="D521" s="457" t="s">
        <v>2332</v>
      </c>
      <c r="E521" s="458">
        <v>2450</v>
      </c>
      <c r="F521" s="472" t="s">
        <v>2333</v>
      </c>
    </row>
    <row r="522" spans="1:6" ht="32.25" customHeight="1" x14ac:dyDescent="0.3">
      <c r="A522" s="514" t="s">
        <v>1049</v>
      </c>
      <c r="B522" s="515" t="s">
        <v>1057</v>
      </c>
      <c r="C522" s="456" t="s">
        <v>2339</v>
      </c>
      <c r="D522" s="457" t="s">
        <v>2332</v>
      </c>
      <c r="E522" s="458">
        <v>5750</v>
      </c>
      <c r="F522" s="472" t="s">
        <v>2333</v>
      </c>
    </row>
    <row r="523" spans="1:6" ht="32.25" customHeight="1" x14ac:dyDescent="0.3">
      <c r="A523" s="514" t="s">
        <v>1049</v>
      </c>
      <c r="B523" s="515" t="s">
        <v>1057</v>
      </c>
      <c r="C523" s="456" t="s">
        <v>2340</v>
      </c>
      <c r="D523" s="457" t="s">
        <v>2332</v>
      </c>
      <c r="E523" s="458" t="s">
        <v>2341</v>
      </c>
      <c r="F523" s="472" t="s">
        <v>2333</v>
      </c>
    </row>
    <row r="524" spans="1:6" ht="32.25" customHeight="1" x14ac:dyDescent="0.3">
      <c r="A524" s="514" t="s">
        <v>1049</v>
      </c>
      <c r="B524" s="515" t="s">
        <v>1057</v>
      </c>
      <c r="C524" s="456" t="s">
        <v>2342</v>
      </c>
      <c r="D524" s="457" t="s">
        <v>2332</v>
      </c>
      <c r="E524" s="458" t="s">
        <v>2343</v>
      </c>
      <c r="F524" s="472" t="s">
        <v>2333</v>
      </c>
    </row>
    <row r="525" spans="1:6" ht="32.25" customHeight="1" x14ac:dyDescent="0.3">
      <c r="A525" s="514" t="s">
        <v>1049</v>
      </c>
      <c r="B525" s="515" t="s">
        <v>1057</v>
      </c>
      <c r="C525" s="456" t="s">
        <v>2344</v>
      </c>
      <c r="D525" s="457" t="s">
        <v>2332</v>
      </c>
      <c r="E525" s="458">
        <v>3050</v>
      </c>
      <c r="F525" s="472" t="s">
        <v>2333</v>
      </c>
    </row>
    <row r="526" spans="1:6" x14ac:dyDescent="0.3">
      <c r="A526" s="514" t="s">
        <v>1364</v>
      </c>
      <c r="B526" s="515" t="s">
        <v>2345</v>
      </c>
      <c r="C526" s="456" t="s">
        <v>1364</v>
      </c>
      <c r="D526" s="457" t="s">
        <v>283</v>
      </c>
      <c r="E526" s="458">
        <v>0</v>
      </c>
      <c r="F526" s="472" t="s">
        <v>2346</v>
      </c>
    </row>
    <row r="527" spans="1:6" x14ac:dyDescent="0.3">
      <c r="A527" s="514" t="s">
        <v>1365</v>
      </c>
      <c r="B527" s="515" t="s">
        <v>2345</v>
      </c>
      <c r="C527" s="456" t="s">
        <v>1365</v>
      </c>
      <c r="D527" s="457" t="s">
        <v>283</v>
      </c>
      <c r="E527" s="458">
        <v>0</v>
      </c>
      <c r="F527" s="472" t="s">
        <v>2347</v>
      </c>
    </row>
    <row r="528" spans="1:6" x14ac:dyDescent="0.3">
      <c r="A528" s="638" t="s">
        <v>1366</v>
      </c>
      <c r="B528" s="639" t="s">
        <v>2345</v>
      </c>
      <c r="C528" s="640" t="s">
        <v>1366</v>
      </c>
      <c r="D528" s="641" t="s">
        <v>283</v>
      </c>
      <c r="E528" s="642">
        <v>0</v>
      </c>
      <c r="F528" s="502" t="s">
        <v>2348</v>
      </c>
    </row>
  </sheetData>
  <phoneticPr fontId="28" type="noConversion"/>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scale="70"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zoomScale="85" zoomScaleNormal="85" workbookViewId="0">
      <selection activeCell="K6" sqref="K6"/>
    </sheetView>
  </sheetViews>
  <sheetFormatPr baseColWidth="10" defaultColWidth="9.109375" defaultRowHeight="14.4" x14ac:dyDescent="0.3"/>
  <cols>
    <col min="1" max="1" width="9.109375" customWidth="1"/>
    <col min="2" max="2" width="76.5546875" bestFit="1" customWidth="1"/>
    <col min="3" max="3" width="30.44140625" bestFit="1" customWidth="1"/>
  </cols>
  <sheetData>
    <row r="4" spans="2:7" x14ac:dyDescent="0.3">
      <c r="B4" s="170" t="s">
        <v>1740</v>
      </c>
      <c r="C4" s="170" t="s">
        <v>1039</v>
      </c>
      <c r="F4" t="s">
        <v>2349</v>
      </c>
    </row>
    <row r="5" spans="2:7" x14ac:dyDescent="0.3">
      <c r="B5" s="169" t="s">
        <v>1285</v>
      </c>
      <c r="C5" s="169" t="s">
        <v>1742</v>
      </c>
      <c r="F5" t="s">
        <v>2350</v>
      </c>
    </row>
    <row r="6" spans="2:7" x14ac:dyDescent="0.3">
      <c r="B6" s="169" t="s">
        <v>1052</v>
      </c>
      <c r="C6" s="169" t="s">
        <v>1054</v>
      </c>
      <c r="F6" t="s">
        <v>2351</v>
      </c>
    </row>
    <row r="7" spans="2:7" x14ac:dyDescent="0.3">
      <c r="B7" s="169" t="s">
        <v>1066</v>
      </c>
      <c r="C7" s="169" t="s">
        <v>1752</v>
      </c>
      <c r="F7" t="s">
        <v>2352</v>
      </c>
    </row>
    <row r="8" spans="2:7" x14ac:dyDescent="0.3">
      <c r="B8" s="169" t="s">
        <v>1064</v>
      </c>
      <c r="C8" s="169" t="s">
        <v>1761</v>
      </c>
      <c r="F8" t="s">
        <v>2353</v>
      </c>
    </row>
    <row r="9" spans="2:7" x14ac:dyDescent="0.3">
      <c r="B9" s="169" t="s">
        <v>1370</v>
      </c>
      <c r="C9" s="169" t="s">
        <v>1767</v>
      </c>
    </row>
    <row r="10" spans="2:7" x14ac:dyDescent="0.3">
      <c r="B10" s="169" t="s">
        <v>1777</v>
      </c>
      <c r="C10" s="169" t="s">
        <v>1778</v>
      </c>
    </row>
    <row r="11" spans="2:7" x14ac:dyDescent="0.3">
      <c r="B11" s="169" t="s">
        <v>1868</v>
      </c>
      <c r="C11" s="169" t="s">
        <v>1869</v>
      </c>
    </row>
    <row r="12" spans="2:7" x14ac:dyDescent="0.3">
      <c r="B12" s="169" t="s">
        <v>1373</v>
      </c>
      <c r="C12" s="169" t="s">
        <v>1876</v>
      </c>
    </row>
    <row r="13" spans="2:7" x14ac:dyDescent="0.3">
      <c r="B13" s="169" t="s">
        <v>1074</v>
      </c>
      <c r="C13" s="169" t="s">
        <v>1077</v>
      </c>
    </row>
    <row r="14" spans="2:7" x14ac:dyDescent="0.3">
      <c r="B14" s="169" t="s">
        <v>1047</v>
      </c>
      <c r="C14" s="169" t="s">
        <v>1056</v>
      </c>
    </row>
    <row r="15" spans="2:7" x14ac:dyDescent="0.3">
      <c r="B15" s="169" t="s">
        <v>1309</v>
      </c>
      <c r="C15" s="169" t="s">
        <v>1892</v>
      </c>
      <c r="F15" t="s">
        <v>2354</v>
      </c>
    </row>
    <row r="16" spans="2:7" x14ac:dyDescent="0.3">
      <c r="B16" s="169" t="s">
        <v>1212</v>
      </c>
      <c r="C16" s="169" t="s">
        <v>1925</v>
      </c>
      <c r="F16" s="169" t="s">
        <v>1064</v>
      </c>
      <c r="G16" s="169" t="s">
        <v>1761</v>
      </c>
    </row>
    <row r="17" spans="2:7" x14ac:dyDescent="0.3">
      <c r="B17" s="169" t="s">
        <v>1296</v>
      </c>
      <c r="C17" s="169" t="s">
        <v>1928</v>
      </c>
      <c r="F17" s="169" t="s">
        <v>1868</v>
      </c>
      <c r="G17" s="169" t="s">
        <v>1869</v>
      </c>
    </row>
    <row r="18" spans="2:7" x14ac:dyDescent="0.3">
      <c r="B18" s="169" t="s">
        <v>1250</v>
      </c>
      <c r="C18" s="169" t="s">
        <v>1938</v>
      </c>
      <c r="F18" s="169" t="s">
        <v>1373</v>
      </c>
      <c r="G18" s="169" t="s">
        <v>1876</v>
      </c>
    </row>
    <row r="19" spans="2:7" x14ac:dyDescent="0.3">
      <c r="B19" s="169" t="s">
        <v>1942</v>
      </c>
      <c r="C19" s="169" t="s">
        <v>1938</v>
      </c>
      <c r="F19" t="s">
        <v>1250</v>
      </c>
      <c r="G19" t="s">
        <v>1938</v>
      </c>
    </row>
    <row r="20" spans="2:7" x14ac:dyDescent="0.3">
      <c r="B20" s="169" t="s">
        <v>1947</v>
      </c>
      <c r="C20" s="169" t="s">
        <v>1938</v>
      </c>
      <c r="F20" t="s">
        <v>1942</v>
      </c>
      <c r="G20" t="s">
        <v>1938</v>
      </c>
    </row>
    <row r="21" spans="2:7" x14ac:dyDescent="0.3">
      <c r="B21" s="169" t="s">
        <v>1950</v>
      </c>
      <c r="C21" s="169" t="s">
        <v>1938</v>
      </c>
      <c r="F21" t="s">
        <v>1947</v>
      </c>
      <c r="G21" t="s">
        <v>1938</v>
      </c>
    </row>
    <row r="22" spans="2:7" x14ac:dyDescent="0.3">
      <c r="B22" s="169" t="s">
        <v>1959</v>
      </c>
      <c r="C22" s="169" t="s">
        <v>1938</v>
      </c>
      <c r="F22" t="s">
        <v>1950</v>
      </c>
      <c r="G22" t="s">
        <v>1938</v>
      </c>
    </row>
    <row r="23" spans="2:7" x14ac:dyDescent="0.3">
      <c r="B23" s="169" t="s">
        <v>1328</v>
      </c>
      <c r="C23" s="169" t="s">
        <v>1964</v>
      </c>
      <c r="F23" t="s">
        <v>1959</v>
      </c>
      <c r="G23" t="s">
        <v>1938</v>
      </c>
    </row>
    <row r="24" spans="2:7" x14ac:dyDescent="0.3">
      <c r="B24" s="169" t="s">
        <v>1352</v>
      </c>
      <c r="C24" s="169" t="s">
        <v>1981</v>
      </c>
      <c r="F24" t="s">
        <v>1352</v>
      </c>
      <c r="G24" t="s">
        <v>1981</v>
      </c>
    </row>
    <row r="25" spans="2:7" x14ac:dyDescent="0.3">
      <c r="B25" s="169" t="s">
        <v>1985</v>
      </c>
      <c r="C25" s="169" t="s">
        <v>1986</v>
      </c>
      <c r="F25" t="s">
        <v>1985</v>
      </c>
      <c r="G25" t="s">
        <v>1986</v>
      </c>
    </row>
    <row r="26" spans="2:7" x14ac:dyDescent="0.3">
      <c r="B26" s="169" t="s">
        <v>2013</v>
      </c>
      <c r="C26" s="169" t="s">
        <v>2014</v>
      </c>
      <c r="F26" t="s">
        <v>2017</v>
      </c>
      <c r="G26" t="s">
        <v>2018</v>
      </c>
    </row>
    <row r="27" spans="2:7" x14ac:dyDescent="0.3">
      <c r="B27" s="169" t="s">
        <v>2017</v>
      </c>
      <c r="C27" s="169" t="s">
        <v>2018</v>
      </c>
      <c r="F27" t="s">
        <v>2141</v>
      </c>
      <c r="G27" t="s">
        <v>2142</v>
      </c>
    </row>
    <row r="28" spans="2:7" x14ac:dyDescent="0.3">
      <c r="B28" s="169" t="s">
        <v>1218</v>
      </c>
      <c r="C28" s="169" t="s">
        <v>2024</v>
      </c>
      <c r="F28" t="s">
        <v>1364</v>
      </c>
      <c r="G28" t="s">
        <v>2345</v>
      </c>
    </row>
    <row r="29" spans="2:7" x14ac:dyDescent="0.3">
      <c r="B29" s="169" t="s">
        <v>2027</v>
      </c>
      <c r="C29" s="169" t="s">
        <v>2028</v>
      </c>
      <c r="F29" t="s">
        <v>1365</v>
      </c>
      <c r="G29" t="s">
        <v>2345</v>
      </c>
    </row>
    <row r="30" spans="2:7" x14ac:dyDescent="0.3">
      <c r="B30" s="169" t="s">
        <v>1290</v>
      </c>
      <c r="C30" s="169" t="s">
        <v>2032</v>
      </c>
      <c r="F30" t="s">
        <v>1366</v>
      </c>
      <c r="G30" t="s">
        <v>2345</v>
      </c>
    </row>
    <row r="31" spans="2:7" x14ac:dyDescent="0.3">
      <c r="B31" s="169" t="s">
        <v>1301</v>
      </c>
      <c r="C31" s="169" t="s">
        <v>2036</v>
      </c>
    </row>
    <row r="32" spans="2:7" x14ac:dyDescent="0.3">
      <c r="B32" s="169" t="s">
        <v>1306</v>
      </c>
      <c r="C32" s="169" t="s">
        <v>2040</v>
      </c>
    </row>
    <row r="33" spans="2:3" x14ac:dyDescent="0.3">
      <c r="B33" s="169" t="s">
        <v>1080</v>
      </c>
      <c r="C33" s="169" t="s">
        <v>2045</v>
      </c>
    </row>
    <row r="34" spans="2:3" x14ac:dyDescent="0.3">
      <c r="B34" s="169" t="s">
        <v>1305</v>
      </c>
      <c r="C34" s="169" t="s">
        <v>2073</v>
      </c>
    </row>
    <row r="35" spans="2:3" x14ac:dyDescent="0.3">
      <c r="B35" s="169" t="s">
        <v>1335</v>
      </c>
      <c r="C35" s="169" t="s">
        <v>2080</v>
      </c>
    </row>
    <row r="36" spans="2:3" x14ac:dyDescent="0.3">
      <c r="B36" s="169" t="s">
        <v>1293</v>
      </c>
      <c r="C36" s="169" t="s">
        <v>2104</v>
      </c>
    </row>
    <row r="37" spans="2:3" x14ac:dyDescent="0.3">
      <c r="B37" s="169" t="s">
        <v>1308</v>
      </c>
      <c r="C37" s="169" t="s">
        <v>2126</v>
      </c>
    </row>
    <row r="38" spans="2:3" x14ac:dyDescent="0.3">
      <c r="B38" s="169" t="s">
        <v>2129</v>
      </c>
      <c r="C38" s="169" t="s">
        <v>2130</v>
      </c>
    </row>
    <row r="39" spans="2:3" x14ac:dyDescent="0.3">
      <c r="B39" s="169" t="s">
        <v>1211</v>
      </c>
      <c r="C39" s="169" t="s">
        <v>2133</v>
      </c>
    </row>
    <row r="40" spans="2:3" x14ac:dyDescent="0.3">
      <c r="B40" s="169" t="s">
        <v>1400</v>
      </c>
      <c r="C40" s="169" t="s">
        <v>2137</v>
      </c>
    </row>
    <row r="41" spans="2:3" x14ac:dyDescent="0.3">
      <c r="B41" s="169" t="s">
        <v>2141</v>
      </c>
      <c r="C41" s="169" t="s">
        <v>2142</v>
      </c>
    </row>
    <row r="42" spans="2:3" x14ac:dyDescent="0.3">
      <c r="B42" s="169" t="s">
        <v>2146</v>
      </c>
      <c r="C42" s="169" t="s">
        <v>2147</v>
      </c>
    </row>
    <row r="43" spans="2:3" x14ac:dyDescent="0.3">
      <c r="B43" s="169" t="s">
        <v>1078</v>
      </c>
      <c r="C43" s="169" t="s">
        <v>2162</v>
      </c>
    </row>
    <row r="44" spans="2:3" x14ac:dyDescent="0.3">
      <c r="B44" s="169" t="s">
        <v>2289</v>
      </c>
      <c r="C44" s="169" t="s">
        <v>2290</v>
      </c>
    </row>
    <row r="45" spans="2:3" x14ac:dyDescent="0.3">
      <c r="B45" s="169" t="s">
        <v>1049</v>
      </c>
      <c r="C45" s="169" t="s">
        <v>1057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64"/>
  <sheetViews>
    <sheetView topLeftCell="A79" zoomScale="59" zoomScaleNormal="59" workbookViewId="0">
      <selection activeCell="F89" sqref="F89"/>
    </sheetView>
  </sheetViews>
  <sheetFormatPr baseColWidth="10" defaultColWidth="9.109375" defaultRowHeight="15.6" x14ac:dyDescent="0.3"/>
  <cols>
    <col min="1" max="1" width="8.5546875" style="122" customWidth="1"/>
    <col min="2" max="2" width="25.6640625" style="122" customWidth="1"/>
    <col min="3" max="3" width="12.6640625" style="122" customWidth="1"/>
    <col min="4" max="4" width="85.109375" style="122" customWidth="1"/>
    <col min="5" max="5" width="10.88671875" style="122" customWidth="1"/>
    <col min="6" max="6" width="74.33203125" style="122" customWidth="1"/>
    <col min="7" max="7" width="13.33203125" style="122" customWidth="1"/>
    <col min="8" max="8" width="62.88671875" style="122" customWidth="1"/>
    <col min="9" max="9" width="21.33203125" style="122" customWidth="1"/>
    <col min="10" max="10" width="40.109375" style="122" customWidth="1"/>
    <col min="11" max="11" width="31.109375" style="122" customWidth="1"/>
    <col min="12" max="12" width="9.109375" style="122" customWidth="1"/>
    <col min="13" max="13" width="49.6640625" style="122" customWidth="1"/>
    <col min="14" max="15" width="9.109375" style="122" customWidth="1"/>
    <col min="16" max="16" width="65" style="122" customWidth="1"/>
    <col min="17" max="18" width="9.109375" style="122" customWidth="1"/>
    <col min="19" max="19" width="45.5546875" style="122" customWidth="1"/>
    <col min="20" max="16384" width="9.109375" style="122"/>
  </cols>
  <sheetData>
    <row r="5" spans="2:20" x14ac:dyDescent="0.3">
      <c r="B5" s="449" t="s">
        <v>2355</v>
      </c>
      <c r="C5" s="448" t="s">
        <v>2356</v>
      </c>
      <c r="F5" s="446" t="s">
        <v>2357</v>
      </c>
      <c r="G5" s="447" t="s">
        <v>2358</v>
      </c>
      <c r="H5" s="446" t="s">
        <v>2359</v>
      </c>
      <c r="J5" s="123" t="s">
        <v>2360</v>
      </c>
      <c r="K5" s="123" t="s">
        <v>2361</v>
      </c>
      <c r="M5" s="124" t="s">
        <v>2362</v>
      </c>
      <c r="N5" s="123"/>
      <c r="P5" s="124" t="s">
        <v>2363</v>
      </c>
      <c r="Q5" s="123"/>
      <c r="S5" s="124" t="s">
        <v>2364</v>
      </c>
      <c r="T5" s="123"/>
    </row>
    <row r="6" spans="2:20" ht="92.4" customHeight="1" x14ac:dyDescent="0.3">
      <c r="B6" s="450" t="s">
        <v>110</v>
      </c>
      <c r="C6" s="451" t="s">
        <v>2365</v>
      </c>
      <c r="E6" s="122" t="str">
        <f>G6</f>
        <v>Obj1.1</v>
      </c>
      <c r="F6" s="132" t="s">
        <v>2366</v>
      </c>
      <c r="G6" s="444" t="s">
        <v>2360</v>
      </c>
      <c r="H6" s="444" t="s">
        <v>2365</v>
      </c>
      <c r="J6" s="132" t="s">
        <v>2367</v>
      </c>
      <c r="K6" s="133" t="s">
        <v>2368</v>
      </c>
      <c r="M6" s="132" t="s">
        <v>2369</v>
      </c>
      <c r="N6" s="133" t="s">
        <v>2370</v>
      </c>
      <c r="P6" s="132" t="s">
        <v>2371</v>
      </c>
      <c r="Q6" s="133" t="s">
        <v>2372</v>
      </c>
      <c r="S6" s="132" t="s">
        <v>2373</v>
      </c>
      <c r="T6" s="133" t="s">
        <v>2374</v>
      </c>
    </row>
    <row r="7" spans="2:20" ht="82.95" customHeight="1" x14ac:dyDescent="0.3">
      <c r="B7" s="450" t="s">
        <v>278</v>
      </c>
      <c r="C7" s="451" t="s">
        <v>2375</v>
      </c>
      <c r="E7" s="122" t="str">
        <f t="shared" ref="E7:E18" si="0">G7</f>
        <v>Obj1.2</v>
      </c>
      <c r="F7" s="132" t="s">
        <v>2376</v>
      </c>
      <c r="G7" s="444" t="s">
        <v>2377</v>
      </c>
      <c r="H7" s="444" t="s">
        <v>2365</v>
      </c>
      <c r="J7" s="132" t="s">
        <v>2378</v>
      </c>
      <c r="K7" s="133" t="s">
        <v>2379</v>
      </c>
      <c r="M7" s="132" t="s">
        <v>2380</v>
      </c>
      <c r="N7" s="133" t="s">
        <v>2381</v>
      </c>
      <c r="P7" s="132" t="s">
        <v>2382</v>
      </c>
      <c r="Q7" s="133" t="s">
        <v>2383</v>
      </c>
    </row>
    <row r="8" spans="2:20" ht="70.2" customHeight="1" x14ac:dyDescent="0.3">
      <c r="B8" s="452" t="s">
        <v>284</v>
      </c>
      <c r="C8" s="453" t="s">
        <v>2384</v>
      </c>
      <c r="E8" s="122" t="str">
        <f t="shared" si="0"/>
        <v>Obj1.3</v>
      </c>
      <c r="F8" s="132" t="s">
        <v>2385</v>
      </c>
      <c r="G8" s="444" t="s">
        <v>2362</v>
      </c>
      <c r="H8" s="444" t="s">
        <v>2365</v>
      </c>
      <c r="J8" s="132" t="s">
        <v>2386</v>
      </c>
      <c r="K8" s="133" t="s">
        <v>2387</v>
      </c>
      <c r="M8" s="125"/>
      <c r="P8" s="132" t="s">
        <v>2388</v>
      </c>
      <c r="Q8" s="133" t="s">
        <v>2389</v>
      </c>
      <c r="S8" s="124" t="s">
        <v>2390</v>
      </c>
      <c r="T8" s="123"/>
    </row>
    <row r="9" spans="2:20" ht="83.4" customHeight="1" x14ac:dyDescent="0.3">
      <c r="B9" s="430"/>
      <c r="C9" s="431"/>
      <c r="E9" s="122" t="str">
        <f t="shared" si="0"/>
        <v>Obj2.1</v>
      </c>
      <c r="F9" s="132" t="s">
        <v>2391</v>
      </c>
      <c r="G9" s="444" t="s">
        <v>2392</v>
      </c>
      <c r="H9" s="444" t="s">
        <v>2375</v>
      </c>
      <c r="J9" s="132" t="s">
        <v>2393</v>
      </c>
      <c r="K9" s="133" t="s">
        <v>2394</v>
      </c>
      <c r="M9" s="124" t="s">
        <v>2395</v>
      </c>
      <c r="N9" s="123"/>
      <c r="P9" s="132" t="s">
        <v>2396</v>
      </c>
      <c r="Q9" s="133" t="s">
        <v>2397</v>
      </c>
      <c r="S9" s="132" t="s">
        <v>2398</v>
      </c>
      <c r="T9" s="133" t="s">
        <v>2399</v>
      </c>
    </row>
    <row r="10" spans="2:20" ht="62.4" x14ac:dyDescent="0.3">
      <c r="E10" s="122" t="str">
        <f t="shared" si="0"/>
        <v>Obj2.2</v>
      </c>
      <c r="F10" s="132" t="s">
        <v>2400</v>
      </c>
      <c r="G10" s="444" t="s">
        <v>2401</v>
      </c>
      <c r="H10" s="444" t="s">
        <v>2375</v>
      </c>
      <c r="M10" s="132" t="s">
        <v>2402</v>
      </c>
      <c r="N10" s="133" t="s">
        <v>2403</v>
      </c>
      <c r="S10" s="132" t="s">
        <v>2404</v>
      </c>
      <c r="T10" s="133" t="s">
        <v>2405</v>
      </c>
    </row>
    <row r="11" spans="2:20" ht="62.4" x14ac:dyDescent="0.3">
      <c r="E11" s="122" t="str">
        <f t="shared" si="0"/>
        <v>Obj2.3</v>
      </c>
      <c r="F11" s="425" t="s">
        <v>2406</v>
      </c>
      <c r="G11" s="444" t="s">
        <v>2407</v>
      </c>
      <c r="H11" s="444" t="s">
        <v>2375</v>
      </c>
    </row>
    <row r="12" spans="2:20" ht="31.2" x14ac:dyDescent="0.3">
      <c r="E12" s="122" t="str">
        <f t="shared" si="0"/>
        <v>Obj3.1</v>
      </c>
      <c r="F12" s="312" t="s">
        <v>2408</v>
      </c>
      <c r="G12" s="445" t="s">
        <v>2409</v>
      </c>
      <c r="H12" s="445" t="s">
        <v>2384</v>
      </c>
      <c r="J12" s="124" t="s">
        <v>2377</v>
      </c>
      <c r="K12" s="123"/>
      <c r="M12" s="124" t="s">
        <v>2410</v>
      </c>
      <c r="N12" s="123"/>
      <c r="P12" s="124" t="s">
        <v>2411</v>
      </c>
      <c r="Q12" s="123"/>
      <c r="S12" s="124" t="s">
        <v>2412</v>
      </c>
      <c r="T12" s="123"/>
    </row>
    <row r="13" spans="2:20" ht="62.4" x14ac:dyDescent="0.3">
      <c r="E13" s="122" t="str">
        <f t="shared" si="0"/>
        <v>Obj3.2</v>
      </c>
      <c r="F13" s="314" t="s">
        <v>2413</v>
      </c>
      <c r="G13" s="445" t="s">
        <v>2414</v>
      </c>
      <c r="H13" s="445" t="s">
        <v>2384</v>
      </c>
      <c r="J13" s="124" t="s">
        <v>2415</v>
      </c>
      <c r="K13" s="123" t="s">
        <v>2416</v>
      </c>
      <c r="M13" s="132" t="s">
        <v>2417</v>
      </c>
      <c r="N13" s="133" t="s">
        <v>2418</v>
      </c>
      <c r="O13" s="134"/>
      <c r="P13" s="132" t="s">
        <v>2419</v>
      </c>
      <c r="Q13" s="133" t="s">
        <v>2420</v>
      </c>
      <c r="S13" s="124" t="s">
        <v>2421</v>
      </c>
      <c r="T13" s="123" t="s">
        <v>2422</v>
      </c>
    </row>
    <row r="14" spans="2:20" ht="46.8" x14ac:dyDescent="0.3">
      <c r="E14" s="122" t="str">
        <f t="shared" si="0"/>
        <v>Obj3.3</v>
      </c>
      <c r="F14" s="314" t="s">
        <v>2423</v>
      </c>
      <c r="G14" s="445" t="s">
        <v>2424</v>
      </c>
      <c r="H14" s="445" t="s">
        <v>2384</v>
      </c>
      <c r="J14" s="124" t="s">
        <v>2425</v>
      </c>
      <c r="K14" s="123" t="s">
        <v>2426</v>
      </c>
      <c r="S14" s="124" t="s">
        <v>2427</v>
      </c>
      <c r="T14" s="123" t="s">
        <v>2428</v>
      </c>
    </row>
    <row r="15" spans="2:20" ht="46.8" x14ac:dyDescent="0.3">
      <c r="E15" s="122" t="str">
        <f t="shared" si="0"/>
        <v>Obj3.4</v>
      </c>
      <c r="F15" s="314" t="s">
        <v>2429</v>
      </c>
      <c r="G15" s="445" t="s">
        <v>2430</v>
      </c>
      <c r="H15" s="445" t="s">
        <v>2384</v>
      </c>
    </row>
    <row r="16" spans="2:20" ht="31.2" x14ac:dyDescent="0.3">
      <c r="E16" s="122" t="str">
        <f t="shared" si="0"/>
        <v>Obj3.5</v>
      </c>
      <c r="F16" s="314" t="s">
        <v>2431</v>
      </c>
      <c r="G16" s="445" t="s">
        <v>2432</v>
      </c>
      <c r="H16" s="445" t="s">
        <v>2384</v>
      </c>
      <c r="J16" s="123" t="s">
        <v>2392</v>
      </c>
      <c r="K16" s="123"/>
      <c r="M16" s="123" t="s">
        <v>2401</v>
      </c>
      <c r="N16" s="123"/>
      <c r="P16" s="123" t="s">
        <v>2407</v>
      </c>
      <c r="Q16" s="123"/>
    </row>
    <row r="17" spans="5:17" ht="46.8" x14ac:dyDescent="0.3">
      <c r="E17" s="122" t="str">
        <f t="shared" si="0"/>
        <v>Obj3.6</v>
      </c>
      <c r="F17" s="426" t="s">
        <v>2433</v>
      </c>
      <c r="G17" s="445" t="s">
        <v>2434</v>
      </c>
      <c r="H17" s="445" t="s">
        <v>2384</v>
      </c>
      <c r="J17" s="124" t="s">
        <v>2435</v>
      </c>
      <c r="K17" s="123" t="s">
        <v>2436</v>
      </c>
      <c r="M17" s="132" t="s">
        <v>2437</v>
      </c>
      <c r="N17" s="133" t="s">
        <v>2438</v>
      </c>
      <c r="O17" s="134"/>
      <c r="P17" s="132" t="s">
        <v>2439</v>
      </c>
      <c r="Q17" s="133" t="s">
        <v>2440</v>
      </c>
    </row>
    <row r="18" spans="5:17" ht="62.4" x14ac:dyDescent="0.3">
      <c r="E18" s="122" t="str">
        <f t="shared" si="0"/>
        <v>Obj3.7</v>
      </c>
      <c r="F18" s="314" t="s">
        <v>2441</v>
      </c>
      <c r="G18" s="445" t="s">
        <v>2442</v>
      </c>
      <c r="H18" s="445" t="s">
        <v>2384</v>
      </c>
      <c r="J18" s="124" t="s">
        <v>2443</v>
      </c>
      <c r="K18" s="123" t="s">
        <v>2444</v>
      </c>
      <c r="M18" s="132" t="s">
        <v>2445</v>
      </c>
      <c r="N18" s="133" t="s">
        <v>2446</v>
      </c>
      <c r="O18" s="134"/>
      <c r="P18" s="134"/>
      <c r="Q18" s="134"/>
    </row>
    <row r="19" spans="5:17" ht="46.8" x14ac:dyDescent="0.3">
      <c r="F19" s="314"/>
      <c r="G19" s="134"/>
      <c r="J19" s="124" t="s">
        <v>2447</v>
      </c>
      <c r="K19" s="123" t="s">
        <v>2448</v>
      </c>
    </row>
    <row r="20" spans="5:17" x14ac:dyDescent="0.3">
      <c r="F20" s="314"/>
      <c r="G20" s="134"/>
    </row>
    <row r="21" spans="5:17" x14ac:dyDescent="0.3">
      <c r="F21" s="314"/>
      <c r="G21" s="134"/>
      <c r="J21" s="123" t="s">
        <v>2409</v>
      </c>
      <c r="K21" s="123"/>
      <c r="M21" s="123" t="s">
        <v>2414</v>
      </c>
      <c r="N21" s="123"/>
      <c r="P21" s="123" t="s">
        <v>2424</v>
      </c>
      <c r="Q21" s="123"/>
    </row>
    <row r="22" spans="5:17" ht="109.2" x14ac:dyDescent="0.3">
      <c r="J22" s="126" t="s">
        <v>2449</v>
      </c>
      <c r="K22" s="127" t="s">
        <v>2450</v>
      </c>
      <c r="L22" s="128"/>
      <c r="M22" s="132" t="s">
        <v>2451</v>
      </c>
      <c r="N22" s="133" t="s">
        <v>2452</v>
      </c>
      <c r="O22" s="134"/>
      <c r="P22" s="132" t="s">
        <v>2453</v>
      </c>
      <c r="Q22" s="133" t="s">
        <v>2454</v>
      </c>
    </row>
    <row r="25" spans="5:17" x14ac:dyDescent="0.3">
      <c r="J25" s="124" t="s">
        <v>2455</v>
      </c>
      <c r="K25" s="123"/>
    </row>
    <row r="26" spans="5:17" ht="62.4" x14ac:dyDescent="0.3">
      <c r="J26" s="124" t="s">
        <v>2456</v>
      </c>
      <c r="K26" s="123" t="s">
        <v>2457</v>
      </c>
    </row>
    <row r="27" spans="5:17" ht="78" x14ac:dyDescent="0.3">
      <c r="J27" s="124" t="s">
        <v>2458</v>
      </c>
      <c r="K27" s="123" t="s">
        <v>2459</v>
      </c>
    </row>
    <row r="28" spans="5:17" ht="78" x14ac:dyDescent="0.3">
      <c r="J28" s="124" t="s">
        <v>2460</v>
      </c>
      <c r="K28" s="123" t="s">
        <v>2461</v>
      </c>
    </row>
    <row r="29" spans="5:17" ht="62.4" x14ac:dyDescent="0.3">
      <c r="J29" s="124" t="s">
        <v>2462</v>
      </c>
      <c r="K29" s="123" t="s">
        <v>2463</v>
      </c>
    </row>
    <row r="30" spans="5:17" ht="78" x14ac:dyDescent="0.3">
      <c r="J30" s="124" t="s">
        <v>2464</v>
      </c>
      <c r="K30" s="123" t="s">
        <v>2465</v>
      </c>
    </row>
    <row r="54" spans="2:6" x14ac:dyDescent="0.3">
      <c r="B54" s="122" t="s">
        <v>2466</v>
      </c>
    </row>
    <row r="56" spans="2:6" x14ac:dyDescent="0.3">
      <c r="B56" s="434" t="s">
        <v>2467</v>
      </c>
      <c r="C56" s="122" t="s">
        <v>2361</v>
      </c>
      <c r="D56" s="147" t="s">
        <v>2468</v>
      </c>
      <c r="E56" s="122" t="s">
        <v>2469</v>
      </c>
      <c r="F56" s="438" t="s">
        <v>2470</v>
      </c>
    </row>
    <row r="57" spans="2:6" ht="69" x14ac:dyDescent="0.3">
      <c r="B57" s="435" t="str">
        <f>+B6</f>
        <v>LE.1 - Desarrollo y fortalecimiento de las redes integradas de servicios de salud fundamentada en el Modelo de Atención</v>
      </c>
      <c r="C57" s="315" t="s">
        <v>2365</v>
      </c>
      <c r="D57" s="428" t="str">
        <f>+F6</f>
        <v>Fortalecer los niveles de atención priorizando el Primer Nivel de Atención, incrementando su capacidad de resolución para satisfacer eficientemente las necesidades de salud de la población.</v>
      </c>
      <c r="E57" s="123" t="s">
        <v>2360</v>
      </c>
      <c r="F57" s="439" t="s">
        <v>112</v>
      </c>
    </row>
    <row r="58" spans="2:6" ht="69" x14ac:dyDescent="0.3">
      <c r="B58" s="435" t="str">
        <f>+B6</f>
        <v>LE.1 - Desarrollo y fortalecimiento de las redes integradas de servicios de salud fundamentada en el Modelo de Atención</v>
      </c>
      <c r="C58" s="315" t="s">
        <v>2365</v>
      </c>
      <c r="D58" s="428" t="str">
        <f>+F6</f>
        <v>Fortalecer los niveles de atención priorizando el Primer Nivel de Atención, incrementando su capacidad de resolución para satisfacer eficientemente las necesidades de salud de la población.</v>
      </c>
      <c r="E58" s="123" t="s">
        <v>2360</v>
      </c>
      <c r="F58" s="439" t="s">
        <v>131</v>
      </c>
    </row>
    <row r="59" spans="2:6" ht="69" x14ac:dyDescent="0.3">
      <c r="B59" s="435" t="str">
        <f>+B6</f>
        <v>LE.1 - Desarrollo y fortalecimiento de las redes integradas de servicios de salud fundamentada en el Modelo de Atención</v>
      </c>
      <c r="C59" s="315" t="s">
        <v>2365</v>
      </c>
      <c r="D59" s="428" t="str">
        <f>+F6</f>
        <v>Fortalecer los niveles de atención priorizando el Primer Nivel de Atención, incrementando su capacidad de resolución para satisfacer eficientemente las necesidades de salud de la población.</v>
      </c>
      <c r="E59" s="123" t="s">
        <v>2360</v>
      </c>
      <c r="F59" s="439" t="s">
        <v>166</v>
      </c>
    </row>
    <row r="60" spans="2:6" ht="69" x14ac:dyDescent="0.3">
      <c r="B60" s="435" t="str">
        <f>+B6</f>
        <v>LE.1 - Desarrollo y fortalecimiento de las redes integradas de servicios de salud fundamentada en el Modelo de Atención</v>
      </c>
      <c r="C60" s="315" t="s">
        <v>2365</v>
      </c>
      <c r="D60" s="428" t="str">
        <f>+F6</f>
        <v>Fortalecer los niveles de atención priorizando el Primer Nivel de Atención, incrementando su capacidad de resolución para satisfacer eficientemente las necesidades de salud de la población.</v>
      </c>
      <c r="E60" s="123" t="s">
        <v>2360</v>
      </c>
      <c r="F60" s="439" t="s">
        <v>2471</v>
      </c>
    </row>
    <row r="61" spans="2:6" ht="69" x14ac:dyDescent="0.3">
      <c r="B61" s="435" t="str">
        <f>+B6</f>
        <v>LE.1 - Desarrollo y fortalecimiento de las redes integradas de servicios de salud fundamentada en el Modelo de Atención</v>
      </c>
      <c r="C61" s="315" t="s">
        <v>2365</v>
      </c>
      <c r="D61" s="428" t="s">
        <v>2376</v>
      </c>
      <c r="E61" s="123" t="s">
        <v>2377</v>
      </c>
      <c r="F61" s="439" t="s">
        <v>195</v>
      </c>
    </row>
    <row r="62" spans="2:6" ht="69" x14ac:dyDescent="0.3">
      <c r="B62" s="435" t="str">
        <f>+B6</f>
        <v>LE.1 - Desarrollo y fortalecimiento de las redes integradas de servicios de salud fundamentada en el Modelo de Atención</v>
      </c>
      <c r="C62" s="315" t="s">
        <v>2365</v>
      </c>
      <c r="D62" s="428" t="s">
        <v>2376</v>
      </c>
      <c r="E62" s="123" t="s">
        <v>2377</v>
      </c>
      <c r="F62" s="439" t="s">
        <v>212</v>
      </c>
    </row>
    <row r="63" spans="2:6" ht="69" x14ac:dyDescent="0.3">
      <c r="B63" s="435" t="str">
        <f>+B6</f>
        <v>LE.1 - Desarrollo y fortalecimiento de las redes integradas de servicios de salud fundamentada en el Modelo de Atención</v>
      </c>
      <c r="C63" s="315" t="s">
        <v>2365</v>
      </c>
      <c r="D63" s="428" t="s">
        <v>2376</v>
      </c>
      <c r="E63" s="123" t="s">
        <v>2377</v>
      </c>
      <c r="F63" s="439" t="s">
        <v>238</v>
      </c>
    </row>
    <row r="64" spans="2:6" ht="69" x14ac:dyDescent="0.3">
      <c r="B64" s="435" t="str">
        <f>+B6</f>
        <v>LE.1 - Desarrollo y fortalecimiento de las redes integradas de servicios de salud fundamentada en el Modelo de Atención</v>
      </c>
      <c r="C64" s="315" t="s">
        <v>2365</v>
      </c>
      <c r="D64" s="428" t="s">
        <v>2376</v>
      </c>
      <c r="E64" s="123" t="s">
        <v>2377</v>
      </c>
      <c r="F64" s="439" t="s">
        <v>2472</v>
      </c>
    </row>
    <row r="65" spans="2:6" ht="69" x14ac:dyDescent="0.3">
      <c r="B65" s="435" t="str">
        <f>+B6</f>
        <v>LE.1 - Desarrollo y fortalecimiento de las redes integradas de servicios de salud fundamentada en el Modelo de Atención</v>
      </c>
      <c r="C65" s="315" t="s">
        <v>2365</v>
      </c>
      <c r="D65" s="428" t="s">
        <v>2376</v>
      </c>
      <c r="E65" s="123" t="s">
        <v>2377</v>
      </c>
      <c r="F65" s="439" t="s">
        <v>207</v>
      </c>
    </row>
    <row r="66" spans="2:6" ht="69" x14ac:dyDescent="0.3">
      <c r="B66" s="435" t="str">
        <f>+B6</f>
        <v>LE.1 - Desarrollo y fortalecimiento de las redes integradas de servicios de salud fundamentada en el Modelo de Atención</v>
      </c>
      <c r="C66" s="315" t="s">
        <v>2365</v>
      </c>
      <c r="D66" s="428" t="s">
        <v>2385</v>
      </c>
      <c r="E66" s="123" t="s">
        <v>2362</v>
      </c>
      <c r="F66" s="439" t="s">
        <v>2473</v>
      </c>
    </row>
    <row r="67" spans="2:6" ht="69" x14ac:dyDescent="0.3">
      <c r="B67" s="435" t="str">
        <f>+B6</f>
        <v>LE.1 - Desarrollo y fortalecimiento de las redes integradas de servicios de salud fundamentada en el Modelo de Atención</v>
      </c>
      <c r="C67" s="315" t="s">
        <v>2365</v>
      </c>
      <c r="D67" s="428" t="s">
        <v>2385</v>
      </c>
      <c r="E67" s="123" t="s">
        <v>2362</v>
      </c>
      <c r="F67" s="439" t="s">
        <v>2474</v>
      </c>
    </row>
    <row r="68" spans="2:6" ht="69" x14ac:dyDescent="0.3">
      <c r="B68" s="435" t="str">
        <f>+B6</f>
        <v>LE.1 - Desarrollo y fortalecimiento de las redes integradas de servicios de salud fundamentada en el Modelo de Atención</v>
      </c>
      <c r="C68" s="315" t="s">
        <v>2365</v>
      </c>
      <c r="D68" s="428" t="s">
        <v>2385</v>
      </c>
      <c r="E68" s="123" t="s">
        <v>2362</v>
      </c>
      <c r="F68" s="439" t="s">
        <v>245</v>
      </c>
    </row>
    <row r="69" spans="2:6" ht="69" x14ac:dyDescent="0.3">
      <c r="B69" s="435" t="str">
        <f>+B6</f>
        <v>LE.1 - Desarrollo y fortalecimiento de las redes integradas de servicios de salud fundamentada en el Modelo de Atención</v>
      </c>
      <c r="C69" s="315" t="s">
        <v>2365</v>
      </c>
      <c r="D69" s="428" t="s">
        <v>2385</v>
      </c>
      <c r="E69" s="123" t="s">
        <v>2362</v>
      </c>
      <c r="F69" s="439" t="s">
        <v>262</v>
      </c>
    </row>
    <row r="70" spans="2:6" ht="41.4" x14ac:dyDescent="0.3">
      <c r="B70" s="436" t="str">
        <f>+B7</f>
        <v>LE.2 - Fortalecimiento de la gestión y desarrollo de los recursos humanos.</v>
      </c>
      <c r="C70" s="315" t="s">
        <v>2375</v>
      </c>
      <c r="D70" s="428" t="s">
        <v>2391</v>
      </c>
      <c r="E70" s="133" t="s">
        <v>2392</v>
      </c>
      <c r="F70" s="439" t="s">
        <v>280</v>
      </c>
    </row>
    <row r="71" spans="2:6" ht="41.4" x14ac:dyDescent="0.3">
      <c r="B71" s="436" t="str">
        <f>+B7</f>
        <v>LE.2 - Fortalecimiento de la gestión y desarrollo de los recursos humanos.</v>
      </c>
      <c r="C71" s="315" t="s">
        <v>2375</v>
      </c>
      <c r="D71" s="428" t="s">
        <v>2400</v>
      </c>
      <c r="E71" s="133" t="s">
        <v>2401</v>
      </c>
      <c r="F71" s="439" t="s">
        <v>2475</v>
      </c>
    </row>
    <row r="72" spans="2:6" ht="41.4" x14ac:dyDescent="0.3">
      <c r="B72" s="436" t="str">
        <f>+B7</f>
        <v>LE.2 - Fortalecimiento de la gestión y desarrollo de los recursos humanos.</v>
      </c>
      <c r="C72" s="315" t="s">
        <v>2375</v>
      </c>
      <c r="D72" s="428" t="s">
        <v>2400</v>
      </c>
      <c r="E72" s="133" t="s">
        <v>2401</v>
      </c>
      <c r="F72" s="439" t="s">
        <v>2476</v>
      </c>
    </row>
    <row r="73" spans="2:6" ht="41.4" x14ac:dyDescent="0.3">
      <c r="B73" s="436" t="str">
        <f>+B7</f>
        <v>LE.2 - Fortalecimiento de la gestión y desarrollo de los recursos humanos.</v>
      </c>
      <c r="C73" s="315" t="s">
        <v>2375</v>
      </c>
      <c r="D73" s="428" t="s">
        <v>2406</v>
      </c>
      <c r="E73" s="133" t="s">
        <v>2407</v>
      </c>
      <c r="F73" s="439" t="s">
        <v>2477</v>
      </c>
    </row>
    <row r="74" spans="2:6" ht="60" customHeight="1" x14ac:dyDescent="0.3">
      <c r="B74" s="437" t="str">
        <f>+B8</f>
        <v>LE.3 - Fortalecimiento Institucional</v>
      </c>
      <c r="C74" s="315" t="s">
        <v>2384</v>
      </c>
      <c r="D74" s="429" t="s">
        <v>2408</v>
      </c>
      <c r="E74" s="133" t="s">
        <v>2409</v>
      </c>
      <c r="F74" s="439" t="s">
        <v>286</v>
      </c>
    </row>
    <row r="75" spans="2:6" ht="60" customHeight="1" x14ac:dyDescent="0.3">
      <c r="B75" s="437" t="str">
        <f>+B8</f>
        <v>LE.3 - Fortalecimiento Institucional</v>
      </c>
      <c r="C75" s="315" t="s">
        <v>2384</v>
      </c>
      <c r="D75" s="429" t="s">
        <v>2413</v>
      </c>
      <c r="E75" s="133" t="s">
        <v>2414</v>
      </c>
      <c r="F75" s="439" t="s">
        <v>306</v>
      </c>
    </row>
    <row r="76" spans="2:6" ht="60" customHeight="1" x14ac:dyDescent="0.3">
      <c r="B76" s="437" t="str">
        <f>+B8</f>
        <v>LE.3 - Fortalecimiento Institucional</v>
      </c>
      <c r="C76" s="315" t="s">
        <v>2384</v>
      </c>
      <c r="D76" s="429" t="s">
        <v>2423</v>
      </c>
      <c r="E76" s="133" t="s">
        <v>2424</v>
      </c>
      <c r="F76" s="439" t="s">
        <v>310</v>
      </c>
    </row>
    <row r="77" spans="2:6" ht="60" customHeight="1" x14ac:dyDescent="0.3">
      <c r="B77" s="437" t="str">
        <f>+B8</f>
        <v>LE.3 - Fortalecimiento Institucional</v>
      </c>
      <c r="C77" s="315" t="s">
        <v>2384</v>
      </c>
      <c r="D77" s="429" t="s">
        <v>2429</v>
      </c>
      <c r="E77" s="133" t="s">
        <v>2430</v>
      </c>
      <c r="F77" s="439" t="s">
        <v>319</v>
      </c>
    </row>
    <row r="78" spans="2:6" ht="27.6" x14ac:dyDescent="0.3">
      <c r="B78" s="437" t="str">
        <f>+B8</f>
        <v>LE.3 - Fortalecimiento Institucional</v>
      </c>
      <c r="C78" s="315" t="s">
        <v>2384</v>
      </c>
      <c r="D78" s="428" t="s">
        <v>2431</v>
      </c>
      <c r="E78" s="133" t="s">
        <v>2432</v>
      </c>
      <c r="F78" s="439" t="s">
        <v>323</v>
      </c>
    </row>
    <row r="79" spans="2:6" ht="27.6" x14ac:dyDescent="0.3">
      <c r="B79" s="437" t="str">
        <f>+B8</f>
        <v>LE.3 - Fortalecimiento Institucional</v>
      </c>
      <c r="C79" s="315" t="s">
        <v>2384</v>
      </c>
      <c r="D79" s="428" t="s">
        <v>2433</v>
      </c>
      <c r="E79" s="133" t="s">
        <v>2434</v>
      </c>
      <c r="F79" s="439" t="s">
        <v>333</v>
      </c>
    </row>
    <row r="80" spans="2:6" ht="41.4" x14ac:dyDescent="0.3">
      <c r="B80" s="440" t="str">
        <f>+B8</f>
        <v>LE.3 - Fortalecimiento Institucional</v>
      </c>
      <c r="C80" s="441" t="s">
        <v>2384</v>
      </c>
      <c r="D80" s="442" t="s">
        <v>2441</v>
      </c>
      <c r="E80" s="313" t="s">
        <v>2442</v>
      </c>
      <c r="F80" s="443" t="s">
        <v>339</v>
      </c>
    </row>
    <row r="91" spans="4:5" x14ac:dyDescent="0.3">
      <c r="D91"/>
      <c r="E91"/>
    </row>
    <row r="92" spans="4:5" x14ac:dyDescent="0.3">
      <c r="D92"/>
      <c r="E92"/>
    </row>
    <row r="93" spans="4:5" x14ac:dyDescent="0.3">
      <c r="D93"/>
      <c r="E93"/>
    </row>
    <row r="94" spans="4:5" x14ac:dyDescent="0.3">
      <c r="D94"/>
      <c r="E94"/>
    </row>
    <row r="95" spans="4:5" x14ac:dyDescent="0.3">
      <c r="D95"/>
      <c r="E95"/>
    </row>
    <row r="96" spans="4:5" x14ac:dyDescent="0.3">
      <c r="D96"/>
      <c r="E96"/>
    </row>
    <row r="97" spans="2:5" x14ac:dyDescent="0.3">
      <c r="D97"/>
      <c r="E97"/>
    </row>
    <row r="98" spans="2:5" x14ac:dyDescent="0.3">
      <c r="D98"/>
      <c r="E98"/>
    </row>
    <row r="99" spans="2:5" x14ac:dyDescent="0.3">
      <c r="D99"/>
      <c r="E99"/>
    </row>
    <row r="100" spans="2:5" x14ac:dyDescent="0.3">
      <c r="D100"/>
      <c r="E100"/>
    </row>
    <row r="101" spans="2:5" x14ac:dyDescent="0.3">
      <c r="D101"/>
      <c r="E101"/>
    </row>
    <row r="102" spans="2:5" x14ac:dyDescent="0.3">
      <c r="D102"/>
      <c r="E102"/>
    </row>
    <row r="103" spans="2:5" x14ac:dyDescent="0.3">
      <c r="D103"/>
      <c r="E103"/>
    </row>
    <row r="104" spans="2:5" x14ac:dyDescent="0.3">
      <c r="D104"/>
      <c r="E104"/>
    </row>
    <row r="105" spans="2:5" x14ac:dyDescent="0.3">
      <c r="D105"/>
      <c r="E105"/>
    </row>
    <row r="106" spans="2:5" x14ac:dyDescent="0.3">
      <c r="D106"/>
      <c r="E106"/>
    </row>
    <row r="107" spans="2:5" x14ac:dyDescent="0.3">
      <c r="D107"/>
      <c r="E107"/>
    </row>
    <row r="108" spans="2:5" x14ac:dyDescent="0.3">
      <c r="D108"/>
      <c r="E108"/>
    </row>
    <row r="109" spans="2:5" x14ac:dyDescent="0.3">
      <c r="B109"/>
    </row>
    <row r="110" spans="2:5" x14ac:dyDescent="0.3">
      <c r="B110"/>
    </row>
    <row r="111" spans="2:5" x14ac:dyDescent="0.3">
      <c r="B111"/>
    </row>
    <row r="112" spans="2:5" x14ac:dyDescent="0.3">
      <c r="B112"/>
    </row>
    <row r="113" spans="2:6" x14ac:dyDescent="0.3">
      <c r="B113"/>
    </row>
    <row r="114" spans="2:6" x14ac:dyDescent="0.3">
      <c r="B114"/>
    </row>
    <row r="115" spans="2:6" x14ac:dyDescent="0.3">
      <c r="B115"/>
    </row>
    <row r="116" spans="2:6" x14ac:dyDescent="0.3">
      <c r="B116"/>
    </row>
    <row r="117" spans="2:6" x14ac:dyDescent="0.3">
      <c r="B117"/>
    </row>
    <row r="118" spans="2:6" x14ac:dyDescent="0.3">
      <c r="B118"/>
    </row>
    <row r="119" spans="2:6" x14ac:dyDescent="0.3">
      <c r="B119"/>
    </row>
    <row r="120" spans="2:6" x14ac:dyDescent="0.3">
      <c r="B120"/>
    </row>
    <row r="121" spans="2:6" x14ac:dyDescent="0.3">
      <c r="B121"/>
      <c r="D121" s="146" t="s">
        <v>2468</v>
      </c>
      <c r="E121" s="123" t="s">
        <v>2469</v>
      </c>
      <c r="F121" s="122" t="s">
        <v>2478</v>
      </c>
    </row>
    <row r="122" spans="2:6" ht="28.8" x14ac:dyDescent="0.3">
      <c r="B122"/>
      <c r="D122" s="427" t="s">
        <v>111</v>
      </c>
      <c r="E122" s="102" t="s">
        <v>2360</v>
      </c>
      <c r="F122" s="122" t="s">
        <v>2365</v>
      </c>
    </row>
    <row r="123" spans="2:6" ht="28.8" x14ac:dyDescent="0.3">
      <c r="B123"/>
      <c r="D123" s="427" t="s">
        <v>194</v>
      </c>
      <c r="E123" s="102" t="s">
        <v>2377</v>
      </c>
      <c r="F123" s="122" t="s">
        <v>2365</v>
      </c>
    </row>
    <row r="124" spans="2:6" ht="28.8" x14ac:dyDescent="0.3">
      <c r="B124"/>
      <c r="D124" s="427" t="s">
        <v>244</v>
      </c>
      <c r="E124" s="102" t="s">
        <v>2362</v>
      </c>
      <c r="F124" s="122" t="s">
        <v>2365</v>
      </c>
    </row>
    <row r="125" spans="2:6" ht="43.2" x14ac:dyDescent="0.3">
      <c r="B125"/>
      <c r="D125" s="427" t="s">
        <v>279</v>
      </c>
      <c r="E125" s="102" t="s">
        <v>2392</v>
      </c>
      <c r="F125" s="122" t="s">
        <v>2375</v>
      </c>
    </row>
    <row r="126" spans="2:6" ht="28.8" x14ac:dyDescent="0.3">
      <c r="B126"/>
      <c r="D126" s="427" t="s">
        <v>2479</v>
      </c>
      <c r="E126" s="102" t="s">
        <v>2401</v>
      </c>
      <c r="F126" s="122" t="s">
        <v>2375</v>
      </c>
    </row>
    <row r="127" spans="2:6" ht="43.2" x14ac:dyDescent="0.3">
      <c r="B127"/>
      <c r="D127" s="427" t="s">
        <v>2480</v>
      </c>
      <c r="E127" s="102" t="s">
        <v>2407</v>
      </c>
      <c r="F127" s="122" t="s">
        <v>2375</v>
      </c>
    </row>
    <row r="128" spans="2:6" ht="28.8" x14ac:dyDescent="0.3">
      <c r="B128"/>
      <c r="D128" s="427" t="s">
        <v>285</v>
      </c>
      <c r="E128" s="102" t="s">
        <v>2409</v>
      </c>
      <c r="F128" s="122" t="s">
        <v>2384</v>
      </c>
    </row>
    <row r="129" spans="2:8" ht="28.8" x14ac:dyDescent="0.3">
      <c r="B129"/>
      <c r="D129" s="427" t="s">
        <v>305</v>
      </c>
      <c r="E129" s="102" t="s">
        <v>2414</v>
      </c>
      <c r="F129" s="122" t="s">
        <v>2384</v>
      </c>
    </row>
    <row r="130" spans="2:8" ht="28.8" x14ac:dyDescent="0.3">
      <c r="B130"/>
      <c r="D130" s="427" t="s">
        <v>309</v>
      </c>
      <c r="E130" s="102" t="s">
        <v>2424</v>
      </c>
      <c r="F130" s="122" t="s">
        <v>2384</v>
      </c>
    </row>
    <row r="131" spans="2:8" ht="28.8" x14ac:dyDescent="0.3">
      <c r="B131"/>
      <c r="D131" s="427" t="s">
        <v>318</v>
      </c>
      <c r="E131" s="102" t="s">
        <v>2430</v>
      </c>
      <c r="F131" s="122" t="s">
        <v>2384</v>
      </c>
    </row>
    <row r="132" spans="2:8" ht="28.8" x14ac:dyDescent="0.3">
      <c r="B132"/>
      <c r="D132" s="427" t="s">
        <v>322</v>
      </c>
      <c r="E132" s="102" t="s">
        <v>2432</v>
      </c>
      <c r="F132" s="122" t="s">
        <v>2384</v>
      </c>
    </row>
    <row r="133" spans="2:8" ht="28.8" x14ac:dyDescent="0.3">
      <c r="B133"/>
      <c r="D133" s="427" t="s">
        <v>332</v>
      </c>
      <c r="E133" s="102" t="s">
        <v>2434</v>
      </c>
      <c r="F133" s="122" t="s">
        <v>2384</v>
      </c>
    </row>
    <row r="134" spans="2:8" ht="43.2" x14ac:dyDescent="0.3">
      <c r="B134"/>
      <c r="D134" s="427" t="s">
        <v>338</v>
      </c>
      <c r="E134" s="102" t="s">
        <v>2442</v>
      </c>
      <c r="F134" s="122" t="s">
        <v>2384</v>
      </c>
      <c r="H134" s="102" t="str">
        <f>+D128</f>
        <v>3.1  Fortalecer los procesos de gestión institucional para mejorar la eficiencia, transparencia y efectividad en la administración de los recursos y servicios.</v>
      </c>
    </row>
    <row r="137" spans="2:8" x14ac:dyDescent="0.3">
      <c r="D137" s="125"/>
    </row>
    <row r="139" spans="2:8" ht="16.2" thickBot="1" x14ac:dyDescent="0.35"/>
    <row r="140" spans="2:8" ht="16.2" thickBot="1" x14ac:dyDescent="0.35">
      <c r="C140" s="122" t="s">
        <v>2481</v>
      </c>
      <c r="D140" s="432" t="s">
        <v>2470</v>
      </c>
    </row>
    <row r="141" spans="2:8" ht="57.6" x14ac:dyDescent="0.3">
      <c r="C141" s="103" t="s">
        <v>2360</v>
      </c>
      <c r="D141" s="433" t="s">
        <v>112</v>
      </c>
    </row>
    <row r="142" spans="2:8" ht="57.6" x14ac:dyDescent="0.3">
      <c r="C142" s="103"/>
      <c r="D142" s="433" t="s">
        <v>131</v>
      </c>
    </row>
    <row r="143" spans="2:8" ht="57.6" x14ac:dyDescent="0.3">
      <c r="C143" s="103"/>
      <c r="D143" s="433" t="s">
        <v>2482</v>
      </c>
    </row>
    <row r="144" spans="2:8" ht="28.8" x14ac:dyDescent="0.3">
      <c r="C144" s="103"/>
      <c r="D144" s="433" t="s">
        <v>2483</v>
      </c>
    </row>
    <row r="145" spans="3:4" ht="72" x14ac:dyDescent="0.3">
      <c r="C145" s="103" t="s">
        <v>2377</v>
      </c>
      <c r="D145" s="433" t="s">
        <v>2484</v>
      </c>
    </row>
    <row r="146" spans="3:4" ht="28.8" x14ac:dyDescent="0.3">
      <c r="C146" s="148"/>
      <c r="D146" s="433" t="s">
        <v>2485</v>
      </c>
    </row>
    <row r="147" spans="3:4" ht="57.6" x14ac:dyDescent="0.3">
      <c r="C147" s="103"/>
      <c r="D147" s="433" t="s">
        <v>2486</v>
      </c>
    </row>
    <row r="148" spans="3:4" ht="28.8" x14ac:dyDescent="0.3">
      <c r="C148" s="103"/>
      <c r="D148" s="433" t="s">
        <v>2487</v>
      </c>
    </row>
    <row r="149" spans="3:4" ht="28.8" x14ac:dyDescent="0.3">
      <c r="C149" s="103"/>
      <c r="D149" s="433" t="s">
        <v>2488</v>
      </c>
    </row>
    <row r="150" spans="3:4" ht="43.2" x14ac:dyDescent="0.3">
      <c r="C150" s="103" t="s">
        <v>2362</v>
      </c>
      <c r="D150" s="433" t="s">
        <v>2489</v>
      </c>
    </row>
    <row r="151" spans="3:4" ht="57.6" x14ac:dyDescent="0.3">
      <c r="C151" s="148"/>
      <c r="D151" s="433" t="s">
        <v>2490</v>
      </c>
    </row>
    <row r="152" spans="3:4" ht="57.6" x14ac:dyDescent="0.3">
      <c r="C152" s="103"/>
      <c r="D152" s="433" t="s">
        <v>2491</v>
      </c>
    </row>
    <row r="153" spans="3:4" ht="43.2" x14ac:dyDescent="0.3">
      <c r="C153" s="103"/>
      <c r="D153" s="433" t="s">
        <v>2492</v>
      </c>
    </row>
    <row r="154" spans="3:4" ht="28.8" x14ac:dyDescent="0.3">
      <c r="C154" s="103" t="s">
        <v>2392</v>
      </c>
      <c r="D154" s="433" t="s">
        <v>2493</v>
      </c>
    </row>
    <row r="155" spans="3:4" ht="28.8" x14ac:dyDescent="0.3">
      <c r="C155" s="103" t="s">
        <v>2401</v>
      </c>
      <c r="D155" s="433" t="s">
        <v>2494</v>
      </c>
    </row>
    <row r="156" spans="3:4" ht="28.8" x14ac:dyDescent="0.3">
      <c r="C156" s="103"/>
      <c r="D156" s="433" t="s">
        <v>2495</v>
      </c>
    </row>
    <row r="157" spans="3:4" ht="28.8" x14ac:dyDescent="0.3">
      <c r="C157" s="103" t="s">
        <v>2407</v>
      </c>
      <c r="D157" s="433" t="s">
        <v>2496</v>
      </c>
    </row>
    <row r="158" spans="3:4" ht="28.8" x14ac:dyDescent="0.3">
      <c r="C158" s="148" t="s">
        <v>2409</v>
      </c>
      <c r="D158" s="433" t="s">
        <v>2497</v>
      </c>
    </row>
    <row r="159" spans="3:4" ht="43.2" x14ac:dyDescent="0.3">
      <c r="C159" s="148" t="s">
        <v>2414</v>
      </c>
      <c r="D159" s="433" t="s">
        <v>2498</v>
      </c>
    </row>
    <row r="160" spans="3:4" ht="43.2" x14ac:dyDescent="0.3">
      <c r="C160" s="148" t="s">
        <v>2424</v>
      </c>
      <c r="D160" s="433" t="s">
        <v>2499</v>
      </c>
    </row>
    <row r="161" spans="3:4" ht="28.8" x14ac:dyDescent="0.3">
      <c r="C161" s="148" t="s">
        <v>2430</v>
      </c>
      <c r="D161" s="433" t="s">
        <v>2500</v>
      </c>
    </row>
    <row r="162" spans="3:4" ht="28.8" x14ac:dyDescent="0.3">
      <c r="C162" s="148" t="s">
        <v>2432</v>
      </c>
      <c r="D162" s="433" t="s">
        <v>2501</v>
      </c>
    </row>
    <row r="163" spans="3:4" ht="28.8" x14ac:dyDescent="0.3">
      <c r="C163" s="148" t="s">
        <v>2434</v>
      </c>
      <c r="D163" s="433" t="s">
        <v>2502</v>
      </c>
    </row>
    <row r="164" spans="3:4" ht="43.2" x14ac:dyDescent="0.3">
      <c r="C164" s="148" t="s">
        <v>2442</v>
      </c>
      <c r="D164" s="433" t="s">
        <v>2503</v>
      </c>
    </row>
  </sheetData>
  <phoneticPr fontId="6" type="noConversion"/>
  <pageMargins left="0.75" right="0.75" top="1" bottom="1" header="0.5" footer="0.5"/>
  <pageSetup paperSize="9" orientation="portrait" horizontalDpi="4294967292" verticalDpi="4294967292" r:id="rId1"/>
  <drawing r:id="rId2"/>
  <tableParts count="4">
    <tablePart r:id="rId3"/>
    <tablePart r:id="rId4"/>
    <tablePart r:id="rId5"/>
    <tablePart r:id="rId6"/>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7"/>
  <sheetViews>
    <sheetView topLeftCell="A283" zoomScaleNormal="100" workbookViewId="0">
      <selection activeCell="H17" sqref="H17"/>
    </sheetView>
  </sheetViews>
  <sheetFormatPr baseColWidth="10" defaultColWidth="9.109375" defaultRowHeight="14.4" x14ac:dyDescent="0.3"/>
  <cols>
    <col min="1" max="1" width="9.109375" customWidth="1"/>
    <col min="2" max="2" width="31.88671875" customWidth="1"/>
    <col min="3" max="3" width="31" customWidth="1"/>
    <col min="4" max="4" width="54.44140625" customWidth="1"/>
    <col min="5" max="5" width="52.44140625" customWidth="1"/>
    <col min="6" max="6" width="7" bestFit="1" customWidth="1"/>
    <col min="7" max="7" width="71" bestFit="1" customWidth="1"/>
    <col min="8" max="8" width="23" customWidth="1"/>
    <col min="9" max="10" width="9.109375" customWidth="1"/>
    <col min="11" max="11" width="26.44140625" customWidth="1"/>
    <col min="12" max="14" width="9.109375" customWidth="1"/>
    <col min="15" max="15" width="22" bestFit="1" customWidth="1"/>
  </cols>
  <sheetData>
    <row r="2" spans="1:8" ht="15" thickBot="1" x14ac:dyDescent="0.35">
      <c r="B2" s="142" t="s">
        <v>2504</v>
      </c>
      <c r="C2" t="s">
        <v>2505</v>
      </c>
    </row>
    <row r="3" spans="1:8" x14ac:dyDescent="0.3">
      <c r="B3" s="143">
        <v>2025</v>
      </c>
      <c r="C3" s="143"/>
    </row>
    <row r="4" spans="1:8" x14ac:dyDescent="0.3">
      <c r="B4" s="144">
        <v>2026</v>
      </c>
      <c r="C4" s="144"/>
    </row>
    <row r="5" spans="1:8" x14ac:dyDescent="0.3">
      <c r="B5" s="144">
        <v>2027</v>
      </c>
      <c r="C5" s="144"/>
    </row>
    <row r="6" spans="1:8" ht="15" thickBot="1" x14ac:dyDescent="0.35">
      <c r="A6" t="s">
        <v>2506</v>
      </c>
      <c r="B6" s="145">
        <v>2028</v>
      </c>
      <c r="C6" s="145"/>
    </row>
    <row r="9" spans="1:8" ht="15" thickBot="1" x14ac:dyDescent="0.35">
      <c r="B9" s="103" t="s">
        <v>2507</v>
      </c>
      <c r="G9" s="103"/>
    </row>
    <row r="10" spans="1:8" ht="15" thickBot="1" x14ac:dyDescent="0.35">
      <c r="B10" s="111" t="s">
        <v>89</v>
      </c>
      <c r="C10" t="s">
        <v>2508</v>
      </c>
      <c r="D10" s="103" t="s">
        <v>2509</v>
      </c>
      <c r="G10" t="s">
        <v>2510</v>
      </c>
    </row>
    <row r="11" spans="1:8" x14ac:dyDescent="0.3">
      <c r="B11" s="112" t="s">
        <v>2511</v>
      </c>
      <c r="C11" t="s">
        <v>2512</v>
      </c>
      <c r="D11" s="111" t="s">
        <v>2513</v>
      </c>
      <c r="G11" s="183" t="s">
        <v>2514</v>
      </c>
      <c r="H11" s="103" t="s">
        <v>2515</v>
      </c>
    </row>
    <row r="12" spans="1:8" x14ac:dyDescent="0.3">
      <c r="B12" s="112" t="s">
        <v>2516</v>
      </c>
      <c r="C12" t="s">
        <v>2512</v>
      </c>
      <c r="D12" s="112" t="s">
        <v>2517</v>
      </c>
      <c r="G12" s="183" t="s">
        <v>2518</v>
      </c>
      <c r="H12" s="103" t="s">
        <v>2515</v>
      </c>
    </row>
    <row r="13" spans="1:8" x14ac:dyDescent="0.3">
      <c r="B13" s="112" t="s">
        <v>2519</v>
      </c>
      <c r="C13" t="s">
        <v>2512</v>
      </c>
      <c r="D13" s="112" t="s">
        <v>2520</v>
      </c>
      <c r="G13" s="183" t="s">
        <v>2521</v>
      </c>
      <c r="H13" s="169" t="s">
        <v>2522</v>
      </c>
    </row>
    <row r="14" spans="1:8" x14ac:dyDescent="0.3">
      <c r="B14" s="112" t="s">
        <v>2523</v>
      </c>
      <c r="C14" t="s">
        <v>2512</v>
      </c>
      <c r="D14" s="112" t="s">
        <v>2524</v>
      </c>
      <c r="G14" s="183" t="s">
        <v>2525</v>
      </c>
      <c r="H14" s="169" t="s">
        <v>2522</v>
      </c>
    </row>
    <row r="15" spans="1:8" x14ac:dyDescent="0.3">
      <c r="B15" s="112" t="s">
        <v>2526</v>
      </c>
      <c r="C15" t="s">
        <v>2512</v>
      </c>
      <c r="D15" s="112" t="s">
        <v>2527</v>
      </c>
    </row>
    <row r="16" spans="1:8" x14ac:dyDescent="0.3">
      <c r="B16" s="112" t="s">
        <v>2528</v>
      </c>
      <c r="C16" t="s">
        <v>2512</v>
      </c>
      <c r="D16" s="112" t="s">
        <v>96</v>
      </c>
    </row>
    <row r="17" spans="1:8" x14ac:dyDescent="0.3">
      <c r="B17" s="112" t="s">
        <v>2529</v>
      </c>
      <c r="C17" t="s">
        <v>2512</v>
      </c>
    </row>
    <row r="18" spans="1:8" x14ac:dyDescent="0.3">
      <c r="B18" s="112" t="s">
        <v>2530</v>
      </c>
      <c r="C18" t="s">
        <v>2512</v>
      </c>
    </row>
    <row r="19" spans="1:8" x14ac:dyDescent="0.3">
      <c r="B19" s="112" t="s">
        <v>2531</v>
      </c>
      <c r="C19" t="s">
        <v>2512</v>
      </c>
      <c r="G19" s="182" t="s">
        <v>2532</v>
      </c>
      <c r="H19" s="103" t="s">
        <v>2533</v>
      </c>
    </row>
    <row r="20" spans="1:8" ht="15" thickBot="1" x14ac:dyDescent="0.35">
      <c r="B20" s="113" t="s">
        <v>2534</v>
      </c>
      <c r="C20" t="s">
        <v>2512</v>
      </c>
      <c r="G20" t="s">
        <v>2535</v>
      </c>
      <c r="H20" t="s">
        <v>2536</v>
      </c>
    </row>
    <row r="21" spans="1:8" x14ac:dyDescent="0.3">
      <c r="G21" t="s">
        <v>2013</v>
      </c>
      <c r="H21" t="s">
        <v>2016</v>
      </c>
    </row>
    <row r="22" spans="1:8" x14ac:dyDescent="0.3">
      <c r="A22" t="s">
        <v>2506</v>
      </c>
      <c r="B22" s="103"/>
      <c r="C22" s="103"/>
      <c r="G22" t="s">
        <v>2537</v>
      </c>
      <c r="H22" t="s">
        <v>2538</v>
      </c>
    </row>
    <row r="23" spans="1:8" ht="15" thickBot="1" x14ac:dyDescent="0.35">
      <c r="B23" s="103" t="s">
        <v>2508</v>
      </c>
      <c r="C23" s="103" t="s">
        <v>2539</v>
      </c>
      <c r="G23" t="s">
        <v>2540</v>
      </c>
      <c r="H23" t="s">
        <v>1961</v>
      </c>
    </row>
    <row r="24" spans="1:8" x14ac:dyDescent="0.3">
      <c r="B24" s="104" t="s">
        <v>92</v>
      </c>
      <c r="C24" s="105" t="s">
        <v>2541</v>
      </c>
      <c r="D24" t="s">
        <v>2542</v>
      </c>
      <c r="G24" t="s">
        <v>2543</v>
      </c>
      <c r="H24" t="s">
        <v>1957</v>
      </c>
    </row>
    <row r="25" spans="1:8" x14ac:dyDescent="0.3">
      <c r="B25" s="106" t="s">
        <v>2544</v>
      </c>
      <c r="C25" s="107" t="s">
        <v>2545</v>
      </c>
      <c r="D25" t="s">
        <v>2546</v>
      </c>
      <c r="G25" t="s">
        <v>2547</v>
      </c>
      <c r="H25" t="s">
        <v>1963</v>
      </c>
    </row>
    <row r="26" spans="1:8" x14ac:dyDescent="0.3">
      <c r="B26" s="106" t="s">
        <v>2548</v>
      </c>
      <c r="C26" s="107" t="s">
        <v>2549</v>
      </c>
      <c r="D26" t="s">
        <v>2550</v>
      </c>
    </row>
    <row r="27" spans="1:8" x14ac:dyDescent="0.3">
      <c r="B27" s="106" t="s">
        <v>2551</v>
      </c>
      <c r="C27" s="107" t="s">
        <v>2552</v>
      </c>
      <c r="D27" t="s">
        <v>2553</v>
      </c>
      <c r="G27" s="170" t="s">
        <v>2522</v>
      </c>
      <c r="H27" s="103" t="s">
        <v>2554</v>
      </c>
    </row>
    <row r="28" spans="1:8" ht="15" thickBot="1" x14ac:dyDescent="0.35">
      <c r="B28" s="108" t="s">
        <v>2555</v>
      </c>
      <c r="C28" s="109" t="s">
        <v>2556</v>
      </c>
      <c r="D28" t="s">
        <v>2557</v>
      </c>
      <c r="G28" t="s">
        <v>2558</v>
      </c>
      <c r="H28" t="s">
        <v>2559</v>
      </c>
    </row>
    <row r="29" spans="1:8" ht="15" thickBot="1" x14ac:dyDescent="0.35">
      <c r="B29" s="108"/>
      <c r="C29" s="109"/>
      <c r="G29" t="s">
        <v>2560</v>
      </c>
      <c r="H29" t="s">
        <v>1944</v>
      </c>
    </row>
    <row r="30" spans="1:8" x14ac:dyDescent="0.3">
      <c r="G30" t="s">
        <v>1947</v>
      </c>
      <c r="H30" t="s">
        <v>1949</v>
      </c>
    </row>
    <row r="31" spans="1:8" x14ac:dyDescent="0.3">
      <c r="G31" t="s">
        <v>2561</v>
      </c>
      <c r="H31" t="s">
        <v>1940</v>
      </c>
    </row>
    <row r="32" spans="1:8" ht="15" thickBot="1" x14ac:dyDescent="0.35">
      <c r="B32" s="103" t="s">
        <v>2562</v>
      </c>
      <c r="C32" s="103" t="s">
        <v>2563</v>
      </c>
      <c r="D32" s="103" t="s">
        <v>1040</v>
      </c>
    </row>
    <row r="33" spans="2:8" x14ac:dyDescent="0.3">
      <c r="B33" s="104" t="s">
        <v>2564</v>
      </c>
      <c r="C33" s="114" t="s">
        <v>2565</v>
      </c>
      <c r="D33" s="115" t="s">
        <v>2566</v>
      </c>
      <c r="G33" s="103" t="s">
        <v>2515</v>
      </c>
      <c r="H33" s="103" t="s">
        <v>2554</v>
      </c>
    </row>
    <row r="34" spans="2:8" ht="15" thickBot="1" x14ac:dyDescent="0.35">
      <c r="B34" s="108"/>
      <c r="C34" s="117"/>
      <c r="D34" s="109" t="s">
        <v>89</v>
      </c>
      <c r="G34" s="184" t="s">
        <v>1064</v>
      </c>
      <c r="H34" t="s">
        <v>1763</v>
      </c>
    </row>
    <row r="35" spans="2:8" x14ac:dyDescent="0.3">
      <c r="G35" s="184" t="s">
        <v>1361</v>
      </c>
      <c r="H35" t="s">
        <v>1780</v>
      </c>
    </row>
    <row r="36" spans="2:8" ht="15" thickBot="1" x14ac:dyDescent="0.35">
      <c r="D36" s="291" t="s">
        <v>2548</v>
      </c>
      <c r="E36" s="291" t="s">
        <v>92</v>
      </c>
      <c r="G36" s="184" t="s">
        <v>1868</v>
      </c>
      <c r="H36" t="s">
        <v>1871</v>
      </c>
    </row>
    <row r="37" spans="2:8" x14ac:dyDescent="0.3">
      <c r="B37" s="104" t="s">
        <v>2567</v>
      </c>
      <c r="C37" s="114" t="s">
        <v>2568</v>
      </c>
      <c r="D37" s="115" t="s">
        <v>75</v>
      </c>
      <c r="E37" t="s">
        <v>2569</v>
      </c>
      <c r="G37" s="184" t="s">
        <v>1373</v>
      </c>
      <c r="H37" t="s">
        <v>1878</v>
      </c>
    </row>
    <row r="38" spans="2:8" x14ac:dyDescent="0.3">
      <c r="B38" s="106" t="s">
        <v>2567</v>
      </c>
      <c r="C38" s="101" t="s">
        <v>2570</v>
      </c>
      <c r="D38" s="116" t="s">
        <v>74</v>
      </c>
      <c r="E38" t="s">
        <v>2569</v>
      </c>
      <c r="G38" s="184" t="s">
        <v>2571</v>
      </c>
      <c r="H38" t="s">
        <v>2346</v>
      </c>
    </row>
    <row r="39" spans="2:8" x14ac:dyDescent="0.3">
      <c r="B39" s="106" t="s">
        <v>2567</v>
      </c>
      <c r="C39" s="101" t="s">
        <v>2572</v>
      </c>
      <c r="D39" s="116" t="s">
        <v>2573</v>
      </c>
      <c r="E39" t="s">
        <v>2569</v>
      </c>
      <c r="G39" s="184" t="s">
        <v>1352</v>
      </c>
      <c r="H39" t="s">
        <v>1983</v>
      </c>
    </row>
    <row r="40" spans="2:8" x14ac:dyDescent="0.3">
      <c r="B40" s="106" t="s">
        <v>2567</v>
      </c>
      <c r="C40" s="101" t="s">
        <v>2574</v>
      </c>
      <c r="D40" s="116" t="s">
        <v>2575</v>
      </c>
      <c r="E40" t="s">
        <v>2576</v>
      </c>
      <c r="G40" s="184" t="s">
        <v>1985</v>
      </c>
      <c r="H40" t="s">
        <v>1990</v>
      </c>
    </row>
    <row r="41" spans="2:8" x14ac:dyDescent="0.3">
      <c r="B41" s="106" t="s">
        <v>2567</v>
      </c>
      <c r="C41" s="101" t="s">
        <v>2577</v>
      </c>
      <c r="D41" s="116" t="s">
        <v>2578</v>
      </c>
      <c r="E41" t="s">
        <v>2576</v>
      </c>
      <c r="G41" s="184" t="s">
        <v>2017</v>
      </c>
      <c r="H41" t="s">
        <v>2020</v>
      </c>
    </row>
    <row r="42" spans="2:8" x14ac:dyDescent="0.3">
      <c r="B42" s="106" t="s">
        <v>2567</v>
      </c>
      <c r="C42" s="101" t="s">
        <v>2579</v>
      </c>
      <c r="D42" s="116" t="s">
        <v>2580</v>
      </c>
      <c r="E42" t="s">
        <v>289</v>
      </c>
      <c r="G42" s="184" t="s">
        <v>2141</v>
      </c>
      <c r="H42" t="s">
        <v>2144</v>
      </c>
    </row>
    <row r="43" spans="2:8" x14ac:dyDescent="0.3">
      <c r="B43" s="106" t="s">
        <v>2567</v>
      </c>
      <c r="C43" s="101" t="s">
        <v>2581</v>
      </c>
      <c r="D43" s="116" t="s">
        <v>2582</v>
      </c>
      <c r="E43" t="s">
        <v>2583</v>
      </c>
    </row>
    <row r="44" spans="2:8" x14ac:dyDescent="0.3">
      <c r="B44" s="106" t="s">
        <v>2567</v>
      </c>
      <c r="C44" s="101" t="s">
        <v>2584</v>
      </c>
      <c r="D44" s="116" t="s">
        <v>2585</v>
      </c>
      <c r="E44" t="s">
        <v>2583</v>
      </c>
      <c r="G44" t="s">
        <v>1364</v>
      </c>
      <c r="H44" s="167" t="s">
        <v>2346</v>
      </c>
    </row>
    <row r="45" spans="2:8" x14ac:dyDescent="0.3">
      <c r="B45" s="106" t="s">
        <v>2567</v>
      </c>
      <c r="C45" s="101" t="s">
        <v>2586</v>
      </c>
      <c r="D45" s="116" t="s">
        <v>2587</v>
      </c>
      <c r="E45" t="s">
        <v>2583</v>
      </c>
      <c r="G45" t="s">
        <v>1365</v>
      </c>
      <c r="H45" s="167" t="s">
        <v>2347</v>
      </c>
    </row>
    <row r="46" spans="2:8" x14ac:dyDescent="0.3">
      <c r="B46" s="106" t="s">
        <v>2567</v>
      </c>
      <c r="C46" s="101" t="s">
        <v>2588</v>
      </c>
      <c r="D46" s="116" t="s">
        <v>2589</v>
      </c>
      <c r="E46" t="s">
        <v>2583</v>
      </c>
      <c r="G46" t="s">
        <v>1366</v>
      </c>
      <c r="H46" s="167" t="s">
        <v>2348</v>
      </c>
    </row>
    <row r="47" spans="2:8" x14ac:dyDescent="0.3">
      <c r="B47" s="106" t="s">
        <v>2567</v>
      </c>
      <c r="C47" s="101" t="s">
        <v>2590</v>
      </c>
      <c r="D47" s="116" t="s">
        <v>70</v>
      </c>
      <c r="E47" t="s">
        <v>2583</v>
      </c>
    </row>
    <row r="48" spans="2:8" x14ac:dyDescent="0.3">
      <c r="B48" s="106" t="s">
        <v>2567</v>
      </c>
      <c r="C48" s="101" t="s">
        <v>2591</v>
      </c>
      <c r="D48" s="116" t="s">
        <v>2592</v>
      </c>
      <c r="E48" t="s">
        <v>2583</v>
      </c>
    </row>
    <row r="49" spans="2:5" x14ac:dyDescent="0.3">
      <c r="B49" s="106" t="s">
        <v>2567</v>
      </c>
      <c r="C49" s="101" t="s">
        <v>2593</v>
      </c>
      <c r="D49" s="116" t="s">
        <v>2594</v>
      </c>
      <c r="E49" t="s">
        <v>2594</v>
      </c>
    </row>
    <row r="50" spans="2:5" x14ac:dyDescent="0.3">
      <c r="B50" s="106" t="s">
        <v>2567</v>
      </c>
      <c r="C50" s="101" t="s">
        <v>2595</v>
      </c>
      <c r="D50" s="116" t="s">
        <v>2596</v>
      </c>
      <c r="E50" t="s">
        <v>2597</v>
      </c>
    </row>
    <row r="51" spans="2:5" x14ac:dyDescent="0.3">
      <c r="B51" s="106" t="s">
        <v>2567</v>
      </c>
      <c r="C51" s="101" t="s">
        <v>2598</v>
      </c>
      <c r="D51" s="116" t="s">
        <v>2599</v>
      </c>
      <c r="E51" t="s">
        <v>2597</v>
      </c>
    </row>
    <row r="52" spans="2:5" x14ac:dyDescent="0.3">
      <c r="B52" s="106" t="s">
        <v>2567</v>
      </c>
      <c r="C52" s="101" t="s">
        <v>2600</v>
      </c>
      <c r="D52" s="116" t="s">
        <v>22</v>
      </c>
      <c r="E52" t="s">
        <v>2597</v>
      </c>
    </row>
    <row r="53" spans="2:5" x14ac:dyDescent="0.3">
      <c r="B53" s="106" t="s">
        <v>2567</v>
      </c>
      <c r="C53" s="101" t="s">
        <v>2601</v>
      </c>
      <c r="D53" s="116" t="s">
        <v>2602</v>
      </c>
      <c r="E53" t="s">
        <v>2597</v>
      </c>
    </row>
    <row r="54" spans="2:5" x14ac:dyDescent="0.3">
      <c r="B54" s="106" t="s">
        <v>2567</v>
      </c>
      <c r="C54" s="101" t="s">
        <v>2603</v>
      </c>
      <c r="D54" s="116" t="s">
        <v>2604</v>
      </c>
      <c r="E54" t="s">
        <v>2597</v>
      </c>
    </row>
    <row r="55" spans="2:5" x14ac:dyDescent="0.3">
      <c r="B55" s="106" t="s">
        <v>2567</v>
      </c>
      <c r="C55" s="101" t="s">
        <v>2605</v>
      </c>
      <c r="D55" s="116" t="s">
        <v>53</v>
      </c>
      <c r="E55" t="s">
        <v>2606</v>
      </c>
    </row>
    <row r="56" spans="2:5" x14ac:dyDescent="0.3">
      <c r="B56" s="106" t="s">
        <v>2567</v>
      </c>
      <c r="C56" s="101" t="s">
        <v>2607</v>
      </c>
      <c r="D56" s="116" t="s">
        <v>55</v>
      </c>
      <c r="E56" t="s">
        <v>2606</v>
      </c>
    </row>
    <row r="57" spans="2:5" x14ac:dyDescent="0.3">
      <c r="B57" s="106" t="s">
        <v>2567</v>
      </c>
      <c r="C57" s="101" t="s">
        <v>2608</v>
      </c>
      <c r="D57" s="116" t="s">
        <v>2609</v>
      </c>
      <c r="E57" t="s">
        <v>2606</v>
      </c>
    </row>
    <row r="58" spans="2:5" x14ac:dyDescent="0.3">
      <c r="B58" s="106" t="s">
        <v>2567</v>
      </c>
      <c r="C58" s="101" t="s">
        <v>2610</v>
      </c>
      <c r="D58" s="116" t="s">
        <v>2611</v>
      </c>
      <c r="E58" t="s">
        <v>2606</v>
      </c>
    </row>
    <row r="59" spans="2:5" x14ac:dyDescent="0.3">
      <c r="B59" s="106" t="s">
        <v>2567</v>
      </c>
      <c r="C59" s="101" t="s">
        <v>2612</v>
      </c>
      <c r="D59" s="116" t="s">
        <v>2613</v>
      </c>
      <c r="E59" t="s">
        <v>2606</v>
      </c>
    </row>
    <row r="60" spans="2:5" x14ac:dyDescent="0.3">
      <c r="B60" s="106" t="s">
        <v>2567</v>
      </c>
      <c r="C60" s="101" t="s">
        <v>2614</v>
      </c>
      <c r="D60" s="116" t="s">
        <v>2615</v>
      </c>
      <c r="E60" t="s">
        <v>2606</v>
      </c>
    </row>
    <row r="61" spans="2:5" x14ac:dyDescent="0.3">
      <c r="B61" s="106" t="s">
        <v>2567</v>
      </c>
      <c r="C61" s="101" t="s">
        <v>2616</v>
      </c>
      <c r="D61" s="116" t="s">
        <v>2617</v>
      </c>
      <c r="E61" t="s">
        <v>2606</v>
      </c>
    </row>
    <row r="62" spans="2:5" x14ac:dyDescent="0.3">
      <c r="B62" s="106" t="s">
        <v>2567</v>
      </c>
      <c r="C62" s="101" t="s">
        <v>2618</v>
      </c>
      <c r="D62" s="116" t="s">
        <v>2619</v>
      </c>
      <c r="E62" t="s">
        <v>2620</v>
      </c>
    </row>
    <row r="63" spans="2:5" x14ac:dyDescent="0.3">
      <c r="B63" s="106" t="s">
        <v>2567</v>
      </c>
      <c r="C63" s="101" t="s">
        <v>2621</v>
      </c>
      <c r="D63" s="116" t="s">
        <v>2622</v>
      </c>
      <c r="E63" t="s">
        <v>2620</v>
      </c>
    </row>
    <row r="64" spans="2:5" x14ac:dyDescent="0.3">
      <c r="B64" s="106" t="s">
        <v>2567</v>
      </c>
      <c r="C64" s="101" t="s">
        <v>2623</v>
      </c>
      <c r="D64" s="116" t="s">
        <v>2624</v>
      </c>
      <c r="E64" t="s">
        <v>2620</v>
      </c>
    </row>
    <row r="65" spans="2:5" x14ac:dyDescent="0.3">
      <c r="B65" s="106" t="s">
        <v>2567</v>
      </c>
      <c r="C65" s="101" t="s">
        <v>2625</v>
      </c>
      <c r="D65" s="116" t="s">
        <v>2626</v>
      </c>
      <c r="E65" t="s">
        <v>2620</v>
      </c>
    </row>
    <row r="66" spans="2:5" x14ac:dyDescent="0.3">
      <c r="B66" s="106" t="s">
        <v>2567</v>
      </c>
      <c r="C66" s="101" t="s">
        <v>2627</v>
      </c>
      <c r="D66" s="116" t="s">
        <v>2628</v>
      </c>
      <c r="E66" t="s">
        <v>2629</v>
      </c>
    </row>
    <row r="67" spans="2:5" x14ac:dyDescent="0.3">
      <c r="B67" s="106" t="s">
        <v>2567</v>
      </c>
      <c r="C67" s="101" t="s">
        <v>2630</v>
      </c>
      <c r="D67" s="116" t="s">
        <v>2631</v>
      </c>
      <c r="E67" t="s">
        <v>2629</v>
      </c>
    </row>
    <row r="68" spans="2:5" ht="15.75" customHeight="1" x14ac:dyDescent="0.3">
      <c r="B68" s="106"/>
      <c r="C68" s="102"/>
      <c r="D68" s="116" t="s">
        <v>2632</v>
      </c>
      <c r="E68" t="s">
        <v>2629</v>
      </c>
    </row>
    <row r="69" spans="2:5" ht="15.75" customHeight="1" x14ac:dyDescent="0.3">
      <c r="B69" s="292"/>
      <c r="C69" s="293"/>
      <c r="D69" s="294" t="s">
        <v>2633</v>
      </c>
      <c r="E69" t="s">
        <v>2634</v>
      </c>
    </row>
    <row r="70" spans="2:5" ht="15.75" customHeight="1" x14ac:dyDescent="0.3">
      <c r="B70" s="292"/>
      <c r="C70" s="293"/>
      <c r="D70" s="294" t="s">
        <v>2635</v>
      </c>
      <c r="E70" t="s">
        <v>2634</v>
      </c>
    </row>
    <row r="71" spans="2:5" ht="15.75" customHeight="1" x14ac:dyDescent="0.3">
      <c r="B71" s="292"/>
      <c r="C71" s="293"/>
      <c r="D71" s="294" t="s">
        <v>2636</v>
      </c>
      <c r="E71" t="s">
        <v>2634</v>
      </c>
    </row>
    <row r="72" spans="2:5" ht="15.75" customHeight="1" x14ac:dyDescent="0.3">
      <c r="B72" s="292"/>
      <c r="C72" s="293"/>
      <c r="D72" s="294" t="s">
        <v>2637</v>
      </c>
      <c r="E72" t="s">
        <v>2634</v>
      </c>
    </row>
    <row r="73" spans="2:5" ht="15.75" customHeight="1" x14ac:dyDescent="0.3">
      <c r="B73" s="292"/>
      <c r="C73" s="293"/>
      <c r="D73" s="294" t="s">
        <v>2638</v>
      </c>
      <c r="E73" t="s">
        <v>2639</v>
      </c>
    </row>
    <row r="74" spans="2:5" ht="15.75" customHeight="1" x14ac:dyDescent="0.3">
      <c r="B74" s="292"/>
      <c r="C74" s="293"/>
      <c r="D74" s="294" t="s">
        <v>2640</v>
      </c>
      <c r="E74" t="s">
        <v>2639</v>
      </c>
    </row>
    <row r="75" spans="2:5" ht="15.75" customHeight="1" x14ac:dyDescent="0.3">
      <c r="B75" s="292"/>
      <c r="C75" s="293"/>
      <c r="D75" s="294" t="s">
        <v>2641</v>
      </c>
      <c r="E75" t="s">
        <v>2642</v>
      </c>
    </row>
    <row r="76" spans="2:5" ht="15.75" customHeight="1" x14ac:dyDescent="0.3">
      <c r="B76" s="292"/>
      <c r="C76" s="293"/>
      <c r="D76" s="294" t="s">
        <v>2643</v>
      </c>
      <c r="E76" t="s">
        <v>2642</v>
      </c>
    </row>
    <row r="77" spans="2:5" ht="15.75" customHeight="1" x14ac:dyDescent="0.3">
      <c r="B77" s="292"/>
      <c r="C77" s="293"/>
      <c r="D77" s="294" t="s">
        <v>2644</v>
      </c>
      <c r="E77" t="s">
        <v>2642</v>
      </c>
    </row>
    <row r="78" spans="2:5" ht="15.75" customHeight="1" x14ac:dyDescent="0.3">
      <c r="B78" s="292"/>
      <c r="C78" s="293"/>
      <c r="D78" s="294" t="s">
        <v>2645</v>
      </c>
      <c r="E78" t="s">
        <v>2646</v>
      </c>
    </row>
    <row r="79" spans="2:5" ht="15.75" customHeight="1" x14ac:dyDescent="0.3">
      <c r="B79" s="292"/>
      <c r="C79" s="293"/>
      <c r="D79" s="294" t="s">
        <v>4</v>
      </c>
      <c r="E79" t="s">
        <v>2646</v>
      </c>
    </row>
    <row r="80" spans="2:5" ht="15.75" customHeight="1" x14ac:dyDescent="0.3">
      <c r="B80" s="292"/>
      <c r="C80" s="293"/>
      <c r="D80" s="294" t="s">
        <v>2647</v>
      </c>
      <c r="E80" t="s">
        <v>2646</v>
      </c>
    </row>
    <row r="81" spans="2:5" ht="15.75" customHeight="1" x14ac:dyDescent="0.3">
      <c r="B81" s="292"/>
      <c r="C81" s="293"/>
      <c r="D81" s="294" t="s">
        <v>2648</v>
      </c>
      <c r="E81" t="s">
        <v>2646</v>
      </c>
    </row>
    <row r="82" spans="2:5" ht="15.75" customHeight="1" x14ac:dyDescent="0.3">
      <c r="B82" s="292"/>
      <c r="C82" s="293"/>
      <c r="D82" s="294" t="s">
        <v>2649</v>
      </c>
      <c r="E82" t="s">
        <v>2650</v>
      </c>
    </row>
    <row r="83" spans="2:5" ht="15.75" customHeight="1" x14ac:dyDescent="0.3">
      <c r="B83" s="292"/>
      <c r="C83" s="293"/>
      <c r="D83" s="294" t="s">
        <v>2651</v>
      </c>
      <c r="E83" t="s">
        <v>2650</v>
      </c>
    </row>
    <row r="84" spans="2:5" ht="15.75" customHeight="1" x14ac:dyDescent="0.3">
      <c r="B84" s="292"/>
      <c r="C84" s="293"/>
      <c r="D84" s="294" t="s">
        <v>2652</v>
      </c>
      <c r="E84" t="s">
        <v>2653</v>
      </c>
    </row>
    <row r="85" spans="2:5" ht="15.75" customHeight="1" x14ac:dyDescent="0.3">
      <c r="B85" s="292"/>
      <c r="C85" s="293"/>
      <c r="D85" s="294" t="s">
        <v>47</v>
      </c>
      <c r="E85" t="s">
        <v>2653</v>
      </c>
    </row>
    <row r="86" spans="2:5" ht="15.75" customHeight="1" x14ac:dyDescent="0.3">
      <c r="B86" s="292"/>
      <c r="C86" s="293"/>
      <c r="D86" s="294" t="s">
        <v>19</v>
      </c>
      <c r="E86" t="s">
        <v>2653</v>
      </c>
    </row>
    <row r="87" spans="2:5" ht="15.75" customHeight="1" x14ac:dyDescent="0.3">
      <c r="B87" s="292"/>
      <c r="C87" s="293"/>
      <c r="D87" s="294" t="s">
        <v>2654</v>
      </c>
      <c r="E87" t="s">
        <v>2655</v>
      </c>
    </row>
    <row r="88" spans="2:5" ht="15.75" customHeight="1" x14ac:dyDescent="0.3">
      <c r="B88" s="292"/>
      <c r="C88" s="293"/>
      <c r="D88" s="294" t="s">
        <v>2656</v>
      </c>
      <c r="E88" t="s">
        <v>2655</v>
      </c>
    </row>
    <row r="89" spans="2:5" ht="15.75" customHeight="1" x14ac:dyDescent="0.3">
      <c r="B89" s="292"/>
      <c r="C89" s="293"/>
      <c r="D89" s="294" t="s">
        <v>2657</v>
      </c>
      <c r="E89" t="s">
        <v>2655</v>
      </c>
    </row>
    <row r="90" spans="2:5" ht="15.75" customHeight="1" x14ac:dyDescent="0.3">
      <c r="B90" s="292"/>
      <c r="C90" s="293"/>
      <c r="D90" s="294" t="s">
        <v>2658</v>
      </c>
      <c r="E90" t="s">
        <v>2655</v>
      </c>
    </row>
    <row r="91" spans="2:5" ht="15.75" customHeight="1" x14ac:dyDescent="0.3">
      <c r="B91" s="292"/>
      <c r="C91" s="293"/>
      <c r="D91" s="294" t="s">
        <v>2659</v>
      </c>
      <c r="E91" t="s">
        <v>2660</v>
      </c>
    </row>
    <row r="92" spans="2:5" ht="15.75" customHeight="1" x14ac:dyDescent="0.3">
      <c r="B92" s="292"/>
      <c r="C92" s="293"/>
      <c r="D92" s="294" t="s">
        <v>2661</v>
      </c>
      <c r="E92" t="s">
        <v>2660</v>
      </c>
    </row>
    <row r="93" spans="2:5" ht="15.75" customHeight="1" x14ac:dyDescent="0.3">
      <c r="B93" s="292"/>
      <c r="C93" s="293"/>
      <c r="D93" s="294" t="s">
        <v>2662</v>
      </c>
      <c r="E93" t="s">
        <v>2660</v>
      </c>
    </row>
    <row r="94" spans="2:5" ht="15.75" customHeight="1" x14ac:dyDescent="0.3">
      <c r="B94" s="292"/>
      <c r="C94" s="293"/>
      <c r="D94" s="294" t="s">
        <v>2663</v>
      </c>
      <c r="E94" t="s">
        <v>2660</v>
      </c>
    </row>
    <row r="95" spans="2:5" x14ac:dyDescent="0.3">
      <c r="B95" s="292"/>
      <c r="C95" s="293"/>
      <c r="D95" s="294" t="s">
        <v>2664</v>
      </c>
      <c r="E95" t="s">
        <v>292</v>
      </c>
    </row>
    <row r="96" spans="2:5" x14ac:dyDescent="0.3">
      <c r="B96" s="292"/>
      <c r="C96" s="293"/>
      <c r="D96" s="294"/>
    </row>
    <row r="97" spans="2:4" ht="15" thickBot="1" x14ac:dyDescent="0.35">
      <c r="B97" s="108"/>
      <c r="C97" s="117"/>
      <c r="D97" s="109"/>
    </row>
    <row r="99" spans="2:4" ht="15" thickBot="1" x14ac:dyDescent="0.35"/>
    <row r="100" spans="2:4" x14ac:dyDescent="0.3">
      <c r="B100" s="104" t="s">
        <v>2665</v>
      </c>
      <c r="C100" s="114" t="s">
        <v>2666</v>
      </c>
      <c r="D100" s="115" t="str">
        <f>+E37</f>
        <v>Dirección de Comunicaciones</v>
      </c>
    </row>
    <row r="101" spans="2:4" x14ac:dyDescent="0.3">
      <c r="B101" s="106" t="s">
        <v>2665</v>
      </c>
      <c r="C101" s="101" t="s">
        <v>2667</v>
      </c>
      <c r="D101" s="116" t="str">
        <f>+E40</f>
        <v>Dirección Jurídica</v>
      </c>
    </row>
    <row r="102" spans="2:4" x14ac:dyDescent="0.3">
      <c r="B102" s="106" t="s">
        <v>2665</v>
      </c>
      <c r="C102" s="101" t="s">
        <v>800</v>
      </c>
      <c r="D102" s="116" t="str">
        <f>+E42</f>
        <v>Oficina Acceso a la Información</v>
      </c>
    </row>
    <row r="103" spans="2:4" x14ac:dyDescent="0.3">
      <c r="B103" s="106" t="s">
        <v>2665</v>
      </c>
      <c r="C103" s="101" t="s">
        <v>2668</v>
      </c>
      <c r="D103" s="116" t="str">
        <f>+E43</f>
        <v>Dirección Recursos Humanos</v>
      </c>
    </row>
    <row r="104" spans="2:4" x14ac:dyDescent="0.3">
      <c r="B104" s="106" t="s">
        <v>2665</v>
      </c>
      <c r="C104" s="101" t="s">
        <v>2669</v>
      </c>
      <c r="D104" s="116" t="str">
        <f>+E49</f>
        <v>Dirección de Fiscalización y Control</v>
      </c>
    </row>
    <row r="105" spans="2:4" x14ac:dyDescent="0.3">
      <c r="B105" s="106" t="s">
        <v>2665</v>
      </c>
      <c r="C105" s="101" t="s">
        <v>2670</v>
      </c>
      <c r="D105" s="116" t="str">
        <f>+E50</f>
        <v>Dirección Planificación y Desarrollo</v>
      </c>
    </row>
    <row r="106" spans="2:4" x14ac:dyDescent="0.3">
      <c r="B106" s="106" t="s">
        <v>2665</v>
      </c>
      <c r="C106" s="101" t="s">
        <v>2671</v>
      </c>
      <c r="D106" s="116" t="str">
        <f>+E55</f>
        <v>Dirección Administrativa</v>
      </c>
    </row>
    <row r="107" spans="2:4" x14ac:dyDescent="0.3">
      <c r="B107" s="106" t="s">
        <v>2665</v>
      </c>
      <c r="C107" s="101" t="s">
        <v>2672</v>
      </c>
      <c r="D107" s="116" t="str">
        <f>+E62</f>
        <v>Dirección de Tecnologías de la Información y Comunicación</v>
      </c>
    </row>
    <row r="108" spans="2:4" x14ac:dyDescent="0.3">
      <c r="B108" s="106" t="s">
        <v>2665</v>
      </c>
      <c r="C108" s="101" t="s">
        <v>2673</v>
      </c>
      <c r="D108" s="116" t="str">
        <f>+E66</f>
        <v>Dirección Financiera</v>
      </c>
    </row>
    <row r="109" spans="2:4" x14ac:dyDescent="0.3">
      <c r="B109" s="106" t="s">
        <v>2665</v>
      </c>
      <c r="C109" s="101" t="s">
        <v>2674</v>
      </c>
      <c r="D109" s="116" t="str">
        <f>+E69</f>
        <v>Dirección Emergencias Médicas</v>
      </c>
    </row>
    <row r="110" spans="2:4" x14ac:dyDescent="0.3">
      <c r="B110" s="106" t="s">
        <v>2665</v>
      </c>
      <c r="C110" s="101" t="s">
        <v>2675</v>
      </c>
      <c r="D110" s="116" t="str">
        <f>+E73</f>
        <v>Dirección Medicamentos e Insumos</v>
      </c>
    </row>
    <row r="111" spans="2:4" x14ac:dyDescent="0.3">
      <c r="B111" s="106" t="s">
        <v>2665</v>
      </c>
      <c r="C111" s="101" t="s">
        <v>2676</v>
      </c>
      <c r="D111" s="116" t="str">
        <f>+E76</f>
        <v>Dirección Gestión de la Información</v>
      </c>
    </row>
    <row r="112" spans="2:4" x14ac:dyDescent="0.3">
      <c r="B112" s="106" t="s">
        <v>2665</v>
      </c>
      <c r="C112" s="101" t="s">
        <v>2677</v>
      </c>
      <c r="D112" s="116" t="str">
        <f>+E78</f>
        <v>Dirección Gestión de Calidad en los Servicios de Salud</v>
      </c>
    </row>
    <row r="113" spans="2:4" x14ac:dyDescent="0.3">
      <c r="B113" s="106" t="s">
        <v>2665</v>
      </c>
      <c r="C113" s="101" t="s">
        <v>2678</v>
      </c>
      <c r="D113" s="116" t="str">
        <f>+E82</f>
        <v xml:space="preserve">Dirección Materno, Infantil y Adolescentes </v>
      </c>
    </row>
    <row r="114" spans="2:4" x14ac:dyDescent="0.3">
      <c r="B114" s="106" t="s">
        <v>2665</v>
      </c>
      <c r="C114" s="101" t="s">
        <v>2679</v>
      </c>
      <c r="D114" s="116" t="str">
        <f>+E84</f>
        <v xml:space="preserve">Dirección de Asistencia a la Red de Servicios de Salud </v>
      </c>
    </row>
    <row r="115" spans="2:4" x14ac:dyDescent="0.3">
      <c r="B115" s="106" t="s">
        <v>2665</v>
      </c>
      <c r="C115" s="101" t="s">
        <v>2680</v>
      </c>
      <c r="D115" s="116" t="str">
        <f>+E87</f>
        <v>Dirección Centros Hospitalarios</v>
      </c>
    </row>
    <row r="116" spans="2:4" x14ac:dyDescent="0.3">
      <c r="B116" s="106" t="s">
        <v>2665</v>
      </c>
      <c r="C116" s="101" t="s">
        <v>2681</v>
      </c>
      <c r="D116" s="116" t="str">
        <f>+E91</f>
        <v>Dirección Primer Nivel de Atención</v>
      </c>
    </row>
    <row r="117" spans="2:4" x14ac:dyDescent="0.3">
      <c r="B117" s="106"/>
      <c r="C117" s="101" t="s">
        <v>2682</v>
      </c>
      <c r="D117" s="116" t="str">
        <f>+E95</f>
        <v>Seguridad</v>
      </c>
    </row>
    <row r="118" spans="2:4" x14ac:dyDescent="0.3">
      <c r="B118" s="106"/>
      <c r="C118" s="101"/>
      <c r="D118" s="116"/>
    </row>
    <row r="119" spans="2:4" x14ac:dyDescent="0.3">
      <c r="B119" s="106"/>
      <c r="C119" s="102"/>
      <c r="D119" s="107"/>
    </row>
    <row r="120" spans="2:4" ht="15" thickBot="1" x14ac:dyDescent="0.35">
      <c r="B120" s="108"/>
      <c r="C120" s="117"/>
      <c r="D120" s="109"/>
    </row>
    <row r="123" spans="2:4" x14ac:dyDescent="0.3">
      <c r="B123" s="102" t="s">
        <v>2683</v>
      </c>
      <c r="C123" s="102"/>
      <c r="D123" s="102"/>
    </row>
    <row r="124" spans="2:4" x14ac:dyDescent="0.3">
      <c r="B124" s="102"/>
      <c r="C124" s="102"/>
      <c r="D124" s="102"/>
    </row>
    <row r="125" spans="2:4" x14ac:dyDescent="0.3">
      <c r="B125" s="102"/>
      <c r="C125" s="102"/>
      <c r="D125" s="102"/>
    </row>
    <row r="127" spans="2:4" x14ac:dyDescent="0.3">
      <c r="B127" s="102" t="s">
        <v>2556</v>
      </c>
      <c r="C127" s="101" t="s">
        <v>800</v>
      </c>
      <c r="D127" s="101" t="s">
        <v>2684</v>
      </c>
    </row>
    <row r="128" spans="2:4" x14ac:dyDescent="0.3">
      <c r="B128" s="102" t="s">
        <v>2556</v>
      </c>
      <c r="C128" s="101" t="s">
        <v>2685</v>
      </c>
      <c r="D128" s="101" t="s">
        <v>2686</v>
      </c>
    </row>
    <row r="129" spans="1:13" x14ac:dyDescent="0.3">
      <c r="B129" s="102"/>
      <c r="C129" s="102"/>
      <c r="D129" s="102"/>
    </row>
    <row r="130" spans="1:13" x14ac:dyDescent="0.3">
      <c r="B130" s="102"/>
      <c r="C130" s="102"/>
      <c r="D130" s="102"/>
    </row>
    <row r="135" spans="1:13" ht="15" thickBot="1" x14ac:dyDescent="0.35"/>
    <row r="136" spans="1:13" ht="15" thickBot="1" x14ac:dyDescent="0.35">
      <c r="B136" s="138" t="s">
        <v>2512</v>
      </c>
      <c r="C136" s="139"/>
      <c r="D136" s="140"/>
      <c r="E136" s="140"/>
    </row>
    <row r="137" spans="1:13" x14ac:dyDescent="0.3">
      <c r="A137" t="s">
        <v>2506</v>
      </c>
      <c r="B137" s="110" t="s">
        <v>2687</v>
      </c>
      <c r="C137" s="110" t="s">
        <v>2688</v>
      </c>
      <c r="D137" s="110" t="s">
        <v>2689</v>
      </c>
      <c r="E137" s="110">
        <v>1</v>
      </c>
    </row>
    <row r="138" spans="1:13" x14ac:dyDescent="0.3">
      <c r="B138" s="102" t="s">
        <v>2548</v>
      </c>
      <c r="C138" s="102" t="s">
        <v>2690</v>
      </c>
      <c r="D138" s="102" t="s">
        <v>2691</v>
      </c>
      <c r="E138" s="102">
        <v>2</v>
      </c>
    </row>
    <row r="139" spans="1:13" x14ac:dyDescent="0.3">
      <c r="B139" s="102" t="s">
        <v>2551</v>
      </c>
      <c r="C139" s="102" t="s">
        <v>2552</v>
      </c>
      <c r="D139" s="102" t="s">
        <v>2692</v>
      </c>
      <c r="E139" s="102">
        <v>3</v>
      </c>
    </row>
    <row r="140" spans="1:13" x14ac:dyDescent="0.3">
      <c r="B140" s="102" t="s">
        <v>283</v>
      </c>
      <c r="C140" s="102" t="s">
        <v>2693</v>
      </c>
      <c r="D140" s="102" t="s">
        <v>2694</v>
      </c>
      <c r="E140" s="102">
        <v>4</v>
      </c>
    </row>
    <row r="141" spans="1:13" x14ac:dyDescent="0.3">
      <c r="B141" s="102" t="s">
        <v>2555</v>
      </c>
      <c r="C141" s="102" t="s">
        <v>2695</v>
      </c>
      <c r="D141" s="102" t="s">
        <v>2696</v>
      </c>
      <c r="E141" s="102">
        <v>5</v>
      </c>
    </row>
    <row r="143" spans="1:13" ht="15" thickBot="1" x14ac:dyDescent="0.35"/>
    <row r="144" spans="1:13" ht="15" thickBot="1" x14ac:dyDescent="0.35">
      <c r="B144" s="137" t="s">
        <v>2697</v>
      </c>
      <c r="C144" s="103"/>
      <c r="D144" s="103"/>
      <c r="E144" s="137" t="s">
        <v>2552</v>
      </c>
      <c r="F144" s="103"/>
      <c r="I144" s="103"/>
      <c r="L144" s="103"/>
      <c r="M144" s="103"/>
    </row>
    <row r="145" spans="1:6" x14ac:dyDescent="0.3">
      <c r="A145" t="s">
        <v>2506</v>
      </c>
      <c r="B145" s="110" t="s">
        <v>2698</v>
      </c>
      <c r="C145">
        <v>1</v>
      </c>
      <c r="D145" t="s">
        <v>2506</v>
      </c>
      <c r="E145" s="110" t="s">
        <v>2699</v>
      </c>
      <c r="F145">
        <v>1</v>
      </c>
    </row>
    <row r="146" spans="1:6" x14ac:dyDescent="0.3">
      <c r="B146" s="102" t="s">
        <v>313</v>
      </c>
      <c r="C146">
        <v>2</v>
      </c>
      <c r="E146" s="102" t="s">
        <v>2700</v>
      </c>
      <c r="F146">
        <v>2</v>
      </c>
    </row>
    <row r="147" spans="1:6" x14ac:dyDescent="0.3">
      <c r="B147" s="102" t="s">
        <v>342</v>
      </c>
      <c r="C147">
        <v>3</v>
      </c>
      <c r="E147" s="102" t="s">
        <v>2701</v>
      </c>
      <c r="F147">
        <v>3</v>
      </c>
    </row>
    <row r="148" spans="1:6" x14ac:dyDescent="0.3">
      <c r="B148" s="102" t="s">
        <v>2702</v>
      </c>
      <c r="C148">
        <v>4</v>
      </c>
      <c r="E148" s="102" t="s">
        <v>2703</v>
      </c>
      <c r="F148">
        <v>4</v>
      </c>
    </row>
    <row r="149" spans="1:6" x14ac:dyDescent="0.3">
      <c r="B149" s="102" t="s">
        <v>2704</v>
      </c>
      <c r="C149">
        <v>5</v>
      </c>
      <c r="E149" s="102" t="s">
        <v>2705</v>
      </c>
      <c r="F149">
        <v>5</v>
      </c>
    </row>
    <row r="150" spans="1:6" x14ac:dyDescent="0.3">
      <c r="B150" s="102" t="s">
        <v>2706</v>
      </c>
      <c r="C150">
        <v>6</v>
      </c>
      <c r="E150" s="102" t="s">
        <v>2707</v>
      </c>
      <c r="F150">
        <v>6</v>
      </c>
    </row>
    <row r="151" spans="1:6" x14ac:dyDescent="0.3">
      <c r="B151" s="102" t="s">
        <v>2708</v>
      </c>
      <c r="C151">
        <v>7</v>
      </c>
      <c r="E151" s="102" t="s">
        <v>2709</v>
      </c>
      <c r="F151">
        <v>7</v>
      </c>
    </row>
    <row r="152" spans="1:6" x14ac:dyDescent="0.3">
      <c r="B152" s="102" t="s">
        <v>2710</v>
      </c>
      <c r="C152">
        <v>8</v>
      </c>
      <c r="E152" s="102" t="s">
        <v>2711</v>
      </c>
      <c r="F152">
        <v>8</v>
      </c>
    </row>
    <row r="153" spans="1:6" x14ac:dyDescent="0.3">
      <c r="B153" s="102" t="s">
        <v>2712</v>
      </c>
      <c r="C153">
        <v>9</v>
      </c>
      <c r="E153" s="102" t="s">
        <v>2713</v>
      </c>
      <c r="F153">
        <v>9</v>
      </c>
    </row>
    <row r="154" spans="1:6" x14ac:dyDescent="0.3">
      <c r="B154" s="102" t="s">
        <v>2714</v>
      </c>
      <c r="C154">
        <v>10</v>
      </c>
      <c r="E154" s="102" t="s">
        <v>2715</v>
      </c>
      <c r="F154">
        <v>10</v>
      </c>
    </row>
    <row r="155" spans="1:6" x14ac:dyDescent="0.3">
      <c r="B155" s="102" t="s">
        <v>2716</v>
      </c>
      <c r="C155">
        <v>11</v>
      </c>
      <c r="E155" s="102" t="s">
        <v>2717</v>
      </c>
      <c r="F155">
        <v>11</v>
      </c>
    </row>
    <row r="156" spans="1:6" x14ac:dyDescent="0.3">
      <c r="B156" s="102" t="s">
        <v>2718</v>
      </c>
      <c r="C156">
        <v>12</v>
      </c>
      <c r="E156" s="102" t="s">
        <v>2719</v>
      </c>
      <c r="F156">
        <v>12</v>
      </c>
    </row>
    <row r="157" spans="1:6" x14ac:dyDescent="0.3">
      <c r="B157" s="102" t="s">
        <v>2720</v>
      </c>
      <c r="C157">
        <v>13</v>
      </c>
      <c r="E157" s="102" t="s">
        <v>2721</v>
      </c>
      <c r="F157">
        <v>13</v>
      </c>
    </row>
    <row r="158" spans="1:6" x14ac:dyDescent="0.3">
      <c r="B158" s="102" t="s">
        <v>337</v>
      </c>
      <c r="C158">
        <v>14</v>
      </c>
      <c r="E158" s="102" t="s">
        <v>202</v>
      </c>
      <c r="F158">
        <v>14</v>
      </c>
    </row>
    <row r="159" spans="1:6" x14ac:dyDescent="0.3">
      <c r="B159" s="102" t="s">
        <v>27</v>
      </c>
      <c r="C159">
        <v>15</v>
      </c>
      <c r="E159" s="102" t="s">
        <v>2722</v>
      </c>
      <c r="F159">
        <v>15</v>
      </c>
    </row>
    <row r="160" spans="1:6" x14ac:dyDescent="0.3">
      <c r="B160" s="102" t="s">
        <v>2723</v>
      </c>
      <c r="C160">
        <v>16</v>
      </c>
      <c r="E160" s="102"/>
    </row>
    <row r="161" spans="2:8" x14ac:dyDescent="0.3">
      <c r="B161" s="102" t="s">
        <v>2724</v>
      </c>
      <c r="C161">
        <v>17</v>
      </c>
      <c r="E161" s="102"/>
    </row>
    <row r="162" spans="2:8" ht="15" thickBot="1" x14ac:dyDescent="0.35">
      <c r="B162" s="102" t="s">
        <v>2725</v>
      </c>
      <c r="C162">
        <v>18</v>
      </c>
    </row>
    <row r="163" spans="2:8" x14ac:dyDescent="0.3">
      <c r="B163" s="102" t="s">
        <v>2726</v>
      </c>
      <c r="C163">
        <v>19</v>
      </c>
      <c r="D163" s="103"/>
      <c r="E163" s="141" t="s">
        <v>2688</v>
      </c>
    </row>
    <row r="164" spans="2:8" x14ac:dyDescent="0.3">
      <c r="B164" s="102" t="s">
        <v>2727</v>
      </c>
      <c r="C164">
        <v>20</v>
      </c>
      <c r="D164" t="s">
        <v>2506</v>
      </c>
      <c r="E164" s="102" t="s">
        <v>2728</v>
      </c>
      <c r="F164">
        <v>1</v>
      </c>
    </row>
    <row r="165" spans="2:8" x14ac:dyDescent="0.3">
      <c r="B165" s="102" t="s">
        <v>2729</v>
      </c>
      <c r="C165">
        <v>21</v>
      </c>
      <c r="E165" s="102"/>
    </row>
    <row r="166" spans="2:8" x14ac:dyDescent="0.3">
      <c r="B166" s="102" t="s">
        <v>2730</v>
      </c>
      <c r="C166">
        <v>22</v>
      </c>
      <c r="E166" s="102"/>
    </row>
    <row r="167" spans="2:8" x14ac:dyDescent="0.3">
      <c r="B167" s="102" t="s">
        <v>2731</v>
      </c>
      <c r="C167">
        <v>23</v>
      </c>
    </row>
    <row r="168" spans="2:8" ht="15" thickBot="1" x14ac:dyDescent="0.35">
      <c r="B168" s="102" t="s">
        <v>2732</v>
      </c>
      <c r="C168">
        <v>24</v>
      </c>
    </row>
    <row r="169" spans="2:8" ht="15" thickBot="1" x14ac:dyDescent="0.35">
      <c r="B169" s="102" t="s">
        <v>2733</v>
      </c>
      <c r="C169">
        <v>25</v>
      </c>
      <c r="D169" s="103"/>
      <c r="G169" s="137" t="s">
        <v>2690</v>
      </c>
    </row>
    <row r="170" spans="2:8" x14ac:dyDescent="0.3">
      <c r="B170" s="102" t="s">
        <v>199</v>
      </c>
      <c r="C170">
        <v>26</v>
      </c>
      <c r="D170" t="s">
        <v>2506</v>
      </c>
      <c r="G170" s="110" t="s">
        <v>299</v>
      </c>
      <c r="H170">
        <v>1</v>
      </c>
    </row>
    <row r="171" spans="2:8" x14ac:dyDescent="0.3">
      <c r="B171" s="102"/>
      <c r="G171" s="102" t="s">
        <v>2734</v>
      </c>
      <c r="H171">
        <v>2</v>
      </c>
    </row>
    <row r="172" spans="2:8" x14ac:dyDescent="0.3">
      <c r="B172" s="102"/>
      <c r="G172" s="102" t="s">
        <v>2735</v>
      </c>
      <c r="H172">
        <v>3</v>
      </c>
    </row>
    <row r="173" spans="2:8" x14ac:dyDescent="0.3">
      <c r="B173" s="102"/>
      <c r="G173" s="102" t="s">
        <v>313</v>
      </c>
      <c r="H173">
        <v>4</v>
      </c>
    </row>
    <row r="174" spans="2:8" x14ac:dyDescent="0.3">
      <c r="G174" s="102" t="s">
        <v>2736</v>
      </c>
      <c r="H174">
        <v>5</v>
      </c>
    </row>
    <row r="175" spans="2:8" x14ac:dyDescent="0.3">
      <c r="G175" s="102" t="s">
        <v>548</v>
      </c>
      <c r="H175">
        <v>6</v>
      </c>
    </row>
    <row r="176" spans="2:8" x14ac:dyDescent="0.3">
      <c r="G176" s="200" t="s">
        <v>2737</v>
      </c>
      <c r="H176">
        <v>7</v>
      </c>
    </row>
    <row r="177" spans="2:8" ht="15" thickBot="1" x14ac:dyDescent="0.35">
      <c r="G177" s="200" t="s">
        <v>2738</v>
      </c>
      <c r="H177">
        <v>8</v>
      </c>
    </row>
    <row r="178" spans="2:8" ht="15" thickBot="1" x14ac:dyDescent="0.35">
      <c r="D178" s="103"/>
      <c r="E178" s="137" t="s">
        <v>2695</v>
      </c>
      <c r="G178" s="200" t="s">
        <v>2739</v>
      </c>
      <c r="H178">
        <v>9</v>
      </c>
    </row>
    <row r="179" spans="2:8" x14ac:dyDescent="0.3">
      <c r="D179" t="s">
        <v>2506</v>
      </c>
      <c r="E179" s="110" t="s">
        <v>2740</v>
      </c>
      <c r="F179">
        <v>1</v>
      </c>
      <c r="G179" s="200" t="s">
        <v>2713</v>
      </c>
      <c r="H179">
        <v>10</v>
      </c>
    </row>
    <row r="180" spans="2:8" x14ac:dyDescent="0.3">
      <c r="E180" s="102" t="s">
        <v>296</v>
      </c>
      <c r="F180">
        <v>2</v>
      </c>
      <c r="G180" s="200" t="s">
        <v>1027</v>
      </c>
      <c r="H180">
        <v>11</v>
      </c>
    </row>
    <row r="181" spans="2:8" x14ac:dyDescent="0.3">
      <c r="E181" s="102"/>
      <c r="G181" s="200" t="s">
        <v>2741</v>
      </c>
      <c r="H181">
        <v>12</v>
      </c>
    </row>
    <row r="186" spans="2:8" ht="15" thickBot="1" x14ac:dyDescent="0.35"/>
    <row r="187" spans="2:8" ht="15" thickBot="1" x14ac:dyDescent="0.35">
      <c r="B187" s="137" t="s">
        <v>2742</v>
      </c>
    </row>
    <row r="188" spans="2:8" x14ac:dyDescent="0.3">
      <c r="B188" s="136" t="s">
        <v>380</v>
      </c>
      <c r="C188">
        <v>1</v>
      </c>
    </row>
    <row r="189" spans="2:8" x14ac:dyDescent="0.3">
      <c r="B189" s="135" t="s">
        <v>381</v>
      </c>
      <c r="C189">
        <v>2</v>
      </c>
    </row>
    <row r="190" spans="2:8" x14ac:dyDescent="0.3">
      <c r="B190" s="135" t="s">
        <v>400</v>
      </c>
      <c r="C190">
        <v>3</v>
      </c>
    </row>
    <row r="191" spans="2:8" x14ac:dyDescent="0.3">
      <c r="B191" s="135" t="s">
        <v>388</v>
      </c>
      <c r="C191">
        <v>4</v>
      </c>
    </row>
    <row r="192" spans="2:8" x14ac:dyDescent="0.3">
      <c r="B192" s="135" t="s">
        <v>442</v>
      </c>
      <c r="C192">
        <v>5</v>
      </c>
    </row>
    <row r="193" spans="2:3" x14ac:dyDescent="0.3">
      <c r="B193" s="135" t="s">
        <v>2743</v>
      </c>
      <c r="C193">
        <v>6</v>
      </c>
    </row>
    <row r="194" spans="2:3" x14ac:dyDescent="0.3">
      <c r="B194" s="135" t="s">
        <v>2744</v>
      </c>
      <c r="C194">
        <v>7</v>
      </c>
    </row>
    <row r="195" spans="2:3" x14ac:dyDescent="0.3">
      <c r="B195" s="135" t="s">
        <v>818</v>
      </c>
      <c r="C195">
        <v>8</v>
      </c>
    </row>
    <row r="196" spans="2:3" x14ac:dyDescent="0.3">
      <c r="B196" s="135" t="s">
        <v>773</v>
      </c>
      <c r="C196">
        <v>9</v>
      </c>
    </row>
    <row r="197" spans="2:3" x14ac:dyDescent="0.3">
      <c r="B197" s="135" t="s">
        <v>384</v>
      </c>
      <c r="C197">
        <v>10</v>
      </c>
    </row>
    <row r="198" spans="2:3" x14ac:dyDescent="0.3">
      <c r="B198" s="135" t="s">
        <v>497</v>
      </c>
      <c r="C198">
        <v>11</v>
      </c>
    </row>
    <row r="199" spans="2:3" x14ac:dyDescent="0.3">
      <c r="B199" s="135" t="s">
        <v>2745</v>
      </c>
      <c r="C199">
        <v>12</v>
      </c>
    </row>
    <row r="200" spans="2:3" x14ac:dyDescent="0.3">
      <c r="B200" s="135" t="s">
        <v>2746</v>
      </c>
      <c r="C200">
        <v>13</v>
      </c>
    </row>
    <row r="201" spans="2:3" x14ac:dyDescent="0.3">
      <c r="B201" s="135" t="s">
        <v>2747</v>
      </c>
      <c r="C201">
        <v>14</v>
      </c>
    </row>
    <row r="202" spans="2:3" x14ac:dyDescent="0.3">
      <c r="B202" s="135" t="s">
        <v>873</v>
      </c>
      <c r="C202">
        <v>15</v>
      </c>
    </row>
    <row r="203" spans="2:3" x14ac:dyDescent="0.3">
      <c r="B203" s="135" t="s">
        <v>2748</v>
      </c>
      <c r="C203">
        <v>16</v>
      </c>
    </row>
    <row r="204" spans="2:3" x14ac:dyDescent="0.3">
      <c r="B204" s="135" t="s">
        <v>377</v>
      </c>
      <c r="C204">
        <v>17</v>
      </c>
    </row>
    <row r="205" spans="2:3" x14ac:dyDescent="0.3">
      <c r="B205" s="135" t="s">
        <v>1377</v>
      </c>
      <c r="C205">
        <v>18</v>
      </c>
    </row>
    <row r="206" spans="2:3" x14ac:dyDescent="0.3">
      <c r="B206" s="135" t="s">
        <v>415</v>
      </c>
      <c r="C206">
        <v>19</v>
      </c>
    </row>
    <row r="207" spans="2:3" x14ac:dyDescent="0.3">
      <c r="B207" s="10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6E1E353-782A-46AC-B0A6-98E8917B42C7}">
  <ds:schemaRefs>
    <ds:schemaRef ds:uri="http://purl.org/dc/elements/1.1/"/>
    <ds:schemaRef ds:uri="http://purl.org/dc/terms/"/>
    <ds:schemaRef ds:uri="009d42a5-c66e-4786-b0bb-1ca405917402"/>
    <ds:schemaRef ds:uri="http://schemas.microsoft.com/office/2006/documentManagement/types"/>
    <ds:schemaRef ds:uri="http://schemas.microsoft.com/sharepoint/v3"/>
    <ds:schemaRef ds:uri="http://www.w3.org/XML/1998/namespace"/>
    <ds:schemaRef ds:uri="http://purl.org/dc/dcmitype/"/>
    <ds:schemaRef ds:uri="828201a5-4980-454b-b68f-b51c618fd3e5"/>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B14C3B7E-8398-424C-B251-767680295101}">
  <ds:schemaRefs>
    <ds:schemaRef ds:uri="http://schemas.microsoft.com/sharepoint/v3/contenttype/forms"/>
  </ds:schemaRefs>
</ds:datastoreItem>
</file>

<file path=customXml/itemProps3.xml><?xml version="1.0" encoding="utf-8"?>
<ds:datastoreItem xmlns:ds="http://schemas.openxmlformats.org/officeDocument/2006/customXml" ds:itemID="{D2CA367A-6CC8-4BC9-8E5C-FE505362B6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128</vt:i4>
      </vt:variant>
    </vt:vector>
  </HeadingPairs>
  <TitlesOfParts>
    <vt:vector size="143"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Insumos</vt:lpstr>
      <vt:lpstr>LSIns</vt:lpstr>
      <vt:lpstr>Obj</vt:lpstr>
      <vt:lpstr>Catalogo</vt:lpstr>
      <vt:lpstr>'Formulario PPGR1'!Área_de_impresión</vt:lpstr>
      <vt:lpstr>'Formulario PPGR2'!Área_de_impresión</vt:lpstr>
      <vt:lpstr>'Formulario PPGR3'!Área_de_impresión</vt:lpstr>
      <vt:lpstr>Azua</vt:lpstr>
      <vt:lpstr>Bahoruco</vt:lpstr>
      <vt:lpstr>Barahona</vt:lpstr>
      <vt:lpstr>CodigoActividad</vt:lpstr>
      <vt:lpstr>Dajabon</vt:lpstr>
      <vt:lpstr>Dajabón</vt:lpstr>
      <vt:lpstr>Distrito_Nacional</vt:lpstr>
      <vt:lpstr>Duarte</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Ls_Estructura</vt:lpstr>
      <vt:lpstr>Ls_GerenciasSRS</vt:lpstr>
      <vt:lpstr>Ls_LinesEstategica</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'Formulario PPGR2'!Títulos_a_imprimir</vt:lpstr>
      <vt:lpstr>Valverde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dc:creator>
  <cp:keywords/>
  <dc:description/>
  <cp:lastModifiedBy>Soporte Cibao Central</cp:lastModifiedBy>
  <cp:revision/>
  <cp:lastPrinted>2025-04-02T16:45:09Z</cp:lastPrinted>
  <dcterms:created xsi:type="dcterms:W3CDTF">2010-07-12T13:23:52Z</dcterms:created>
  <dcterms:modified xsi:type="dcterms:W3CDTF">2025-08-18T15:51:09Z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